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80" yWindow="75" windowWidth="9540" windowHeight="9675"/>
  </bookViews>
  <sheets>
    <sheet name="つかいかたガイド" sheetId="18" r:id="rId1"/>
    <sheet name="入力例" sheetId="14" r:id="rId2"/>
    <sheet name="収支別型（年間）" sheetId="6" r:id="rId3"/>
    <sheet name="収支別型（月別）" sheetId="9" r:id="rId4"/>
    <sheet name="（参考）補助事業具体例" sheetId="10" r:id="rId5"/>
    <sheet name="（参考）補助対象・対象外経費" sheetId="11" r:id="rId6"/>
  </sheets>
  <definedNames>
    <definedName name="_xlnm.Print_Area" localSheetId="2">'収支別型（年間）'!$C$1:$H$973</definedName>
    <definedName name="_xlnm.Print_Area" localSheetId="3">'収支別型（月別）'!$C$1:$H$1191</definedName>
    <definedName name="_xlnm.Print_Area" localSheetId="4">'（参考）補助事業具体例'!$B$2:$F$24</definedName>
    <definedName name="_xlnm.Print_Area" localSheetId="5">'（参考）補助対象・対象外経費'!$B$2:$H$84</definedName>
    <definedName name="_xlnm.Print_Area" localSheetId="1">入力例!$C$1:$M$959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青梅市</author>
  </authors>
  <commentList>
    <comment ref="F4" authorId="0">
      <text>
        <r>
          <rPr>
            <b/>
            <sz val="9"/>
            <color indexed="81"/>
            <rFont val="ＭＳ Ｐゴシック"/>
          </rPr>
          <t>一行目は必ず前年度繰越金を入力して下さい！
（科目番号5）</t>
        </r>
      </text>
    </comment>
  </commentList>
</comments>
</file>

<file path=xl/sharedStrings.xml><?xml version="1.0" encoding="utf-8"?>
<sst xmlns="http://schemas.openxmlformats.org/spreadsheetml/2006/main" xmlns:r="http://schemas.openxmlformats.org/officeDocument/2006/relationships" count="357" uniqueCount="357">
  <si>
    <t>２　補助金および助成金</t>
    <rPh sb="2" eb="5">
      <t>ホジョキン</t>
    </rPh>
    <rPh sb="8" eb="10">
      <t>ジョセイ</t>
    </rPh>
    <rPh sb="10" eb="11">
      <t>キン</t>
    </rPh>
    <phoneticPr fontId="2"/>
  </si>
  <si>
    <t>月</t>
    <rPh sb="0" eb="1">
      <t>ツキ</t>
    </rPh>
    <phoneticPr fontId="2"/>
  </si>
  <si>
    <t>　　　　　　５　補助対象外</t>
    <rPh sb="8" eb="10">
      <t>ホジョ</t>
    </rPh>
    <rPh sb="10" eb="13">
      <t>タイショウガイ</t>
    </rPh>
    <phoneticPr fontId="2"/>
  </si>
  <si>
    <t>　　　　　　２　補助金および助成金</t>
    <rPh sb="8" eb="11">
      <t>ホジョキン</t>
    </rPh>
    <rPh sb="14" eb="16">
      <t>ジョセイ</t>
    </rPh>
    <rPh sb="16" eb="17">
      <t>キン</t>
    </rPh>
    <phoneticPr fontId="2"/>
  </si>
  <si>
    <t>翌年度繰越額</t>
    <rPh sb="0" eb="3">
      <t>ヨクネンド</t>
    </rPh>
    <rPh sb="3" eb="5">
      <t>クリコシ</t>
    </rPh>
    <rPh sb="5" eb="6">
      <t>ガク</t>
    </rPh>
    <phoneticPr fontId="2"/>
  </si>
  <si>
    <t>4月分</t>
    <rPh sb="1" eb="2">
      <t>ガツ</t>
    </rPh>
    <rPh sb="2" eb="3">
      <t>ブン</t>
    </rPh>
    <phoneticPr fontId="2"/>
  </si>
  <si>
    <t>５　前年度繰越金</t>
    <rPh sb="2" eb="5">
      <t>ゼンネンド</t>
    </rPh>
    <rPh sb="5" eb="7">
      <t>クリコシ</t>
    </rPh>
    <rPh sb="7" eb="8">
      <t>キン</t>
    </rPh>
    <phoneticPr fontId="2"/>
  </si>
  <si>
    <t>科目別収入</t>
    <rPh sb="0" eb="2">
      <t>カモク</t>
    </rPh>
    <rPh sb="2" eb="3">
      <t>ベツ</t>
    </rPh>
    <rPh sb="3" eb="5">
      <t>シュウニュウ</t>
    </rPh>
    <phoneticPr fontId="2"/>
  </si>
  <si>
    <t>会費、参加費、負担金</t>
    <rPh sb="0" eb="2">
      <t>カイヒ</t>
    </rPh>
    <rPh sb="3" eb="6">
      <t>サンカヒ</t>
    </rPh>
    <rPh sb="7" eb="10">
      <t>フタンキン</t>
    </rPh>
    <phoneticPr fontId="2"/>
  </si>
  <si>
    <t>支出　４月分　計</t>
    <rPh sb="0" eb="2">
      <t>シシュツ</t>
    </rPh>
    <rPh sb="4" eb="6">
      <t>ガツブン</t>
    </rPh>
    <rPh sb="7" eb="8">
      <t>ケイ</t>
    </rPh>
    <phoneticPr fontId="2"/>
  </si>
  <si>
    <t>記念品費等</t>
  </si>
  <si>
    <t>②</t>
  </si>
  <si>
    <t>繰越金</t>
    <rPh sb="0" eb="2">
      <t>クリコシ</t>
    </rPh>
    <rPh sb="2" eb="3">
      <t>キン</t>
    </rPh>
    <phoneticPr fontId="2"/>
  </si>
  <si>
    <t>日</t>
    <rPh sb="0" eb="1">
      <t>ヒ</t>
    </rPh>
    <phoneticPr fontId="2"/>
  </si>
  <si>
    <t>老人ホーム慰問</t>
    <rPh sb="0" eb="2">
      <t>ロウジン</t>
    </rPh>
    <rPh sb="5" eb="7">
      <t>イモン</t>
    </rPh>
    <phoneticPr fontId="2"/>
  </si>
  <si>
    <t>科目種別</t>
    <rPh sb="0" eb="2">
      <t>カモク</t>
    </rPh>
    <rPh sb="2" eb="4">
      <t>シュベツ</t>
    </rPh>
    <phoneticPr fontId="2"/>
  </si>
  <si>
    <t>寄付金　合計</t>
  </si>
  <si>
    <t>収入金額</t>
    <rPh sb="0" eb="2">
      <t>シュウニュウ</t>
    </rPh>
    <rPh sb="2" eb="4">
      <t>キンガク</t>
    </rPh>
    <phoneticPr fontId="2"/>
  </si>
  <si>
    <t>印</t>
    <rPh sb="0" eb="1">
      <t>イン</t>
    </rPh>
    <phoneticPr fontId="2"/>
  </si>
  <si>
    <t>その他の社会活動　合計</t>
  </si>
  <si>
    <t>摘要</t>
    <rPh sb="0" eb="2">
      <t>テキヨウ</t>
    </rPh>
    <phoneticPr fontId="2"/>
  </si>
  <si>
    <t>クラブ名：</t>
    <rPh sb="3" eb="4">
      <t>メイ</t>
    </rPh>
    <phoneticPr fontId="2"/>
  </si>
  <si>
    <t>社会奉仕の日一斉運動</t>
    <rPh sb="0" eb="2">
      <t>シャカイ</t>
    </rPh>
    <rPh sb="2" eb="4">
      <t>ホウシ</t>
    </rPh>
    <rPh sb="5" eb="6">
      <t>ヒ</t>
    </rPh>
    <rPh sb="6" eb="8">
      <t>イッセイ</t>
    </rPh>
    <rPh sb="8" eb="10">
      <t>ウンドウ</t>
    </rPh>
    <phoneticPr fontId="2"/>
  </si>
  <si>
    <t>５　その他補助対象外</t>
    <rPh sb="4" eb="5">
      <t>タ</t>
    </rPh>
    <rPh sb="5" eb="7">
      <t>ホジョ</t>
    </rPh>
    <rPh sb="7" eb="10">
      <t>タイショウガイ</t>
    </rPh>
    <phoneticPr fontId="2"/>
  </si>
  <si>
    <t>支出　８月分　計</t>
    <rPh sb="0" eb="2">
      <t>シシュツ</t>
    </rPh>
    <rPh sb="4" eb="6">
      <t>ガツブン</t>
    </rPh>
    <rPh sb="7" eb="8">
      <t>ケイ</t>
    </rPh>
    <phoneticPr fontId="2"/>
  </si>
  <si>
    <t>支出金額</t>
    <rPh sb="0" eb="2">
      <t>シシュツ</t>
    </rPh>
    <rPh sb="2" eb="4">
      <t>キンガク</t>
    </rPh>
    <phoneticPr fontId="2"/>
  </si>
  <si>
    <t>⑦</t>
  </si>
  <si>
    <t>科目番号</t>
    <rPh sb="0" eb="2">
      <t>カモク</t>
    </rPh>
    <rPh sb="2" eb="4">
      <t>バンゴウ</t>
    </rPh>
    <phoneticPr fontId="2"/>
  </si>
  <si>
    <t>収入の部</t>
    <rPh sb="0" eb="2">
      <t>シュウニュウ</t>
    </rPh>
    <rPh sb="3" eb="4">
      <t>ブ</t>
    </rPh>
    <phoneticPr fontId="2"/>
  </si>
  <si>
    <t>科目別支出</t>
    <rPh sb="0" eb="2">
      <t>カモク</t>
    </rPh>
    <rPh sb="2" eb="3">
      <t>ベツ</t>
    </rPh>
    <rPh sb="3" eb="5">
      <t>シシュツ</t>
    </rPh>
    <phoneticPr fontId="2"/>
  </si>
  <si>
    <t>カラオケ代</t>
    <rPh sb="4" eb="5">
      <t>ダイ</t>
    </rPh>
    <phoneticPr fontId="2"/>
  </si>
  <si>
    <t>支　出　計</t>
    <rPh sb="0" eb="1">
      <t>シ</t>
    </rPh>
    <rPh sb="2" eb="3">
      <t>デ</t>
    </rPh>
    <rPh sb="4" eb="5">
      <t>ケイ</t>
    </rPh>
    <phoneticPr fontId="2"/>
  </si>
  <si>
    <t>６月分</t>
    <rPh sb="1" eb="3">
      <t>ガツブン</t>
    </rPh>
    <phoneticPr fontId="2"/>
  </si>
  <si>
    <t>支出の部</t>
    <rPh sb="0" eb="2">
      <t>シシュツ</t>
    </rPh>
    <rPh sb="3" eb="4">
      <t>ブ</t>
    </rPh>
    <phoneticPr fontId="2"/>
  </si>
  <si>
    <t>支　出　合　計</t>
    <rPh sb="0" eb="1">
      <t>シ</t>
    </rPh>
    <rPh sb="2" eb="3">
      <t>デ</t>
    </rPh>
    <rPh sb="4" eb="5">
      <t>ゴウ</t>
    </rPh>
    <rPh sb="6" eb="7">
      <t>ケイ</t>
    </rPh>
    <phoneticPr fontId="2"/>
  </si>
  <si>
    <t>４月分収支・翌月繰越額</t>
    <rPh sb="1" eb="3">
      <t>ガツブン</t>
    </rPh>
    <rPh sb="3" eb="5">
      <t>シュウシ</t>
    </rPh>
    <rPh sb="6" eb="8">
      <t>ヨクゲツ</t>
    </rPh>
    <rPh sb="8" eb="10">
      <t>クリコシ</t>
    </rPh>
    <rPh sb="10" eb="11">
      <t>ガク</t>
    </rPh>
    <phoneticPr fontId="2"/>
  </si>
  <si>
    <t>７月分</t>
    <rPh sb="1" eb="3">
      <t>ガツブン</t>
    </rPh>
    <phoneticPr fontId="2"/>
  </si>
  <si>
    <t>社会奉仕活動</t>
    <rPh sb="0" eb="2">
      <t>シャカイ</t>
    </rPh>
    <rPh sb="2" eb="4">
      <t>ホウシ</t>
    </rPh>
    <rPh sb="4" eb="6">
      <t>カツドウ</t>
    </rPh>
    <phoneticPr fontId="2"/>
  </si>
  <si>
    <t>自治会館、児童遊園、運動広場等の清掃</t>
    <rPh sb="0" eb="2">
      <t>ジチ</t>
    </rPh>
    <rPh sb="2" eb="4">
      <t>カイカン</t>
    </rPh>
    <rPh sb="5" eb="7">
      <t>ジドウ</t>
    </rPh>
    <rPh sb="7" eb="9">
      <t>ユウエン</t>
    </rPh>
    <rPh sb="10" eb="12">
      <t>ウンドウ</t>
    </rPh>
    <rPh sb="12" eb="14">
      <t>ヒロバ</t>
    </rPh>
    <rPh sb="14" eb="15">
      <t>トウ</t>
    </rPh>
    <rPh sb="16" eb="18">
      <t>セイソウ</t>
    </rPh>
    <phoneticPr fontId="2"/>
  </si>
  <si>
    <t>収　入　合　計</t>
    <rPh sb="0" eb="1">
      <t>オサム</t>
    </rPh>
    <rPh sb="2" eb="3">
      <t>ニュウ</t>
    </rPh>
    <rPh sb="4" eb="5">
      <t>ゴウ</t>
    </rPh>
    <rPh sb="6" eb="7">
      <t>ケイ</t>
    </rPh>
    <phoneticPr fontId="2"/>
  </si>
  <si>
    <t>環境美化、美化デー</t>
    <rPh sb="0" eb="2">
      <t>カンキョウ</t>
    </rPh>
    <rPh sb="2" eb="4">
      <t>ビカ</t>
    </rPh>
    <rPh sb="5" eb="7">
      <t>ビカ</t>
    </rPh>
    <phoneticPr fontId="2"/>
  </si>
  <si>
    <t>翌　年　度　繰　越　額</t>
    <rPh sb="0" eb="1">
      <t>ヨク</t>
    </rPh>
    <rPh sb="2" eb="3">
      <t>トシ</t>
    </rPh>
    <rPh sb="4" eb="5">
      <t>タビ</t>
    </rPh>
    <rPh sb="6" eb="7">
      <t>クリ</t>
    </rPh>
    <rPh sb="8" eb="9">
      <t>コシ</t>
    </rPh>
    <rPh sb="10" eb="11">
      <t>ガク</t>
    </rPh>
    <phoneticPr fontId="2"/>
  </si>
  <si>
    <t>収　入　計</t>
    <rPh sb="0" eb="1">
      <t>オサム</t>
    </rPh>
    <rPh sb="2" eb="3">
      <t>ニュウ</t>
    </rPh>
    <rPh sb="4" eb="5">
      <t>ケイ</t>
    </rPh>
    <phoneticPr fontId="2"/>
  </si>
  <si>
    <t>研修旅行</t>
    <rPh sb="0" eb="2">
      <t>ケンシュウ</t>
    </rPh>
    <rPh sb="2" eb="4">
      <t>リョコウ</t>
    </rPh>
    <phoneticPr fontId="2"/>
  </si>
  <si>
    <t>　　　　　　１　会費</t>
    <rPh sb="8" eb="10">
      <t>カイヒ</t>
    </rPh>
    <phoneticPr fontId="2"/>
  </si>
  <si>
    <t>　　　　　　３　寄付金</t>
    <rPh sb="8" eb="11">
      <t>キフキン</t>
    </rPh>
    <phoneticPr fontId="2"/>
  </si>
  <si>
    <t>　　　　　　４　雑収入</t>
    <rPh sb="8" eb="11">
      <t>ザツシュウニュウ</t>
    </rPh>
    <phoneticPr fontId="2"/>
  </si>
  <si>
    <t>　　　　　　５　前年度繰越金</t>
    <rPh sb="8" eb="11">
      <t>ゼンネンド</t>
    </rPh>
    <rPh sb="11" eb="13">
      <t>クリコシ</t>
    </rPh>
    <rPh sb="13" eb="14">
      <t>キン</t>
    </rPh>
    <phoneticPr fontId="2"/>
  </si>
  <si>
    <t>補助金および助成金　合計</t>
  </si>
  <si>
    <t>　　　　　　１　社会奉仕活動</t>
    <rPh sb="8" eb="10">
      <t>シャカイ</t>
    </rPh>
    <rPh sb="10" eb="12">
      <t>ホウシ</t>
    </rPh>
    <rPh sb="12" eb="14">
      <t>カツドウ</t>
    </rPh>
    <phoneticPr fontId="2"/>
  </si>
  <si>
    <t>　　　　　　２　生きがいを高める活動</t>
    <rPh sb="8" eb="9">
      <t>イ</t>
    </rPh>
    <rPh sb="13" eb="14">
      <t>タカ</t>
    </rPh>
    <rPh sb="16" eb="18">
      <t>カツドウ</t>
    </rPh>
    <phoneticPr fontId="2"/>
  </si>
  <si>
    <t>清掃活動</t>
    <rPh sb="0" eb="2">
      <t>セイソウ</t>
    </rPh>
    <rPh sb="2" eb="4">
      <t>カツドウ</t>
    </rPh>
    <phoneticPr fontId="2"/>
  </si>
  <si>
    <t>　　　　　　３　健康を進める活動</t>
    <rPh sb="8" eb="10">
      <t>ケンコウ</t>
    </rPh>
    <rPh sb="11" eb="12">
      <t>スス</t>
    </rPh>
    <rPh sb="14" eb="16">
      <t>カツドウ</t>
    </rPh>
    <phoneticPr fontId="2"/>
  </si>
  <si>
    <t>　　　　　　４　その他の社会活動</t>
    <rPh sb="10" eb="11">
      <t>タ</t>
    </rPh>
    <rPh sb="12" eb="14">
      <t>シャカイ</t>
    </rPh>
    <rPh sb="14" eb="16">
      <t>カツドウ</t>
    </rPh>
    <phoneticPr fontId="2"/>
  </si>
  <si>
    <t>連番</t>
    <rPh sb="0" eb="2">
      <t>レンバン</t>
    </rPh>
    <phoneticPr fontId="2"/>
  </si>
  <si>
    <t>検索値</t>
    <rPh sb="0" eb="2">
      <t>ケンサク</t>
    </rPh>
    <rPh sb="2" eb="3">
      <t>チ</t>
    </rPh>
    <phoneticPr fontId="2"/>
  </si>
  <si>
    <t>金額</t>
    <rPh sb="0" eb="2">
      <t>キンガク</t>
    </rPh>
    <phoneticPr fontId="2"/>
  </si>
  <si>
    <t>６月分収支</t>
    <rPh sb="1" eb="2">
      <t>ガツ</t>
    </rPh>
    <rPh sb="2" eb="3">
      <t>ブン</t>
    </rPh>
    <rPh sb="3" eb="5">
      <t>シュウシ</t>
    </rPh>
    <phoneticPr fontId="2"/>
  </si>
  <si>
    <t>１　会費</t>
    <rPh sb="2" eb="4">
      <t>カイヒ</t>
    </rPh>
    <phoneticPr fontId="2"/>
  </si>
  <si>
    <t>支出　６月分　計</t>
    <rPh sb="0" eb="2">
      <t>シシュツ</t>
    </rPh>
    <rPh sb="4" eb="6">
      <t>ガツブン</t>
    </rPh>
    <rPh sb="7" eb="8">
      <t>ケイ</t>
    </rPh>
    <phoneticPr fontId="2"/>
  </si>
  <si>
    <t>この色のセルに入力して下さい。</t>
    <rPh sb="2" eb="3">
      <t>イロ</t>
    </rPh>
    <rPh sb="7" eb="9">
      <t>ニュウリョク</t>
    </rPh>
    <rPh sb="11" eb="12">
      <t>クダ</t>
    </rPh>
    <phoneticPr fontId="2"/>
  </si>
  <si>
    <t>３　寄付金</t>
    <rPh sb="2" eb="5">
      <t>キフキン</t>
    </rPh>
    <phoneticPr fontId="2"/>
  </si>
  <si>
    <t>１　社会奉仕活動</t>
  </si>
  <si>
    <t>総会、新年顔合せ会会費</t>
    <rPh sb="0" eb="2">
      <t>ソウカイ</t>
    </rPh>
    <rPh sb="8" eb="9">
      <t>カイ</t>
    </rPh>
    <rPh sb="9" eb="11">
      <t>カイヒ</t>
    </rPh>
    <phoneticPr fontId="2"/>
  </si>
  <si>
    <t>翌月繰越額</t>
    <rPh sb="0" eb="2">
      <t>ヨクゲツ</t>
    </rPh>
    <rPh sb="2" eb="4">
      <t>クリコシ</t>
    </rPh>
    <rPh sb="4" eb="5">
      <t>ガク</t>
    </rPh>
    <phoneticPr fontId="2"/>
  </si>
  <si>
    <t>４　雑収入</t>
    <rPh sb="2" eb="5">
      <t>ザツシュウニュウ</t>
    </rPh>
    <phoneticPr fontId="2"/>
  </si>
  <si>
    <t>２　生きがいを高める活動</t>
  </si>
  <si>
    <t>３　健康を進める活動</t>
    <rPh sb="2" eb="4">
      <t>ケンコウ</t>
    </rPh>
    <rPh sb="5" eb="6">
      <t>スス</t>
    </rPh>
    <rPh sb="8" eb="10">
      <t>カツドウ</t>
    </rPh>
    <phoneticPr fontId="2"/>
  </si>
  <si>
    <t>４　その他の社会活動</t>
    <rPh sb="4" eb="5">
      <t>タ</t>
    </rPh>
    <rPh sb="6" eb="8">
      <t>シャカイ</t>
    </rPh>
    <rPh sb="8" eb="10">
      <t>カツドウ</t>
    </rPh>
    <phoneticPr fontId="2"/>
  </si>
  <si>
    <t>酒類等の食糧費</t>
  </si>
  <si>
    <t>生きがいを高める活動　合計</t>
  </si>
  <si>
    <t>５　補助対象外</t>
    <rPh sb="2" eb="4">
      <t>ホジョ</t>
    </rPh>
    <rPh sb="4" eb="7">
      <t>タイショウガイ</t>
    </rPh>
    <phoneticPr fontId="2"/>
  </si>
  <si>
    <t>収入・支出科目別表</t>
    <rPh sb="0" eb="2">
      <t>シュウニュウ</t>
    </rPh>
    <rPh sb="3" eb="5">
      <t>シシュツ</t>
    </rPh>
    <rPh sb="5" eb="7">
      <t>カモク</t>
    </rPh>
    <rPh sb="7" eb="8">
      <t>ベツ</t>
    </rPh>
    <rPh sb="8" eb="9">
      <t>ヒョウ</t>
    </rPh>
    <phoneticPr fontId="2"/>
  </si>
  <si>
    <t>補助対象外　合計</t>
  </si>
  <si>
    <t>友愛訪問の記念品・手土産、
敬老会の祝金（品）</t>
    <rPh sb="0" eb="2">
      <t>ユウアイ</t>
    </rPh>
    <rPh sb="2" eb="4">
      <t>ホウモン</t>
    </rPh>
    <rPh sb="5" eb="7">
      <t>キネン</t>
    </rPh>
    <rPh sb="7" eb="8">
      <t>ヒン</t>
    </rPh>
    <rPh sb="9" eb="12">
      <t>テミヤゲ</t>
    </rPh>
    <rPh sb="14" eb="17">
      <t>ケイロウカイ</t>
    </rPh>
    <rPh sb="18" eb="19">
      <t>イワ</t>
    </rPh>
    <rPh sb="19" eb="20">
      <t>キン</t>
    </rPh>
    <rPh sb="21" eb="22">
      <t>ヒン</t>
    </rPh>
    <phoneticPr fontId="2"/>
  </si>
  <si>
    <t>会費　合計</t>
    <rPh sb="3" eb="5">
      <t>ゴウケイ</t>
    </rPh>
    <phoneticPr fontId="2"/>
  </si>
  <si>
    <t>体力測定会</t>
  </si>
  <si>
    <t>雑収入　合計</t>
  </si>
  <si>
    <t>前年度繰越金　合計</t>
  </si>
  <si>
    <t>社会奉仕活動　合計</t>
  </si>
  <si>
    <t>８月分収支</t>
    <rPh sb="1" eb="2">
      <t>ガツ</t>
    </rPh>
    <rPh sb="2" eb="3">
      <t>ブン</t>
    </rPh>
    <rPh sb="3" eb="5">
      <t>シュウシ</t>
    </rPh>
    <phoneticPr fontId="2"/>
  </si>
  <si>
    <t>健康を進める活動　合計</t>
  </si>
  <si>
    <t>収入　４月分　計</t>
    <rPh sb="0" eb="2">
      <t>シュウニュウ</t>
    </rPh>
    <rPh sb="4" eb="6">
      <t>ガツブン</t>
    </rPh>
    <rPh sb="7" eb="8">
      <t>ケイ</t>
    </rPh>
    <phoneticPr fontId="2"/>
  </si>
  <si>
    <t xml:space="preserve"> ※収入の場合、支出との区別をしやすくするためにセルが自動的に青くなります。</t>
    <rPh sb="2" eb="4">
      <t>シュウニュウ</t>
    </rPh>
    <rPh sb="5" eb="7">
      <t>バアイ</t>
    </rPh>
    <rPh sb="8" eb="10">
      <t>シシュツ</t>
    </rPh>
    <rPh sb="12" eb="14">
      <t>クベツ</t>
    </rPh>
    <rPh sb="27" eb="30">
      <t>ジドウテキ</t>
    </rPh>
    <rPh sb="31" eb="32">
      <t>アオ</t>
    </rPh>
    <phoneticPr fontId="2"/>
  </si>
  <si>
    <t>支出　５月分　計</t>
    <rPh sb="0" eb="2">
      <t>シシュツ</t>
    </rPh>
    <rPh sb="4" eb="6">
      <t>ガツブン</t>
    </rPh>
    <rPh sb="7" eb="8">
      <t>ケイ</t>
    </rPh>
    <phoneticPr fontId="2"/>
  </si>
  <si>
    <t>４月分</t>
    <rPh sb="1" eb="3">
      <t>ガツブン</t>
    </rPh>
    <phoneticPr fontId="2"/>
  </si>
  <si>
    <t>手順３　科目番号の黄色いセルをクリックすると、1から5までの番号を選択できますので、入れたい科目に対応した数字を選びます。</t>
    <rPh sb="0" eb="2">
      <t>テジュン</t>
    </rPh>
    <rPh sb="4" eb="6">
      <t>カモク</t>
    </rPh>
    <rPh sb="6" eb="8">
      <t>バンゴウ</t>
    </rPh>
    <rPh sb="9" eb="11">
      <t>キイロ</t>
    </rPh>
    <rPh sb="30" eb="32">
      <t>バンゴウ</t>
    </rPh>
    <rPh sb="33" eb="35">
      <t>センタク</t>
    </rPh>
    <rPh sb="42" eb="43">
      <t>イ</t>
    </rPh>
    <rPh sb="46" eb="48">
      <t>カモク</t>
    </rPh>
    <rPh sb="49" eb="51">
      <t>タイオウ</t>
    </rPh>
    <rPh sb="53" eb="55">
      <t>スウジ</t>
    </rPh>
    <rPh sb="56" eb="57">
      <t>エラ</t>
    </rPh>
    <phoneticPr fontId="2"/>
  </si>
  <si>
    <t>５月分</t>
    <rPh sb="1" eb="3">
      <t>ガツブン</t>
    </rPh>
    <phoneticPr fontId="2"/>
  </si>
  <si>
    <t>収入　５月分　計</t>
    <rPh sb="0" eb="2">
      <t>シュウニュウ</t>
    </rPh>
    <rPh sb="4" eb="6">
      <t>ガツブン</t>
    </rPh>
    <rPh sb="7" eb="8">
      <t>ケイ</t>
    </rPh>
    <phoneticPr fontId="2"/>
  </si>
  <si>
    <t>ねたきりゼロ運動の推進</t>
  </si>
  <si>
    <t>５月分収支</t>
    <rPh sb="1" eb="2">
      <t>ガツ</t>
    </rPh>
    <rPh sb="2" eb="3">
      <t>ブン</t>
    </rPh>
    <rPh sb="3" eb="5">
      <t>シュウシ</t>
    </rPh>
    <phoneticPr fontId="2"/>
  </si>
  <si>
    <t>世代間交流</t>
  </si>
  <si>
    <t>①会員名簿　②現金出納簿（証票簿を別に作成）　③高齢者クラブ活動日誌　④予算書・決算書　⑤備品台帳</t>
  </si>
  <si>
    <t>収入　６月分　計</t>
    <rPh sb="0" eb="2">
      <t>シュウニュウ</t>
    </rPh>
    <rPh sb="4" eb="6">
      <t>ガツブン</t>
    </rPh>
    <rPh sb="7" eb="8">
      <t>ケイ</t>
    </rPh>
    <phoneticPr fontId="2"/>
  </si>
  <si>
    <t>収入　７月分　計</t>
    <rPh sb="0" eb="2">
      <t>シュウニュウ</t>
    </rPh>
    <rPh sb="4" eb="6">
      <t>ガツブン</t>
    </rPh>
    <rPh sb="7" eb="8">
      <t>ケイ</t>
    </rPh>
    <phoneticPr fontId="2"/>
  </si>
  <si>
    <t>支出　７月分　計</t>
    <rPh sb="0" eb="2">
      <t>シシュツ</t>
    </rPh>
    <rPh sb="4" eb="6">
      <t>ガツブン</t>
    </rPh>
    <rPh sb="7" eb="8">
      <t>ケイ</t>
    </rPh>
    <phoneticPr fontId="2"/>
  </si>
  <si>
    <t>７月分収支</t>
    <rPh sb="1" eb="2">
      <t>ガツ</t>
    </rPh>
    <rPh sb="2" eb="3">
      <t>ブン</t>
    </rPh>
    <rPh sb="3" eb="5">
      <t>シュウシ</t>
    </rPh>
    <phoneticPr fontId="2"/>
  </si>
  <si>
    <t>８月分</t>
    <rPh sb="1" eb="3">
      <t>ガツブン</t>
    </rPh>
    <phoneticPr fontId="2"/>
  </si>
  <si>
    <t>雑収入</t>
    <rPh sb="0" eb="3">
      <t>ザツシュウニュウ</t>
    </rPh>
    <phoneticPr fontId="2"/>
  </si>
  <si>
    <t>収入　８月分　計</t>
    <rPh sb="0" eb="2">
      <t>シュウニュウ</t>
    </rPh>
    <rPh sb="4" eb="6">
      <t>ガツブン</t>
    </rPh>
    <rPh sb="7" eb="8">
      <t>ケイ</t>
    </rPh>
    <phoneticPr fontId="2"/>
  </si>
  <si>
    <r>
      <t>親睦旅行、酒類（</t>
    </r>
    <r>
      <rPr>
        <sz val="12"/>
        <color rgb="FFFF0000"/>
        <rFont val="ＭＳ 明朝"/>
      </rPr>
      <t>ノンアルコールビール等も含む</t>
    </r>
    <r>
      <rPr>
        <sz val="12"/>
        <color auto="1"/>
        <rFont val="ＭＳ 明朝"/>
      </rPr>
      <t>）、オードブル、宴会費用</t>
    </r>
    <rPh sb="0" eb="2">
      <t>シンボク</t>
    </rPh>
    <rPh sb="2" eb="4">
      <t>リョコウ</t>
    </rPh>
    <rPh sb="30" eb="32">
      <t>エンカイ</t>
    </rPh>
    <rPh sb="32" eb="34">
      <t>ヒヨウ</t>
    </rPh>
    <phoneticPr fontId="2"/>
  </si>
  <si>
    <t>９月分</t>
    <rPh sb="1" eb="3">
      <t>ガツブン</t>
    </rPh>
    <phoneticPr fontId="2"/>
  </si>
  <si>
    <t>収入　９月分　計</t>
    <rPh sb="0" eb="2">
      <t>シュウニュウ</t>
    </rPh>
    <rPh sb="4" eb="6">
      <t>ガツブン</t>
    </rPh>
    <rPh sb="7" eb="8">
      <t>ケイ</t>
    </rPh>
    <phoneticPr fontId="2"/>
  </si>
  <si>
    <t>「４その他の社会
活動」へ入れるもの</t>
    <rPh sb="9" eb="11">
      <t>カツドウ</t>
    </rPh>
    <rPh sb="13" eb="14">
      <t>イ</t>
    </rPh>
    <phoneticPr fontId="2"/>
  </si>
  <si>
    <t>支出　９月分　計</t>
    <rPh sb="0" eb="2">
      <t>シシュツ</t>
    </rPh>
    <rPh sb="4" eb="6">
      <t>ガツブン</t>
    </rPh>
    <rPh sb="7" eb="8">
      <t>ケイ</t>
    </rPh>
    <phoneticPr fontId="2"/>
  </si>
  <si>
    <t>９月分収支</t>
    <rPh sb="1" eb="2">
      <t>ガツ</t>
    </rPh>
    <rPh sb="2" eb="3">
      <t>ブン</t>
    </rPh>
    <rPh sb="3" eb="5">
      <t>シュウシ</t>
    </rPh>
    <phoneticPr fontId="2"/>
  </si>
  <si>
    <t>１０月分</t>
    <rPh sb="2" eb="4">
      <t>ガツブン</t>
    </rPh>
    <phoneticPr fontId="2"/>
  </si>
  <si>
    <t>収入　１０月分　計</t>
    <rPh sb="0" eb="2">
      <t>シュウニュウ</t>
    </rPh>
    <rPh sb="5" eb="7">
      <t>ガツブン</t>
    </rPh>
    <rPh sb="8" eb="9">
      <t>ケイ</t>
    </rPh>
    <phoneticPr fontId="2"/>
  </si>
  <si>
    <t>支出　１０月分　計</t>
    <rPh sb="0" eb="2">
      <t>シシュツ</t>
    </rPh>
    <rPh sb="5" eb="7">
      <t>ガツブン</t>
    </rPh>
    <rPh sb="8" eb="9">
      <t>ケイ</t>
    </rPh>
    <phoneticPr fontId="2"/>
  </si>
  <si>
    <t>慶弔費（香典・見舞い金等）</t>
  </si>
  <si>
    <t>１０月分収支</t>
    <rPh sb="2" eb="3">
      <t>ガツ</t>
    </rPh>
    <rPh sb="3" eb="4">
      <t>ブン</t>
    </rPh>
    <rPh sb="4" eb="6">
      <t>シュウシ</t>
    </rPh>
    <phoneticPr fontId="2"/>
  </si>
  <si>
    <t>１１月分</t>
    <rPh sb="2" eb="4">
      <t>ガツブン</t>
    </rPh>
    <phoneticPr fontId="2"/>
  </si>
  <si>
    <t>親睦会、反省会</t>
    <rPh sb="0" eb="2">
      <t>シンボク</t>
    </rPh>
    <rPh sb="2" eb="3">
      <t>カイ</t>
    </rPh>
    <rPh sb="4" eb="6">
      <t>ハンセイ</t>
    </rPh>
    <rPh sb="6" eb="7">
      <t>カイ</t>
    </rPh>
    <phoneticPr fontId="2"/>
  </si>
  <si>
    <t>収入　１１月分　計</t>
    <rPh sb="0" eb="2">
      <t>シュウニュウ</t>
    </rPh>
    <rPh sb="5" eb="7">
      <t>ガツブン</t>
    </rPh>
    <rPh sb="8" eb="9">
      <t>ケイ</t>
    </rPh>
    <phoneticPr fontId="2"/>
  </si>
  <si>
    <t>支出　１１月分　計</t>
    <rPh sb="0" eb="2">
      <t>シシュツ</t>
    </rPh>
    <rPh sb="5" eb="7">
      <t>ガツブン</t>
    </rPh>
    <rPh sb="8" eb="9">
      <t>ケイ</t>
    </rPh>
    <phoneticPr fontId="2"/>
  </si>
  <si>
    <t>各種文化活動、教養の向上や生きがいづくりに関する活動</t>
  </si>
  <si>
    <t>１１月分収支</t>
    <rPh sb="2" eb="3">
      <t>ガツ</t>
    </rPh>
    <rPh sb="3" eb="4">
      <t>ブン</t>
    </rPh>
    <rPh sb="4" eb="6">
      <t>シュウシ</t>
    </rPh>
    <phoneticPr fontId="2"/>
  </si>
  <si>
    <t>１　社会奉仕活動</t>
    <rPh sb="2" eb="4">
      <t>シャカイ</t>
    </rPh>
    <rPh sb="4" eb="6">
      <t>ホウシ</t>
    </rPh>
    <rPh sb="6" eb="8">
      <t>カツドウ</t>
    </rPh>
    <phoneticPr fontId="2"/>
  </si>
  <si>
    <t>予備費</t>
    <rPh sb="0" eb="3">
      <t>ヨビヒ</t>
    </rPh>
    <phoneticPr fontId="2"/>
  </si>
  <si>
    <t>１２月分</t>
    <rPh sb="2" eb="4">
      <t>ガツブン</t>
    </rPh>
    <phoneticPr fontId="2"/>
  </si>
  <si>
    <t>共同募金、台風・震災等の募金</t>
    <rPh sb="0" eb="2">
      <t>キョウドウ</t>
    </rPh>
    <rPh sb="2" eb="4">
      <t>ボキン</t>
    </rPh>
    <rPh sb="5" eb="7">
      <t>タイフウ</t>
    </rPh>
    <rPh sb="8" eb="11">
      <t>シンサイトウ</t>
    </rPh>
    <rPh sb="12" eb="14">
      <t>ボキン</t>
    </rPh>
    <phoneticPr fontId="2"/>
  </si>
  <si>
    <t>青梅市からの補助金</t>
    <rPh sb="0" eb="3">
      <t>オウメシ</t>
    </rPh>
    <rPh sb="6" eb="9">
      <t>ホジョキン</t>
    </rPh>
    <phoneticPr fontId="2"/>
  </si>
  <si>
    <t>収入　１２月分　計</t>
    <rPh sb="0" eb="2">
      <t>シュウニュウ</t>
    </rPh>
    <rPh sb="5" eb="7">
      <t>ガツブン</t>
    </rPh>
    <rPh sb="8" eb="9">
      <t>ケイ</t>
    </rPh>
    <phoneticPr fontId="2"/>
  </si>
  <si>
    <t>支出　１２月分　計</t>
    <rPh sb="0" eb="2">
      <t>シシュツ</t>
    </rPh>
    <rPh sb="5" eb="7">
      <t>ガツブン</t>
    </rPh>
    <rPh sb="8" eb="9">
      <t>ケイ</t>
    </rPh>
    <phoneticPr fontId="2"/>
  </si>
  <si>
    <t>１２月分収支</t>
    <rPh sb="2" eb="3">
      <t>ガツ</t>
    </rPh>
    <rPh sb="3" eb="4">
      <t>ブン</t>
    </rPh>
    <rPh sb="4" eb="6">
      <t>シュウシ</t>
    </rPh>
    <phoneticPr fontId="2"/>
  </si>
  <si>
    <t>１月分</t>
    <rPh sb="1" eb="3">
      <t>ガツブン</t>
    </rPh>
    <phoneticPr fontId="2"/>
  </si>
  <si>
    <t>収入　１月分　計</t>
    <rPh sb="0" eb="2">
      <t>シュウニュウ</t>
    </rPh>
    <rPh sb="4" eb="6">
      <t>ガツブン</t>
    </rPh>
    <rPh sb="7" eb="8">
      <t>ケイ</t>
    </rPh>
    <phoneticPr fontId="2"/>
  </si>
  <si>
    <t>ひとりぐらし、寝たきり会員等
への友愛訪問</t>
    <rPh sb="7" eb="8">
      <t>ネ</t>
    </rPh>
    <rPh sb="11" eb="13">
      <t>カイイン</t>
    </rPh>
    <rPh sb="13" eb="14">
      <t>トウ</t>
    </rPh>
    <rPh sb="17" eb="19">
      <t>ユウアイ</t>
    </rPh>
    <rPh sb="19" eb="21">
      <t>ホウモン</t>
    </rPh>
    <phoneticPr fontId="2"/>
  </si>
  <si>
    <t>支出　１月分　計</t>
    <rPh sb="0" eb="2">
      <t>シシュツ</t>
    </rPh>
    <rPh sb="4" eb="6">
      <t>ガツブン</t>
    </rPh>
    <rPh sb="7" eb="8">
      <t>ケイ</t>
    </rPh>
    <phoneticPr fontId="2"/>
  </si>
  <si>
    <t>対象外となる活動</t>
    <rPh sb="2" eb="3">
      <t>ガイ</t>
    </rPh>
    <phoneticPr fontId="2"/>
  </si>
  <si>
    <t>１月分収支</t>
    <rPh sb="1" eb="2">
      <t>ガツ</t>
    </rPh>
    <rPh sb="2" eb="3">
      <t>ブン</t>
    </rPh>
    <rPh sb="3" eb="5">
      <t>シュウシ</t>
    </rPh>
    <phoneticPr fontId="2"/>
  </si>
  <si>
    <t>２月分</t>
    <rPh sb="1" eb="3">
      <t>ガツブン</t>
    </rPh>
    <phoneticPr fontId="2"/>
  </si>
  <si>
    <t>一行目は必ず前年度繰越金を入力して下さい！（科目番号5）</t>
  </si>
  <si>
    <t>収入　２月分　計</t>
    <rPh sb="0" eb="2">
      <t>シュウニュウ</t>
    </rPh>
    <rPh sb="4" eb="6">
      <t>ガツブン</t>
    </rPh>
    <rPh sb="7" eb="8">
      <t>ケイ</t>
    </rPh>
    <phoneticPr fontId="2"/>
  </si>
  <si>
    <r>
      <t>酒類（</t>
    </r>
    <r>
      <rPr>
        <sz val="12"/>
        <color rgb="FFFF0000"/>
        <rFont val="ＭＳ 明朝"/>
      </rPr>
      <t>ノンアルコールビール等も含む</t>
    </r>
    <r>
      <rPr>
        <sz val="12"/>
        <color auto="1"/>
        <rFont val="ＭＳ 明朝"/>
      </rPr>
      <t>）、宴会に要する費用</t>
    </r>
    <rPh sb="0" eb="1">
      <t>サケ</t>
    </rPh>
    <rPh sb="1" eb="2">
      <t>ルイ</t>
    </rPh>
    <rPh sb="13" eb="14">
      <t>トウ</t>
    </rPh>
    <rPh sb="15" eb="16">
      <t>フク</t>
    </rPh>
    <rPh sb="19" eb="21">
      <t>エンカイ</t>
    </rPh>
    <rPh sb="22" eb="23">
      <t>ヨウ</t>
    </rPh>
    <rPh sb="25" eb="27">
      <t>ヒヨウ</t>
    </rPh>
    <phoneticPr fontId="2"/>
  </si>
  <si>
    <t>支出　２月分　計</t>
    <rPh sb="0" eb="2">
      <t>シシュツ</t>
    </rPh>
    <rPh sb="4" eb="6">
      <t>ガツブン</t>
    </rPh>
    <rPh sb="7" eb="8">
      <t>ケイ</t>
    </rPh>
    <phoneticPr fontId="2"/>
  </si>
  <si>
    <t>２月分収支</t>
    <rPh sb="1" eb="2">
      <t>ガツ</t>
    </rPh>
    <rPh sb="2" eb="3">
      <t>ブン</t>
    </rPh>
    <rPh sb="3" eb="5">
      <t>シュウシ</t>
    </rPh>
    <phoneticPr fontId="2"/>
  </si>
  <si>
    <t>３月分</t>
    <rPh sb="1" eb="3">
      <t>ガツブン</t>
    </rPh>
    <phoneticPr fontId="2"/>
  </si>
  <si>
    <t>文化伝承活動</t>
  </si>
  <si>
    <t>収入　３月分　計</t>
    <rPh sb="0" eb="2">
      <t>シュウニュウ</t>
    </rPh>
    <rPh sb="4" eb="6">
      <t>ガツブン</t>
    </rPh>
    <rPh sb="7" eb="8">
      <t>ケイ</t>
    </rPh>
    <phoneticPr fontId="2"/>
  </si>
  <si>
    <t>支出　３月分　計</t>
    <rPh sb="0" eb="2">
      <t>シシュツ</t>
    </rPh>
    <rPh sb="4" eb="6">
      <t>ガツブン</t>
    </rPh>
    <rPh sb="7" eb="8">
      <t>ケイ</t>
    </rPh>
    <phoneticPr fontId="2"/>
  </si>
  <si>
    <t>３月分収支</t>
    <rPh sb="1" eb="2">
      <t>ガツ</t>
    </rPh>
    <rPh sb="2" eb="3">
      <t>ブン</t>
    </rPh>
    <rPh sb="3" eb="5">
      <t>シュウシ</t>
    </rPh>
    <phoneticPr fontId="2"/>
  </si>
  <si>
    <t>収支総計</t>
    <rPh sb="0" eb="2">
      <t>シュウシ</t>
    </rPh>
    <rPh sb="2" eb="4">
      <t>ソウケイ</t>
    </rPh>
    <phoneticPr fontId="2"/>
  </si>
  <si>
    <t>対　象　経　費</t>
    <rPh sb="0" eb="1">
      <t>タイ</t>
    </rPh>
    <rPh sb="2" eb="3">
      <t>ゾウ</t>
    </rPh>
    <rPh sb="4" eb="5">
      <t>キョウ</t>
    </rPh>
    <rPh sb="6" eb="7">
      <t>ヒ</t>
    </rPh>
    <phoneticPr fontId="2"/>
  </si>
  <si>
    <t>科目別表</t>
    <rPh sb="0" eb="2">
      <t>カモク</t>
    </rPh>
    <rPh sb="2" eb="3">
      <t>ベツ</t>
    </rPh>
    <rPh sb="3" eb="4">
      <t>ヒョウ</t>
    </rPh>
    <phoneticPr fontId="2"/>
  </si>
  <si>
    <t>支出合計</t>
    <rPh sb="0" eb="2">
      <t>シシュツ</t>
    </rPh>
    <rPh sb="2" eb="4">
      <t>ゴウケイ</t>
    </rPh>
    <phoneticPr fontId="2"/>
  </si>
  <si>
    <t>収入合計</t>
    <rPh sb="0" eb="2">
      <t>シュウニュウ</t>
    </rPh>
    <rPh sb="2" eb="4">
      <t>ゴウケイ</t>
    </rPh>
    <phoneticPr fontId="2"/>
  </si>
  <si>
    <t>5月分</t>
    <rPh sb="1" eb="2">
      <t>ガツ</t>
    </rPh>
    <rPh sb="2" eb="3">
      <t>ブン</t>
    </rPh>
    <phoneticPr fontId="2"/>
  </si>
  <si>
    <t>6月分</t>
    <rPh sb="1" eb="2">
      <t>ガツ</t>
    </rPh>
    <rPh sb="2" eb="3">
      <t>ブン</t>
    </rPh>
    <phoneticPr fontId="2"/>
  </si>
  <si>
    <t>ゲートボール、グラウンドゴルフ、輪投げ等のスポーツ系クラブの活動経費</t>
    <rPh sb="25" eb="26">
      <t>ケイ</t>
    </rPh>
    <rPh sb="30" eb="32">
      <t>カツドウ</t>
    </rPh>
    <phoneticPr fontId="2"/>
  </si>
  <si>
    <t>収入</t>
    <rPh sb="0" eb="2">
      <t>シュウニュウ</t>
    </rPh>
    <phoneticPr fontId="2"/>
  </si>
  <si>
    <t>7月分</t>
    <rPh sb="1" eb="2">
      <t>ガツ</t>
    </rPh>
    <rPh sb="2" eb="3">
      <t>ブン</t>
    </rPh>
    <phoneticPr fontId="2"/>
  </si>
  <si>
    <t>ゲートボール、グラウンドゴルフ、輪投げ等のスポーツ大会の経費</t>
  </si>
  <si>
    <t>8月分</t>
    <rPh sb="1" eb="2">
      <t>ガツ</t>
    </rPh>
    <rPh sb="2" eb="3">
      <t>ブン</t>
    </rPh>
    <phoneticPr fontId="2"/>
  </si>
  <si>
    <t>募金、義援金</t>
    <rPh sb="0" eb="2">
      <t>ボキン</t>
    </rPh>
    <rPh sb="3" eb="6">
      <t>ギエンキン</t>
    </rPh>
    <phoneticPr fontId="2"/>
  </si>
  <si>
    <t>9月分</t>
    <rPh sb="1" eb="2">
      <t>ガツ</t>
    </rPh>
    <rPh sb="2" eb="3">
      <t>ブン</t>
    </rPh>
    <phoneticPr fontId="2"/>
  </si>
  <si>
    <t>10月分</t>
    <rPh sb="2" eb="3">
      <t>ガツ</t>
    </rPh>
    <rPh sb="3" eb="4">
      <t>ブン</t>
    </rPh>
    <phoneticPr fontId="2"/>
  </si>
  <si>
    <t>11月分</t>
    <rPh sb="2" eb="3">
      <t>ガツ</t>
    </rPh>
    <rPh sb="3" eb="4">
      <t>ブン</t>
    </rPh>
    <phoneticPr fontId="2"/>
  </si>
  <si>
    <t>分担金（市高連・東老連・東老連第ーブロック協議会・地区老連）</t>
  </si>
  <si>
    <t>12月分</t>
    <rPh sb="2" eb="3">
      <t>ガツ</t>
    </rPh>
    <rPh sb="3" eb="4">
      <t>ブン</t>
    </rPh>
    <phoneticPr fontId="2"/>
  </si>
  <si>
    <t>会計　</t>
    <rPh sb="0" eb="2">
      <t>カイケイ</t>
    </rPh>
    <phoneticPr fontId="2"/>
  </si>
  <si>
    <t>1月分</t>
    <rPh sb="1" eb="2">
      <t>ガツ</t>
    </rPh>
    <rPh sb="2" eb="3">
      <t>ブン</t>
    </rPh>
    <phoneticPr fontId="2"/>
  </si>
  <si>
    <t>円は翌年度へ繰り越します。</t>
  </si>
  <si>
    <t>2月分</t>
    <rPh sb="1" eb="2">
      <t>ガツ</t>
    </rPh>
    <rPh sb="2" eb="3">
      <t>ブン</t>
    </rPh>
    <phoneticPr fontId="2"/>
  </si>
  <si>
    <t>賄費、祝金（品）、記念品など</t>
    <rPh sb="0" eb="1">
      <t>マカナ</t>
    </rPh>
    <rPh sb="1" eb="2">
      <t>ヒ</t>
    </rPh>
    <rPh sb="9" eb="12">
      <t>キネンヒン</t>
    </rPh>
    <phoneticPr fontId="2"/>
  </si>
  <si>
    <t>3月分</t>
    <rPh sb="1" eb="2">
      <t>ガツ</t>
    </rPh>
    <rPh sb="2" eb="3">
      <t>ブン</t>
    </rPh>
    <phoneticPr fontId="2"/>
  </si>
  <si>
    <t>５　その他補助対象外</t>
  </si>
  <si>
    <t>　高齢者クラブ補助事業具体例</t>
    <rPh sb="1" eb="4">
      <t>コウレイシャ</t>
    </rPh>
    <rPh sb="7" eb="9">
      <t>ホジョ</t>
    </rPh>
    <rPh sb="11" eb="13">
      <t>グタイ</t>
    </rPh>
    <rPh sb="13" eb="14">
      <t>レイ</t>
    </rPh>
    <phoneticPr fontId="2"/>
  </si>
  <si>
    <t>防災訓練、交通安全教室</t>
    <rPh sb="0" eb="2">
      <t>ボウサイ</t>
    </rPh>
    <rPh sb="2" eb="4">
      <t>クンレン</t>
    </rPh>
    <rPh sb="5" eb="7">
      <t>コウツウ</t>
    </rPh>
    <rPh sb="7" eb="9">
      <t>アンゼン</t>
    </rPh>
    <rPh sb="9" eb="11">
      <t>キョウシツ</t>
    </rPh>
    <phoneticPr fontId="2"/>
  </si>
  <si>
    <t>医師・薬剤師等による健康に関する講演会</t>
    <rPh sb="18" eb="19">
      <t>カイ</t>
    </rPh>
    <phoneticPr fontId="2"/>
  </si>
  <si>
    <t>２　生きがいを高める活動</t>
    <rPh sb="2" eb="3">
      <t>イ</t>
    </rPh>
    <rPh sb="7" eb="8">
      <t>タカ</t>
    </rPh>
    <rPh sb="10" eb="12">
      <t>カツドウ</t>
    </rPh>
    <phoneticPr fontId="2"/>
  </si>
  <si>
    <t>４　その他社会活動</t>
    <rPh sb="4" eb="5">
      <t>タ</t>
    </rPh>
    <rPh sb="5" eb="7">
      <t>シャカイ</t>
    </rPh>
    <rPh sb="7" eb="9">
      <t>カツドウ</t>
    </rPh>
    <phoneticPr fontId="2"/>
  </si>
  <si>
    <t>地域福祉の向上に関する活動</t>
    <rPh sb="0" eb="2">
      <t>チイキ</t>
    </rPh>
    <rPh sb="2" eb="4">
      <t>フクシ</t>
    </rPh>
    <rPh sb="5" eb="7">
      <t>コウジョウ</t>
    </rPh>
    <rPh sb="8" eb="9">
      <t>カン</t>
    </rPh>
    <rPh sb="11" eb="13">
      <t>カツドウ</t>
    </rPh>
    <phoneticPr fontId="2"/>
  </si>
  <si>
    <t>心身の健康増進・保持、介護予防等に関する活動</t>
    <rPh sb="0" eb="2">
      <t>シンシン</t>
    </rPh>
    <rPh sb="15" eb="16">
      <t>トウ</t>
    </rPh>
    <phoneticPr fontId="2"/>
  </si>
  <si>
    <t>総会、役員会、事務用品、印刷費、各種分担金、大会参加費</t>
    <rPh sb="0" eb="2">
      <t>ソウカイ</t>
    </rPh>
    <rPh sb="3" eb="6">
      <t>ヤクインカイ</t>
    </rPh>
    <rPh sb="7" eb="9">
      <t>ジム</t>
    </rPh>
    <rPh sb="9" eb="11">
      <t>ヨウヒン</t>
    </rPh>
    <rPh sb="12" eb="14">
      <t>インサツ</t>
    </rPh>
    <rPh sb="14" eb="15">
      <t>ヒ</t>
    </rPh>
    <rPh sb="16" eb="18">
      <t>カクシュ</t>
    </rPh>
    <rPh sb="18" eb="21">
      <t>ブンタンキン</t>
    </rPh>
    <rPh sb="22" eb="24">
      <t>タイカイ</t>
    </rPh>
    <rPh sb="24" eb="27">
      <t>サンカヒ</t>
    </rPh>
    <phoneticPr fontId="2"/>
  </si>
  <si>
    <t>教養講座、学習会</t>
    <rPh sb="0" eb="2">
      <t>キョウヨウ</t>
    </rPh>
    <rPh sb="2" eb="4">
      <t>コウザ</t>
    </rPh>
    <rPh sb="5" eb="7">
      <t>ガクシュウ</t>
    </rPh>
    <rPh sb="7" eb="8">
      <t>カイ</t>
    </rPh>
    <phoneticPr fontId="2"/>
  </si>
  <si>
    <t>総会</t>
    <rPh sb="0" eb="2">
      <t>ソウカイ</t>
    </rPh>
    <phoneticPr fontId="2"/>
  </si>
  <si>
    <t>多摩川１万人清掃</t>
    <rPh sb="0" eb="3">
      <t>タマガワ</t>
    </rPh>
    <rPh sb="4" eb="5">
      <t>マン</t>
    </rPh>
    <rPh sb="5" eb="6">
      <t>ニン</t>
    </rPh>
    <rPh sb="6" eb="8">
      <t>セイソウ</t>
    </rPh>
    <phoneticPr fontId="2"/>
  </si>
  <si>
    <t>芸能大会</t>
    <rPh sb="0" eb="2">
      <t>ゲイノウ</t>
    </rPh>
    <rPh sb="2" eb="4">
      <t>タイカイ</t>
    </rPh>
    <phoneticPr fontId="2"/>
  </si>
  <si>
    <t>対象となる活動</t>
  </si>
  <si>
    <t>役員会</t>
    <rPh sb="0" eb="3">
      <t>ヤクインカイ</t>
    </rPh>
    <phoneticPr fontId="2"/>
  </si>
  <si>
    <t>新年会、忘年会、誕生会、敬老会</t>
    <rPh sb="0" eb="3">
      <t>シンネンカイ</t>
    </rPh>
    <rPh sb="4" eb="7">
      <t>ボウネンカイ</t>
    </rPh>
    <phoneticPr fontId="2"/>
  </si>
  <si>
    <t>民謡、書道、俳句、手芸、麻雀、カラオケ等の文化系クラブの活動経費</t>
    <rPh sb="0" eb="2">
      <t>ミンヨウ</t>
    </rPh>
    <rPh sb="6" eb="8">
      <t>ハイク</t>
    </rPh>
    <rPh sb="9" eb="11">
      <t>シュゲイ</t>
    </rPh>
    <rPh sb="12" eb="14">
      <t>マージャン</t>
    </rPh>
    <rPh sb="19" eb="20">
      <t>トウ</t>
    </rPh>
    <rPh sb="21" eb="23">
      <t>ブンカ</t>
    </rPh>
    <rPh sb="23" eb="24">
      <t>ケイ</t>
    </rPh>
    <rPh sb="28" eb="30">
      <t>カツドウ</t>
    </rPh>
    <rPh sb="30" eb="32">
      <t>ケイヒ</t>
    </rPh>
    <phoneticPr fontId="2"/>
  </si>
  <si>
    <t>以上１～４が都・市対象経費です。補助金交付額以上使用してください。（なるべく１～３で交付額を上回るようにしてください。）</t>
    <rPh sb="0" eb="2">
      <t>イジョウ</t>
    </rPh>
    <rPh sb="6" eb="7">
      <t>ト</t>
    </rPh>
    <rPh sb="8" eb="9">
      <t>シ</t>
    </rPh>
    <rPh sb="9" eb="11">
      <t>タイショウ</t>
    </rPh>
    <rPh sb="11" eb="13">
      <t>ケイヒ</t>
    </rPh>
    <rPh sb="16" eb="19">
      <t>ホジョキン</t>
    </rPh>
    <rPh sb="19" eb="22">
      <t>コウフガク</t>
    </rPh>
    <rPh sb="22" eb="24">
      <t>イジョウ</t>
    </rPh>
    <rPh sb="24" eb="26">
      <t>シヨウ</t>
    </rPh>
    <rPh sb="42" eb="44">
      <t>コウフ</t>
    </rPh>
    <phoneticPr fontId="2"/>
  </si>
  <si>
    <t>市高連、地区高連等分担金</t>
    <rPh sb="0" eb="1">
      <t>シ</t>
    </rPh>
    <rPh sb="1" eb="2">
      <t>コウ</t>
    </rPh>
    <rPh sb="2" eb="3">
      <t>レン</t>
    </rPh>
    <rPh sb="4" eb="6">
      <t>チク</t>
    </rPh>
    <rPh sb="6" eb="7">
      <t>コウ</t>
    </rPh>
    <rPh sb="7" eb="8">
      <t>レン</t>
    </rPh>
    <rPh sb="8" eb="9">
      <t>トウ</t>
    </rPh>
    <rPh sb="9" eb="12">
      <t>ブンタンキン</t>
    </rPh>
    <phoneticPr fontId="2"/>
  </si>
  <si>
    <t>老壮大学分担金</t>
    <rPh sb="0" eb="2">
      <t>ロウソウ</t>
    </rPh>
    <rPh sb="2" eb="4">
      <t>ダイガク</t>
    </rPh>
    <rPh sb="4" eb="7">
      <t>ブンタンキン</t>
    </rPh>
    <phoneticPr fontId="2"/>
  </si>
  <si>
    <t>親睦旅行</t>
    <rPh sb="0" eb="2">
      <t>シンボク</t>
    </rPh>
    <rPh sb="2" eb="4">
      <t>リョコウ</t>
    </rPh>
    <phoneticPr fontId="2"/>
  </si>
  <si>
    <t>・会員に対する現物給付となるもの</t>
  </si>
  <si>
    <t>道路清掃、花の植樹・花いっぱい運動</t>
    <rPh sb="0" eb="2">
      <t>ドウロ</t>
    </rPh>
    <rPh sb="2" eb="4">
      <t>セイソウ</t>
    </rPh>
    <rPh sb="5" eb="6">
      <t>ハナ</t>
    </rPh>
    <rPh sb="7" eb="9">
      <t>ショクジュ</t>
    </rPh>
    <rPh sb="10" eb="11">
      <t>ハナ</t>
    </rPh>
    <rPh sb="15" eb="17">
      <t>ウンドウ</t>
    </rPh>
    <phoneticPr fontId="2"/>
  </si>
  <si>
    <t>民謡、書道、俳句、手芸、麻雀、カラオケ等の文化系クラブで使用する備品（カラオケ機器等）</t>
    <rPh sb="0" eb="2">
      <t>ミンヨウ</t>
    </rPh>
    <rPh sb="6" eb="8">
      <t>ハイク</t>
    </rPh>
    <rPh sb="9" eb="11">
      <t>シュゲイ</t>
    </rPh>
    <rPh sb="12" eb="14">
      <t>マージャン</t>
    </rPh>
    <rPh sb="19" eb="20">
      <t>トウ</t>
    </rPh>
    <rPh sb="21" eb="23">
      <t>ブンカ</t>
    </rPh>
    <rPh sb="23" eb="24">
      <t>ケイ</t>
    </rPh>
    <rPh sb="28" eb="30">
      <t>シヨウ</t>
    </rPh>
    <rPh sb="32" eb="34">
      <t>ビヒン</t>
    </rPh>
    <rPh sb="39" eb="41">
      <t>キキ</t>
    </rPh>
    <rPh sb="41" eb="42">
      <t>トウ</t>
    </rPh>
    <phoneticPr fontId="2"/>
  </si>
  <si>
    <t>ゲートボール、グラウンドゴルフ、輪投げ等のスポーツ系クラブで使用する備品</t>
    <rPh sb="25" eb="26">
      <t>ケイ</t>
    </rPh>
    <rPh sb="30" eb="32">
      <t>シヨウ</t>
    </rPh>
    <rPh sb="34" eb="36">
      <t>ビヒン</t>
    </rPh>
    <phoneticPr fontId="2"/>
  </si>
  <si>
    <t>高齢者クラブ補助事業の支出で補助対象になる活動と対象経費、補助対象とならない経費</t>
    <rPh sb="0" eb="3">
      <t>コウレイシャ</t>
    </rPh>
    <rPh sb="6" eb="8">
      <t>ホジョ</t>
    </rPh>
    <rPh sb="11" eb="13">
      <t>シシュツ</t>
    </rPh>
    <rPh sb="14" eb="16">
      <t>ホジョ</t>
    </rPh>
    <rPh sb="16" eb="18">
      <t>タイショウ</t>
    </rPh>
    <rPh sb="21" eb="23">
      <t>カツドウ</t>
    </rPh>
    <rPh sb="24" eb="26">
      <t>タイショウ</t>
    </rPh>
    <rPh sb="26" eb="28">
      <t>ケイヒ</t>
    </rPh>
    <rPh sb="29" eb="31">
      <t>ホジョ</t>
    </rPh>
    <rPh sb="31" eb="33">
      <t>タイショウ</t>
    </rPh>
    <rPh sb="38" eb="40">
      <t>ケイヒ</t>
    </rPh>
    <phoneticPr fontId="2"/>
  </si>
  <si>
    <t>芸能大会、スポーツ大会等各種大会参加費</t>
    <rPh sb="0" eb="2">
      <t>ゲイノウ</t>
    </rPh>
    <rPh sb="2" eb="4">
      <t>タイカイ</t>
    </rPh>
    <rPh sb="9" eb="11">
      <t>タイカイ</t>
    </rPh>
    <rPh sb="11" eb="12">
      <t>トウ</t>
    </rPh>
    <rPh sb="12" eb="14">
      <t>カクシュ</t>
    </rPh>
    <rPh sb="14" eb="16">
      <t>タイカイ</t>
    </rPh>
    <rPh sb="16" eb="19">
      <t>サンカヒ</t>
    </rPh>
    <phoneticPr fontId="2"/>
  </si>
  <si>
    <t>歩こう会</t>
    <rPh sb="0" eb="1">
      <t>アル</t>
    </rPh>
    <rPh sb="3" eb="4">
      <t>カイ</t>
    </rPh>
    <phoneticPr fontId="2"/>
  </si>
  <si>
    <t>資源回収</t>
    <rPh sb="0" eb="2">
      <t>シゲン</t>
    </rPh>
    <rPh sb="2" eb="4">
      <t>カイシュウ</t>
    </rPh>
    <phoneticPr fontId="2"/>
  </si>
  <si>
    <t>参加費、分担金、負担金は４
酒が入る宴会に要する費用は５</t>
    <rPh sb="0" eb="3">
      <t>サンカヒ</t>
    </rPh>
    <rPh sb="4" eb="7">
      <t>ブンタンキン</t>
    </rPh>
    <rPh sb="8" eb="11">
      <t>フタンキン</t>
    </rPh>
    <rPh sb="14" eb="15">
      <t>サケ</t>
    </rPh>
    <rPh sb="16" eb="17">
      <t>ハイ</t>
    </rPh>
    <rPh sb="18" eb="20">
      <t>エンカイ</t>
    </rPh>
    <rPh sb="21" eb="22">
      <t>ヨウ</t>
    </rPh>
    <rPh sb="24" eb="26">
      <t>ヒヨウ</t>
    </rPh>
    <phoneticPr fontId="2"/>
  </si>
  <si>
    <t>研修旅行（親睦旅行は５）</t>
    <rPh sb="5" eb="7">
      <t>シンボク</t>
    </rPh>
    <rPh sb="7" eb="9">
      <t>リョコウ</t>
    </rPh>
    <phoneticPr fontId="2"/>
  </si>
  <si>
    <t>退任役員記念品</t>
    <rPh sb="0" eb="2">
      <t>タイニン</t>
    </rPh>
    <rPh sb="2" eb="4">
      <t>ヤクイン</t>
    </rPh>
    <rPh sb="4" eb="7">
      <t>キネンヒン</t>
    </rPh>
    <phoneticPr fontId="2"/>
  </si>
  <si>
    <t>地域行事への参加</t>
    <rPh sb="0" eb="2">
      <t>チイキ</t>
    </rPh>
    <rPh sb="2" eb="4">
      <t>ギョウジ</t>
    </rPh>
    <rPh sb="6" eb="8">
      <t>サンカ</t>
    </rPh>
    <phoneticPr fontId="2"/>
  </si>
  <si>
    <t>安全安心ステーション</t>
    <rPh sb="0" eb="2">
      <t>アンゼン</t>
    </rPh>
    <rPh sb="2" eb="4">
      <t>アンシン</t>
    </rPh>
    <phoneticPr fontId="2"/>
  </si>
  <si>
    <t>旧跡、資料館等の社会見学会</t>
    <rPh sb="0" eb="2">
      <t>キュウセキ</t>
    </rPh>
    <rPh sb="3" eb="7">
      <t>シリョウカントウ</t>
    </rPh>
    <phoneticPr fontId="2"/>
  </si>
  <si>
    <t>歩こう会</t>
  </si>
  <si>
    <t>ひとりぐらし・寝たきり会員等への友愛訪問</t>
    <rPh sb="16" eb="18">
      <t>ユウアイ</t>
    </rPh>
    <phoneticPr fontId="2"/>
  </si>
  <si>
    <t>募金活動に要する経費</t>
    <rPh sb="0" eb="2">
      <t>ボキン</t>
    </rPh>
    <rPh sb="2" eb="4">
      <t>カツドウ</t>
    </rPh>
    <rPh sb="5" eb="6">
      <t>ヨウ</t>
    </rPh>
    <rPh sb="8" eb="10">
      <t>ケイヒ</t>
    </rPh>
    <phoneticPr fontId="2"/>
  </si>
  <si>
    <t>芸能大会経費</t>
  </si>
  <si>
    <t>中元、歳暮等の贈答品</t>
    <rPh sb="0" eb="2">
      <t>チュウゲン</t>
    </rPh>
    <rPh sb="3" eb="5">
      <t>セイボ</t>
    </rPh>
    <rPh sb="5" eb="6">
      <t>トウ</t>
    </rPh>
    <rPh sb="7" eb="10">
      <t>ゾウトウヒン</t>
    </rPh>
    <phoneticPr fontId="2"/>
  </si>
  <si>
    <t>防犯パトロール</t>
    <rPh sb="0" eb="2">
      <t>ボウハン</t>
    </rPh>
    <phoneticPr fontId="2"/>
  </si>
  <si>
    <t>祝金、記念品</t>
    <rPh sb="0" eb="1">
      <t>イワ</t>
    </rPh>
    <rPh sb="1" eb="2">
      <t>キン</t>
    </rPh>
    <rPh sb="3" eb="6">
      <t>キネンヒン</t>
    </rPh>
    <phoneticPr fontId="2"/>
  </si>
  <si>
    <t>老壮大学</t>
    <rPh sb="0" eb="2">
      <t>ロウソウ</t>
    </rPh>
    <rPh sb="2" eb="4">
      <t>ダイガク</t>
    </rPh>
    <phoneticPr fontId="2"/>
  </si>
  <si>
    <t>防犯や防災活動、地域交流活動、地域施設への慰問等の各種ボランティア活動、友愛活動等の地域福祉の向上に関する活動に要する経費</t>
    <rPh sb="0" eb="2">
      <t>ボウハン</t>
    </rPh>
    <rPh sb="3" eb="5">
      <t>ボウサイ</t>
    </rPh>
    <rPh sb="5" eb="7">
      <t>カツドウ</t>
    </rPh>
    <rPh sb="15" eb="17">
      <t>チイキ</t>
    </rPh>
    <rPh sb="17" eb="19">
      <t>シセツ</t>
    </rPh>
    <rPh sb="21" eb="24">
      <t>イモントウ</t>
    </rPh>
    <rPh sb="47" eb="49">
      <t>コウジョウ</t>
    </rPh>
    <phoneticPr fontId="2"/>
  </si>
  <si>
    <t>体力測定</t>
    <rPh sb="0" eb="2">
      <t>タイリョク</t>
    </rPh>
    <rPh sb="2" eb="4">
      <t>ソクテイ</t>
    </rPh>
    <phoneticPr fontId="2"/>
  </si>
  <si>
    <t>自治会館、運動広場等会場使用料</t>
    <rPh sb="0" eb="2">
      <t>ジチ</t>
    </rPh>
    <rPh sb="2" eb="4">
      <t>カイカン</t>
    </rPh>
    <rPh sb="5" eb="7">
      <t>ウンドウ</t>
    </rPh>
    <rPh sb="7" eb="9">
      <t>ヒロバ</t>
    </rPh>
    <rPh sb="9" eb="10">
      <t>トウ</t>
    </rPh>
    <rPh sb="10" eb="12">
      <t>カイジョウ</t>
    </rPh>
    <rPh sb="12" eb="15">
      <t>シヨウリョウ</t>
    </rPh>
    <phoneticPr fontId="2"/>
  </si>
  <si>
    <t>総会、役員会、会報や資料の印刷等の１・２・３以外の活動で、高齢者クラブ活動として区市町村が必要と認める経費</t>
    <rPh sb="0" eb="2">
      <t>ソウカイ</t>
    </rPh>
    <rPh sb="3" eb="6">
      <t>ヤクインカイ</t>
    </rPh>
    <rPh sb="7" eb="9">
      <t>カイホウ</t>
    </rPh>
    <rPh sb="10" eb="12">
      <t>シリョウ</t>
    </rPh>
    <rPh sb="13" eb="16">
      <t>インサツトウ</t>
    </rPh>
    <rPh sb="29" eb="32">
      <t>コウレイシャ</t>
    </rPh>
    <rPh sb="35" eb="37">
      <t>カツドウ</t>
    </rPh>
    <rPh sb="40" eb="44">
      <t>クシチョウソン</t>
    </rPh>
    <rPh sb="45" eb="47">
      <t>ヒツヨウ</t>
    </rPh>
    <rPh sb="48" eb="49">
      <t>ミト</t>
    </rPh>
    <rPh sb="51" eb="53">
      <t>ケイヒ</t>
    </rPh>
    <phoneticPr fontId="2"/>
  </si>
  <si>
    <t>個人への大会参加賞、入賞賞品等</t>
    <rPh sb="0" eb="2">
      <t>コジン</t>
    </rPh>
    <rPh sb="4" eb="6">
      <t>タイカイ</t>
    </rPh>
    <rPh sb="6" eb="8">
      <t>サンカ</t>
    </rPh>
    <rPh sb="8" eb="9">
      <t>ショウ</t>
    </rPh>
    <rPh sb="10" eb="12">
      <t>ニュウショウ</t>
    </rPh>
    <rPh sb="12" eb="14">
      <t>ショウヒン</t>
    </rPh>
    <rPh sb="14" eb="15">
      <t>トウ</t>
    </rPh>
    <phoneticPr fontId="2"/>
  </si>
  <si>
    <t>老人ホーム等慰問</t>
    <rPh sb="0" eb="2">
      <t>ロウジン</t>
    </rPh>
    <rPh sb="5" eb="6">
      <t>トウ</t>
    </rPh>
    <rPh sb="6" eb="8">
      <t>イモン</t>
    </rPh>
    <phoneticPr fontId="2"/>
  </si>
  <si>
    <t>健康に関する講演会、研修会</t>
    <rPh sb="0" eb="2">
      <t>ケンコウ</t>
    </rPh>
    <rPh sb="3" eb="4">
      <t>カン</t>
    </rPh>
    <rPh sb="6" eb="9">
      <t>コウエンカイ</t>
    </rPh>
    <rPh sb="10" eb="13">
      <t>ケンシュウカイ</t>
    </rPh>
    <phoneticPr fontId="2"/>
  </si>
  <si>
    <t>⑪</t>
  </si>
  <si>
    <t>新規会員加入促進のための消耗品、印刷費、保険料、交通費、車借上料等（単なる飲食は５）</t>
    <rPh sb="0" eb="2">
      <t>シンキ</t>
    </rPh>
    <rPh sb="2" eb="4">
      <t>カイイン</t>
    </rPh>
    <rPh sb="4" eb="6">
      <t>カニュウ</t>
    </rPh>
    <rPh sb="6" eb="8">
      <t>ソクシン</t>
    </rPh>
    <rPh sb="16" eb="18">
      <t>インサツ</t>
    </rPh>
    <rPh sb="18" eb="19">
      <t>ヒ</t>
    </rPh>
    <rPh sb="20" eb="23">
      <t>ホケンリョウ</t>
    </rPh>
    <rPh sb="24" eb="27">
      <t>コウツウヒ</t>
    </rPh>
    <rPh sb="28" eb="29">
      <t>クルマ</t>
    </rPh>
    <rPh sb="29" eb="30">
      <t>カ</t>
    </rPh>
    <rPh sb="30" eb="31">
      <t>ア</t>
    </rPh>
    <rPh sb="31" eb="32">
      <t>リョウ</t>
    </rPh>
    <rPh sb="32" eb="33">
      <t>トウ</t>
    </rPh>
    <rPh sb="34" eb="35">
      <t>タン</t>
    </rPh>
    <rPh sb="37" eb="39">
      <t>インショク</t>
    </rPh>
    <phoneticPr fontId="2"/>
  </si>
  <si>
    <t>商品券、クオカード等の金券類</t>
  </si>
  <si>
    <t>料理、栄養教室</t>
    <rPh sb="0" eb="2">
      <t>リョウリ</t>
    </rPh>
    <rPh sb="3" eb="5">
      <t>エイヨウ</t>
    </rPh>
    <rPh sb="5" eb="7">
      <t>キョウシツ</t>
    </rPh>
    <phoneticPr fontId="2"/>
  </si>
  <si>
    <t>介護予防、寝たきりゼロ運動</t>
    <rPh sb="0" eb="2">
      <t>カイゴ</t>
    </rPh>
    <rPh sb="2" eb="4">
      <t>ヨボウ</t>
    </rPh>
    <rPh sb="5" eb="6">
      <t>ネ</t>
    </rPh>
    <rPh sb="11" eb="13">
      <t>ウンドウ</t>
    </rPh>
    <phoneticPr fontId="2"/>
  </si>
  <si>
    <t>事務用品</t>
    <rPh sb="0" eb="2">
      <t>ジム</t>
    </rPh>
    <rPh sb="2" eb="4">
      <t>ヨウヒン</t>
    </rPh>
    <phoneticPr fontId="2"/>
  </si>
  <si>
    <t>香典、入院見舞金</t>
    <rPh sb="0" eb="2">
      <t>コウデン</t>
    </rPh>
    <rPh sb="3" eb="5">
      <t>ニュウイン</t>
    </rPh>
    <rPh sb="5" eb="7">
      <t>ミマイ</t>
    </rPh>
    <rPh sb="7" eb="8">
      <t>キン</t>
    </rPh>
    <phoneticPr fontId="2"/>
  </si>
  <si>
    <t>手順４　摘要欄を入れます。</t>
    <rPh sb="0" eb="2">
      <t>テジュン</t>
    </rPh>
    <rPh sb="4" eb="6">
      <t>テキヨウ</t>
    </rPh>
    <rPh sb="6" eb="7">
      <t>ラン</t>
    </rPh>
    <rPh sb="8" eb="9">
      <t>イ</t>
    </rPh>
    <phoneticPr fontId="2"/>
  </si>
  <si>
    <t>会報、資料等の印刷費</t>
    <rPh sb="0" eb="2">
      <t>カイホウ</t>
    </rPh>
    <rPh sb="9" eb="10">
      <t>ヒ</t>
    </rPh>
    <phoneticPr fontId="2"/>
  </si>
  <si>
    <t>自治会等への寄付金</t>
    <rPh sb="0" eb="3">
      <t>ジチカイ</t>
    </rPh>
    <rPh sb="3" eb="4">
      <t>トウ</t>
    </rPh>
    <rPh sb="6" eb="9">
      <t>キフキン</t>
    </rPh>
    <phoneticPr fontId="2"/>
  </si>
  <si>
    <t>支会、学校、保育園等運動会</t>
    <rPh sb="0" eb="1">
      <t>シ</t>
    </rPh>
    <rPh sb="1" eb="2">
      <t>カイ</t>
    </rPh>
    <rPh sb="3" eb="5">
      <t>ガッコウ</t>
    </rPh>
    <rPh sb="6" eb="9">
      <t>ホイクエン</t>
    </rPh>
    <rPh sb="9" eb="10">
      <t>トウ</t>
    </rPh>
    <rPh sb="10" eb="13">
      <t>ウンドウカイ</t>
    </rPh>
    <phoneticPr fontId="2"/>
  </si>
  <si>
    <t>教養講座等開催に係わる会議の事務経費</t>
    <rPh sb="14" eb="16">
      <t>ジム</t>
    </rPh>
    <phoneticPr fontId="2"/>
  </si>
  <si>
    <t>会長交際費、接待費</t>
    <rPh sb="0" eb="2">
      <t>カイチョウ</t>
    </rPh>
    <rPh sb="2" eb="4">
      <t>コウサイ</t>
    </rPh>
    <rPh sb="4" eb="5">
      <t>ヒ</t>
    </rPh>
    <rPh sb="6" eb="9">
      <t>セッタイヒ</t>
    </rPh>
    <phoneticPr fontId="2"/>
  </si>
  <si>
    <t>世代間交流</t>
    <rPh sb="0" eb="3">
      <t>セダイカン</t>
    </rPh>
    <rPh sb="3" eb="5">
      <t>コウリュウ</t>
    </rPh>
    <phoneticPr fontId="2"/>
  </si>
  <si>
    <t>予備費、繰越金、積立金</t>
    <rPh sb="0" eb="3">
      <t>ヨビヒ</t>
    </rPh>
    <rPh sb="4" eb="6">
      <t>クリコシ</t>
    </rPh>
    <rPh sb="6" eb="7">
      <t>キン</t>
    </rPh>
    <rPh sb="8" eb="10">
      <t>ツミタテ</t>
    </rPh>
    <rPh sb="10" eb="11">
      <t>キン</t>
    </rPh>
    <phoneticPr fontId="2"/>
  </si>
  <si>
    <t>「５その他補助対象外」へ
入れるもの</t>
    <rPh sb="4" eb="5">
      <t>タ</t>
    </rPh>
    <rPh sb="5" eb="7">
      <t>ホジョ</t>
    </rPh>
    <rPh sb="13" eb="14">
      <t>イ</t>
    </rPh>
    <phoneticPr fontId="2"/>
  </si>
  <si>
    <t>次の簿冊は、事業完了（年度経過）後、５年間保存してください。</t>
  </si>
  <si>
    <t>補　助　対　象</t>
  </si>
  <si>
    <t>①</t>
  </si>
  <si>
    <t>講師謝礼金、交通費、消耗品、
印刷費、参加会員の弁当、お茶、
茶菓子、郵便料、保険料、
入場料、会場使用料、車借上料</t>
    <rPh sb="0" eb="2">
      <t>コウシ</t>
    </rPh>
    <rPh sb="2" eb="5">
      <t>シャレイキン</t>
    </rPh>
    <rPh sb="6" eb="9">
      <t>コウツウヒ</t>
    </rPh>
    <rPh sb="19" eb="21">
      <t>サンカ</t>
    </rPh>
    <rPh sb="21" eb="23">
      <t>カイイン</t>
    </rPh>
    <rPh sb="24" eb="26">
      <t>ベントウ</t>
    </rPh>
    <rPh sb="28" eb="29">
      <t>チャ</t>
    </rPh>
    <rPh sb="35" eb="37">
      <t>ユウビン</t>
    </rPh>
    <rPh sb="37" eb="38">
      <t>リョウ</t>
    </rPh>
    <rPh sb="39" eb="42">
      <t>ホケンリョウ</t>
    </rPh>
    <rPh sb="44" eb="47">
      <t>ニュウジョウリョウ</t>
    </rPh>
    <rPh sb="48" eb="50">
      <t>カイジョウ</t>
    </rPh>
    <rPh sb="50" eb="53">
      <t>シヨウリョウ</t>
    </rPh>
    <rPh sb="54" eb="55">
      <t>クルマ</t>
    </rPh>
    <rPh sb="55" eb="56">
      <t>カ</t>
    </rPh>
    <rPh sb="56" eb="57">
      <t>ア</t>
    </rPh>
    <rPh sb="57" eb="58">
      <t>リョウ</t>
    </rPh>
    <phoneticPr fontId="2"/>
  </si>
  <si>
    <t>各クラブの活動そのものを制限したり、禁止したりするものではありません。</t>
    <rPh sb="0" eb="1">
      <t>カク</t>
    </rPh>
    <rPh sb="5" eb="7">
      <t>カツドウ</t>
    </rPh>
    <rPh sb="12" eb="14">
      <t>セイゲン</t>
    </rPh>
    <rPh sb="18" eb="20">
      <t>キンシ</t>
    </rPh>
    <phoneticPr fontId="2"/>
  </si>
  <si>
    <t>祝金（品）、見舞金（品）</t>
    <rPh sb="0" eb="1">
      <t>イワ</t>
    </rPh>
    <rPh sb="1" eb="2">
      <t>キン</t>
    </rPh>
    <rPh sb="3" eb="4">
      <t>ヒン</t>
    </rPh>
    <rPh sb="6" eb="8">
      <t>ミマイ</t>
    </rPh>
    <rPh sb="8" eb="9">
      <t>キン</t>
    </rPh>
    <phoneticPr fontId="2"/>
  </si>
  <si>
    <t>令和</t>
    <rPh sb="0" eb="2">
      <t>レイワ</t>
    </rPh>
    <phoneticPr fontId="2"/>
  </si>
  <si>
    <t>③</t>
  </si>
  <si>
    <t>支会運動会、学校運動会</t>
    <rPh sb="0" eb="1">
      <t>シ</t>
    </rPh>
    <rPh sb="1" eb="2">
      <t>カイ</t>
    </rPh>
    <rPh sb="2" eb="5">
      <t>ウンドウカイ</t>
    </rPh>
    <rPh sb="6" eb="8">
      <t>ガッコウ</t>
    </rPh>
    <rPh sb="8" eb="11">
      <t>ウンドウカイ</t>
    </rPh>
    <phoneticPr fontId="2"/>
  </si>
  <si>
    <t>祝金（品）</t>
  </si>
  <si>
    <t>④</t>
  </si>
  <si>
    <t>防災訓練等の防犯、防災活動</t>
    <rPh sb="0" eb="2">
      <t>ボウサイ</t>
    </rPh>
    <rPh sb="2" eb="5">
      <t>クンレントウ</t>
    </rPh>
    <rPh sb="6" eb="8">
      <t>ボウハン</t>
    </rPh>
    <rPh sb="9" eb="11">
      <t>ボウサイ</t>
    </rPh>
    <rPh sb="11" eb="13">
      <t>カツドウ</t>
    </rPh>
    <phoneticPr fontId="2"/>
  </si>
  <si>
    <t>お中元、お歳暮等、接待費など</t>
    <rPh sb="1" eb="3">
      <t>チュウゲン</t>
    </rPh>
    <rPh sb="5" eb="7">
      <t>セイボ</t>
    </rPh>
    <rPh sb="7" eb="8">
      <t>トウ</t>
    </rPh>
    <phoneticPr fontId="2"/>
  </si>
  <si>
    <t>⑤</t>
  </si>
  <si>
    <t>３　健康を進める活動</t>
  </si>
  <si>
    <t>見舞金（品）</t>
  </si>
  <si>
    <t>⑥</t>
  </si>
  <si>
    <t>共催の場合の分担金</t>
    <rPh sb="0" eb="2">
      <t>キョウサイ</t>
    </rPh>
    <rPh sb="3" eb="5">
      <t>バアイ</t>
    </rPh>
    <rPh sb="6" eb="9">
      <t>ブンタンキン</t>
    </rPh>
    <phoneticPr fontId="2"/>
  </si>
  <si>
    <t>社会奉仕活動に係わる会議事務経費</t>
    <rPh sb="12" eb="14">
      <t>ジム</t>
    </rPh>
    <phoneticPr fontId="2"/>
  </si>
  <si>
    <t>⑧</t>
  </si>
  <si>
    <t>募金活動に要する経費</t>
  </si>
  <si>
    <t>　</t>
  </si>
  <si>
    <t>学習会、教養講座、文化伝承活動等の各種文化活動、教養の向上や生きがいづくりに関する活動に要する経費</t>
    <rPh sb="0" eb="2">
      <t>ガクシュウ</t>
    </rPh>
    <rPh sb="2" eb="3">
      <t>カイ</t>
    </rPh>
    <rPh sb="4" eb="6">
      <t>キョウヨウ</t>
    </rPh>
    <rPh sb="6" eb="8">
      <t>コウザ</t>
    </rPh>
    <rPh sb="9" eb="11">
      <t>ブンカ</t>
    </rPh>
    <rPh sb="11" eb="13">
      <t>デンショウ</t>
    </rPh>
    <rPh sb="13" eb="15">
      <t>カツドウ</t>
    </rPh>
    <rPh sb="15" eb="16">
      <t>トウ</t>
    </rPh>
    <rPh sb="24" eb="26">
      <t>キョウヨウ</t>
    </rPh>
    <phoneticPr fontId="2"/>
  </si>
  <si>
    <t>退任役員記念品、役員手当</t>
    <rPh sb="0" eb="2">
      <t>タイニン</t>
    </rPh>
    <rPh sb="2" eb="4">
      <t>ヤクイン</t>
    </rPh>
    <rPh sb="4" eb="7">
      <t>キネンヒン</t>
    </rPh>
    <rPh sb="8" eb="10">
      <t>ヤクイン</t>
    </rPh>
    <rPh sb="10" eb="12">
      <t>テア</t>
    </rPh>
    <phoneticPr fontId="2"/>
  </si>
  <si>
    <t>教養講座、学習会</t>
  </si>
  <si>
    <t>講師謝礼金、交通費、消耗品、
印刷費、参加会員の弁当、お茶、
茶菓子、郵便料、保険料、
入場料、会場使用料、車借上料、
材料費</t>
    <rPh sb="0" eb="2">
      <t>コウシ</t>
    </rPh>
    <rPh sb="2" eb="5">
      <t>シャレイキン</t>
    </rPh>
    <rPh sb="6" eb="9">
      <t>コウツウヒ</t>
    </rPh>
    <rPh sb="10" eb="12">
      <t>ショウモウ</t>
    </rPh>
    <rPh sb="12" eb="13">
      <t>ヒン</t>
    </rPh>
    <rPh sb="15" eb="17">
      <t>インサツ</t>
    </rPh>
    <rPh sb="17" eb="18">
      <t>ヒ</t>
    </rPh>
    <rPh sb="19" eb="21">
      <t>サンカ</t>
    </rPh>
    <rPh sb="21" eb="23">
      <t>カイイン</t>
    </rPh>
    <rPh sb="24" eb="26">
      <t>ベントウ</t>
    </rPh>
    <rPh sb="28" eb="29">
      <t>チャ</t>
    </rPh>
    <rPh sb="31" eb="34">
      <t>チャガシ</t>
    </rPh>
    <rPh sb="35" eb="37">
      <t>ユウビン</t>
    </rPh>
    <rPh sb="37" eb="38">
      <t>リョウ</t>
    </rPh>
    <rPh sb="39" eb="42">
      <t>ホケンリョウ</t>
    </rPh>
    <rPh sb="44" eb="47">
      <t>ニュウジョウリョウ</t>
    </rPh>
    <rPh sb="48" eb="50">
      <t>カイジョウ</t>
    </rPh>
    <rPh sb="50" eb="53">
      <t>シヨウリョウ</t>
    </rPh>
    <rPh sb="54" eb="55">
      <t>クルマ</t>
    </rPh>
    <rPh sb="55" eb="56">
      <t>シャク</t>
    </rPh>
    <rPh sb="56" eb="57">
      <t>ウエ</t>
    </rPh>
    <rPh sb="57" eb="58">
      <t>リョウ</t>
    </rPh>
    <rPh sb="60" eb="63">
      <t>ザイリョウヒ</t>
    </rPh>
    <phoneticPr fontId="2"/>
  </si>
  <si>
    <t>大会参加費</t>
    <rPh sb="0" eb="2">
      <t>タイカイ</t>
    </rPh>
    <rPh sb="2" eb="5">
      <t>サンカヒ</t>
    </rPh>
    <phoneticPr fontId="2"/>
  </si>
  <si>
    <t>文化系クラブ活動経費</t>
  </si>
  <si>
    <t>体力測定会、各種スポーツ大会の開催等の心身の健康増進・保持、介護予防に関する活動に要する経費</t>
    <rPh sb="0" eb="2">
      <t>タイリョク</t>
    </rPh>
    <rPh sb="2" eb="4">
      <t>ソクテイ</t>
    </rPh>
    <rPh sb="4" eb="5">
      <t>カイ</t>
    </rPh>
    <rPh sb="6" eb="8">
      <t>カクシュ</t>
    </rPh>
    <rPh sb="12" eb="14">
      <t>タイカイ</t>
    </rPh>
    <rPh sb="15" eb="17">
      <t>カイサイ</t>
    </rPh>
    <rPh sb="17" eb="18">
      <t>トウ</t>
    </rPh>
    <phoneticPr fontId="2"/>
  </si>
  <si>
    <t>○○様から寄付</t>
    <rPh sb="2" eb="3">
      <t>サマ</t>
    </rPh>
    <rPh sb="5" eb="7">
      <t>キフ</t>
    </rPh>
    <phoneticPr fontId="2"/>
  </si>
  <si>
    <t>ゲートボール、グラウンド・ゴルフ、輪投げ等のスポーツ大会の経費、歩こう会</t>
    <rPh sb="17" eb="19">
      <t>ワナ</t>
    </rPh>
    <rPh sb="20" eb="21">
      <t>トウ</t>
    </rPh>
    <rPh sb="32" eb="33">
      <t>アル</t>
    </rPh>
    <rPh sb="35" eb="36">
      <t>カイ</t>
    </rPh>
    <phoneticPr fontId="2"/>
  </si>
  <si>
    <t>講師謝礼金、交通費、消耗品、
印刷費、参加会員の弁当、お茶、
茶菓子、郵便料、保険料、
入場料、会場使用料、車借上料</t>
    <rPh sb="0" eb="2">
      <t>コウシ</t>
    </rPh>
    <rPh sb="2" eb="5">
      <t>シャレイキン</t>
    </rPh>
    <rPh sb="6" eb="9">
      <t>コウツウヒ</t>
    </rPh>
    <rPh sb="10" eb="12">
      <t>ショウモウ</t>
    </rPh>
    <rPh sb="12" eb="13">
      <t>ヒン</t>
    </rPh>
    <rPh sb="15" eb="17">
      <t>インサツ</t>
    </rPh>
    <rPh sb="17" eb="18">
      <t>ヒ</t>
    </rPh>
    <rPh sb="19" eb="21">
      <t>サンカ</t>
    </rPh>
    <rPh sb="21" eb="23">
      <t>カイイン</t>
    </rPh>
    <rPh sb="24" eb="26">
      <t>ベントウ</t>
    </rPh>
    <rPh sb="28" eb="29">
      <t>チャ</t>
    </rPh>
    <rPh sb="31" eb="34">
      <t>チャガシ</t>
    </rPh>
    <rPh sb="35" eb="37">
      <t>ユウビン</t>
    </rPh>
    <rPh sb="37" eb="38">
      <t>リョウ</t>
    </rPh>
    <rPh sb="39" eb="42">
      <t>ホケンリョウ</t>
    </rPh>
    <rPh sb="44" eb="47">
      <t>ニュウジョウリョウ</t>
    </rPh>
    <rPh sb="48" eb="50">
      <t>カイジョウ</t>
    </rPh>
    <rPh sb="50" eb="53">
      <t>シヨウリョウ</t>
    </rPh>
    <rPh sb="54" eb="55">
      <t>クルマ</t>
    </rPh>
    <rPh sb="55" eb="56">
      <t>シャク</t>
    </rPh>
    <rPh sb="56" eb="57">
      <t>ウエ</t>
    </rPh>
    <rPh sb="57" eb="58">
      <t>リョウ</t>
    </rPh>
    <phoneticPr fontId="2"/>
  </si>
  <si>
    <t>体育系クラブ活動経費</t>
  </si>
  <si>
    <t>軽スポーツ等の普及・実践活動</t>
  </si>
  <si>
    <t>・酒類、会食に係る経費（※会議用弁当、茶菓子代等は対象可）
・会員の冠婚葬祭に係る経費
・渉外や接待に要する経費
・他団体への協賛金・協力金（行事を共催する場合の分担金は除く）
・会員に対する現物給付となるもの
・募金・寄付金（活動に要する経費は除く）
・使途が不明確な経費
・当該年度に支出の実績がない経費</t>
  </si>
  <si>
    <t>料理・栄養教室の開催</t>
  </si>
  <si>
    <t>会計簿（収支別型）の使い方ガイド（収入の部と支出の部が分かれているタイプです）</t>
    <rPh sb="0" eb="2">
      <t>カイケイ</t>
    </rPh>
    <rPh sb="2" eb="3">
      <t>ボ</t>
    </rPh>
    <rPh sb="4" eb="6">
      <t>シュウシ</t>
    </rPh>
    <rPh sb="6" eb="7">
      <t>ベツ</t>
    </rPh>
    <rPh sb="7" eb="8">
      <t>ガタ</t>
    </rPh>
    <rPh sb="10" eb="11">
      <t>ツカ</t>
    </rPh>
    <rPh sb="12" eb="13">
      <t>カタ</t>
    </rPh>
    <rPh sb="17" eb="19">
      <t>シュウニュウ</t>
    </rPh>
    <rPh sb="20" eb="21">
      <t>ブ</t>
    </rPh>
    <rPh sb="22" eb="24">
      <t>シシュツ</t>
    </rPh>
    <rPh sb="25" eb="26">
      <t>ブ</t>
    </rPh>
    <rPh sb="27" eb="28">
      <t>ワ</t>
    </rPh>
    <phoneticPr fontId="2"/>
  </si>
  <si>
    <t>健康増進活動に係わる会議の事務経費</t>
    <rPh sb="13" eb="15">
      <t>ジム</t>
    </rPh>
    <phoneticPr fontId="2"/>
  </si>
  <si>
    <t>以上１～３が国対象経費です。３，６００円×１２ヶ月＝４３，２００円以上支出してください。</t>
    <rPh sb="0" eb="2">
      <t>イジョウ</t>
    </rPh>
    <rPh sb="6" eb="7">
      <t>クニ</t>
    </rPh>
    <rPh sb="7" eb="9">
      <t>タイショウ</t>
    </rPh>
    <rPh sb="9" eb="11">
      <t>ケイヒ</t>
    </rPh>
    <rPh sb="19" eb="20">
      <t>エン</t>
    </rPh>
    <rPh sb="24" eb="25">
      <t>ガツ</t>
    </rPh>
    <rPh sb="32" eb="35">
      <t>エンイジョウ</t>
    </rPh>
    <rPh sb="35" eb="37">
      <t>シシュツ</t>
    </rPh>
    <phoneticPr fontId="2"/>
  </si>
  <si>
    <t>「４その他の社会活動」へ入れるもの</t>
    <rPh sb="8" eb="10">
      <t>カツドウ</t>
    </rPh>
    <rPh sb="12" eb="13">
      <t>イ</t>
    </rPh>
    <phoneticPr fontId="2"/>
  </si>
  <si>
    <t>４　その他の社会活動</t>
    <rPh sb="8" eb="10">
      <t>カツドウ</t>
    </rPh>
    <phoneticPr fontId="2"/>
  </si>
  <si>
    <t>１・２以外の地域交流（老人クラブが主体的に実施する活動）等に係わる経費</t>
  </si>
  <si>
    <t>この色のセルは自動計算されます。</t>
    <rPh sb="2" eb="3">
      <t>イロ</t>
    </rPh>
    <rPh sb="7" eb="9">
      <t>ジドウ</t>
    </rPh>
    <rPh sb="9" eb="11">
      <t>ケイサン</t>
    </rPh>
    <phoneticPr fontId="2"/>
  </si>
  <si>
    <t>総会、役員会およびクラブ運営に係わる経費</t>
    <rPh sb="3" eb="6">
      <t>ヤクインカイ</t>
    </rPh>
    <rPh sb="18" eb="20">
      <t>ケイヒ</t>
    </rPh>
    <phoneticPr fontId="2"/>
  </si>
  <si>
    <t>・会員の冠婚葬祭に係る経費</t>
  </si>
  <si>
    <t>消耗品、印刷費、郵便料、保険料、会場使用料</t>
  </si>
  <si>
    <t>市高連主催による役員研修旅行・社会見学会会費、その他講演会・会議等</t>
  </si>
  <si>
    <t>会費、参加費、負担金、交通費</t>
    <rPh sb="0" eb="2">
      <t>カイヒ</t>
    </rPh>
    <rPh sb="3" eb="6">
      <t>サンカヒ</t>
    </rPh>
    <rPh sb="7" eb="10">
      <t>フタンキン</t>
    </rPh>
    <rPh sb="11" eb="14">
      <t>コウツウヒ</t>
    </rPh>
    <phoneticPr fontId="2"/>
  </si>
  <si>
    <t>市高連、地区高連、東老連等の上部団体主催による芸能・スポーツ大会等の参加費</t>
    <rPh sb="23" eb="25">
      <t>ゲイノウ</t>
    </rPh>
    <rPh sb="32" eb="33">
      <t>トウ</t>
    </rPh>
    <phoneticPr fontId="2"/>
  </si>
  <si>
    <t>分担金</t>
    <rPh sb="0" eb="3">
      <t>ブンタンキン</t>
    </rPh>
    <phoneticPr fontId="2"/>
  </si>
  <si>
    <t>補助対象外の活動とは、東京都の指導により会費や自己負担金でまかなっていただく活動のことです。</t>
    <rPh sb="11" eb="13">
      <t>トウキョウ</t>
    </rPh>
    <rPh sb="13" eb="14">
      <t>ト</t>
    </rPh>
    <rPh sb="15" eb="17">
      <t>シドウ</t>
    </rPh>
    <phoneticPr fontId="2"/>
  </si>
  <si>
    <t>会食・宴会と考えられる行事</t>
  </si>
  <si>
    <t>消耗品、印刷費、弁当、お茶、茶菓子、交通費、保険料、バス借上料、入場料</t>
    <rPh sb="28" eb="30">
      <t>カリア</t>
    </rPh>
    <phoneticPr fontId="2"/>
  </si>
  <si>
    <t>ここでは例として、「5」（収支分類が「収入」の場合、前年度繰越金の番号です）を入れます。</t>
    <rPh sb="13" eb="15">
      <t>シュウシ</t>
    </rPh>
    <rPh sb="15" eb="17">
      <t>ブンルイ</t>
    </rPh>
    <rPh sb="19" eb="21">
      <t>シュウニュウ</t>
    </rPh>
    <rPh sb="23" eb="25">
      <t>バアイ</t>
    </rPh>
    <rPh sb="33" eb="35">
      <t>バンゴウ</t>
    </rPh>
    <phoneticPr fontId="2"/>
  </si>
  <si>
    <t>老壮大学の分担金、負担金</t>
    <rPh sb="5" eb="8">
      <t>ブンタンキン</t>
    </rPh>
    <rPh sb="9" eb="12">
      <t>フタンキン</t>
    </rPh>
    <phoneticPr fontId="2"/>
  </si>
  <si>
    <t>補助金の対象となる活動はここまでです。
補助金は月単位です。必ず毎月活動してください。（会全体の活動でなくても大丈夫です。）</t>
    <rPh sb="0" eb="3">
      <t>ホジョキン</t>
    </rPh>
    <rPh sb="4" eb="6">
      <t>タイショウ</t>
    </rPh>
    <rPh sb="9" eb="11">
      <t>カツドウ</t>
    </rPh>
    <rPh sb="20" eb="23">
      <t>ホジョキン</t>
    </rPh>
    <rPh sb="24" eb="25">
      <t>ツキ</t>
    </rPh>
    <rPh sb="25" eb="27">
      <t>タンイ</t>
    </rPh>
    <rPh sb="30" eb="31">
      <t>カナラ</t>
    </rPh>
    <rPh sb="32" eb="34">
      <t>マイツキ</t>
    </rPh>
    <rPh sb="34" eb="36">
      <t>カツドウ</t>
    </rPh>
    <rPh sb="44" eb="45">
      <t>カイ</t>
    </rPh>
    <rPh sb="45" eb="47">
      <t>ゼンタイ</t>
    </rPh>
    <rPh sb="48" eb="50">
      <t>カツドウ</t>
    </rPh>
    <rPh sb="55" eb="58">
      <t>ダイジョウブ</t>
    </rPh>
    <phoneticPr fontId="2"/>
  </si>
  <si>
    <t>対　象　外　経　費</t>
    <rPh sb="0" eb="1">
      <t>タイ</t>
    </rPh>
    <rPh sb="2" eb="3">
      <t>ゾウ</t>
    </rPh>
    <rPh sb="4" eb="5">
      <t>ガイ</t>
    </rPh>
    <rPh sb="6" eb="7">
      <t>キョウ</t>
    </rPh>
    <rPh sb="8" eb="9">
      <t>ヒ</t>
    </rPh>
    <phoneticPr fontId="2"/>
  </si>
  <si>
    <t>⑩</t>
  </si>
  <si>
    <t>商品券・クオカード等の金券類、大会参加賞・入賞賞品</t>
    <rPh sb="0" eb="3">
      <t>ショウヒンケン</t>
    </rPh>
    <rPh sb="9" eb="10">
      <t>トウ</t>
    </rPh>
    <rPh sb="11" eb="13">
      <t>キンケン</t>
    </rPh>
    <rPh sb="13" eb="14">
      <t>ルイ</t>
    </rPh>
    <rPh sb="15" eb="17">
      <t>タイカイ</t>
    </rPh>
    <rPh sb="17" eb="19">
      <t>サンカ</t>
    </rPh>
    <rPh sb="19" eb="20">
      <t>ショウ</t>
    </rPh>
    <rPh sb="21" eb="23">
      <t>ニュウショウ</t>
    </rPh>
    <rPh sb="23" eb="25">
      <t>ショウヒン</t>
    </rPh>
    <phoneticPr fontId="2"/>
  </si>
  <si>
    <t>あとは、上記の２～５を繰り返して、会計簿を完成させます。</t>
    <rPh sb="4" eb="6">
      <t>ジョウキ</t>
    </rPh>
    <rPh sb="11" eb="12">
      <t>ク</t>
    </rPh>
    <rPh sb="13" eb="14">
      <t>カエ</t>
    </rPh>
    <rPh sb="17" eb="19">
      <t>カイケイ</t>
    </rPh>
    <rPh sb="19" eb="20">
      <t>ボ</t>
    </rPh>
    <rPh sb="21" eb="23">
      <t>カンセイ</t>
    </rPh>
    <phoneticPr fontId="2"/>
  </si>
  <si>
    <t>上記のとおり報告します。</t>
    <rPh sb="0" eb="2">
      <t>ジョウキ</t>
    </rPh>
    <rPh sb="6" eb="8">
      <t>ホウコク</t>
    </rPh>
    <phoneticPr fontId="2"/>
  </si>
  <si>
    <t>対　象　経　費</t>
    <rPh sb="4" eb="5">
      <t>キョウ</t>
    </rPh>
    <rPh sb="6" eb="7">
      <t>ヒ</t>
    </rPh>
    <phoneticPr fontId="2"/>
  </si>
  <si>
    <t>補　助　対　象　外</t>
    <rPh sb="0" eb="1">
      <t>ホ</t>
    </rPh>
    <rPh sb="2" eb="3">
      <t>スケ</t>
    </rPh>
    <rPh sb="4" eb="5">
      <t>ツイ</t>
    </rPh>
    <rPh sb="6" eb="7">
      <t>ゾウ</t>
    </rPh>
    <rPh sb="8" eb="9">
      <t>ガイ</t>
    </rPh>
    <phoneticPr fontId="2"/>
  </si>
  <si>
    <t>酒類等の食糧費、交際費（慶弔費含む）、その他活動に要する経費として不適当と認める経費</t>
  </si>
  <si>
    <t>赤い羽根募金、義援金</t>
  </si>
  <si>
    <t>市高連総会、新年顔合せ会</t>
    <rPh sb="6" eb="8">
      <t>シンネン</t>
    </rPh>
    <rPh sb="8" eb="10">
      <t>カオアワ</t>
    </rPh>
    <rPh sb="11" eb="12">
      <t>カイ</t>
    </rPh>
    <phoneticPr fontId="2"/>
  </si>
  <si>
    <t>交通費は「４その他の社会活動」へ。</t>
    <rPh sb="0" eb="3">
      <t>コウツウヒ</t>
    </rPh>
    <phoneticPr fontId="2"/>
  </si>
  <si>
    <t>親睦旅行経費
（研修目的の場合を除く）</t>
  </si>
  <si>
    <t>親睦旅行費用</t>
    <rPh sb="0" eb="2">
      <t>シンボク</t>
    </rPh>
    <rPh sb="2" eb="4">
      <t>リョコウ</t>
    </rPh>
    <rPh sb="4" eb="6">
      <t>ヒヨウ</t>
    </rPh>
    <phoneticPr fontId="2"/>
  </si>
  <si>
    <t>研修旅行は「４その他の社会活動」へ。</t>
    <rPh sb="0" eb="2">
      <t>ケンシュウ</t>
    </rPh>
    <rPh sb="2" eb="4">
      <t>リョコウ</t>
    </rPh>
    <rPh sb="9" eb="10">
      <t>タ</t>
    </rPh>
    <rPh sb="14" eb="15">
      <t>ドウ</t>
    </rPh>
    <phoneticPr fontId="2"/>
  </si>
  <si>
    <t>新年会、忘年会、誕生会、敬老会、
お花見等</t>
    <rPh sb="12" eb="15">
      <t>ケイロウカイ</t>
    </rPh>
    <phoneticPr fontId="2"/>
  </si>
  <si>
    <t>交際費</t>
  </si>
  <si>
    <t>監事　</t>
    <rPh sb="0" eb="2">
      <t>カンジ</t>
    </rPh>
    <phoneticPr fontId="2"/>
  </si>
  <si>
    <t>香典、見舞金（品）</t>
    <rPh sb="0" eb="2">
      <t>コウデン</t>
    </rPh>
    <rPh sb="3" eb="5">
      <t>ミマイ</t>
    </rPh>
    <rPh sb="5" eb="6">
      <t>キン</t>
    </rPh>
    <rPh sb="7" eb="8">
      <t>ヒン</t>
    </rPh>
    <phoneticPr fontId="2"/>
  </si>
  <si>
    <t>慰霊祭、墓参</t>
  </si>
  <si>
    <t>総会飲食費</t>
    <rPh sb="0" eb="2">
      <t>ソウカイ</t>
    </rPh>
    <rPh sb="2" eb="5">
      <t>インショクヒ</t>
    </rPh>
    <phoneticPr fontId="2"/>
  </si>
  <si>
    <t>線香代、供花、供物など</t>
  </si>
  <si>
    <t>前年度繰越金</t>
    <rPh sb="0" eb="3">
      <t>ゼンネンド</t>
    </rPh>
    <rPh sb="3" eb="5">
      <t>クリコシ</t>
    </rPh>
    <rPh sb="5" eb="6">
      <t>キン</t>
    </rPh>
    <phoneticPr fontId="2"/>
  </si>
  <si>
    <t>募金、義援金そのもの（現金）</t>
    <rPh sb="0" eb="2">
      <t>ボキン</t>
    </rPh>
    <rPh sb="3" eb="6">
      <t>ギエンキン</t>
    </rPh>
    <rPh sb="11" eb="13">
      <t>ゲンキン</t>
    </rPh>
    <phoneticPr fontId="2"/>
  </si>
  <si>
    <t>募金活動に要する経費は「１社会奉仕活動」へ。</t>
    <rPh sb="18" eb="19">
      <t>ドウ</t>
    </rPh>
    <phoneticPr fontId="2"/>
  </si>
  <si>
    <r>
      <t>酒（</t>
    </r>
    <r>
      <rPr>
        <sz val="12"/>
        <color rgb="FFFF0000"/>
        <rFont val="ＭＳ 明朝"/>
      </rPr>
      <t>ノンアルコールビール等も含む</t>
    </r>
    <r>
      <rPr>
        <sz val="12"/>
        <color auto="1"/>
        <rFont val="ＭＳ 明朝"/>
      </rPr>
      <t>）、宴会用オードブル・つまみ</t>
    </r>
    <rPh sb="0" eb="1">
      <t>サケ</t>
    </rPh>
    <rPh sb="18" eb="20">
      <t>エンカイ</t>
    </rPh>
    <rPh sb="20" eb="21">
      <t>ヨウ</t>
    </rPh>
    <phoneticPr fontId="2"/>
  </si>
  <si>
    <t>⑨</t>
  </si>
  <si>
    <t>会議用弁当、茶菓子代等は必要と認められれば補助対象。</t>
  </si>
  <si>
    <t>渉外や接待に要する経費</t>
  </si>
  <si>
    <t>会員に対する現物給付</t>
    <rPh sb="0" eb="2">
      <t>カイイン</t>
    </rPh>
    <rPh sb="3" eb="4">
      <t>タイ</t>
    </rPh>
    <rPh sb="6" eb="8">
      <t>ゲンブツ</t>
    </rPh>
    <rPh sb="8" eb="10">
      <t>キュウフ</t>
    </rPh>
    <phoneticPr fontId="2"/>
  </si>
  <si>
    <t>資源回収、清掃、社会奉仕の日</t>
    <rPh sb="0" eb="2">
      <t>シゲン</t>
    </rPh>
    <rPh sb="2" eb="4">
      <t>カイシュウ</t>
    </rPh>
    <rPh sb="5" eb="7">
      <t>セイソウ</t>
    </rPh>
    <rPh sb="8" eb="10">
      <t>シャカイ</t>
    </rPh>
    <rPh sb="10" eb="12">
      <t>ホウシ</t>
    </rPh>
    <rPh sb="13" eb="14">
      <t>ヒ</t>
    </rPh>
    <phoneticPr fontId="2"/>
  </si>
  <si>
    <t>⑫</t>
  </si>
  <si>
    <t>会費</t>
    <rPh sb="0" eb="2">
      <t>カイヒ</t>
    </rPh>
    <phoneticPr fontId="2"/>
  </si>
  <si>
    <t>入力された内容は、科目別に自動で振り分けて集計されます。</t>
  </si>
  <si>
    <t>使途が不明な経費</t>
    <rPh sb="0" eb="2">
      <t>シト</t>
    </rPh>
    <rPh sb="3" eb="5">
      <t>フメイ</t>
    </rPh>
    <rPh sb="6" eb="8">
      <t>ケイヒ</t>
    </rPh>
    <phoneticPr fontId="2"/>
  </si>
  <si>
    <t>あとは、上記の手順２～６を繰り返して、出納簿を完成させます。</t>
    <rPh sb="4" eb="6">
      <t>ジョウキ</t>
    </rPh>
    <rPh sb="7" eb="9">
      <t>テジュン</t>
    </rPh>
    <rPh sb="13" eb="14">
      <t>ク</t>
    </rPh>
    <rPh sb="15" eb="16">
      <t>カエ</t>
    </rPh>
    <rPh sb="19" eb="21">
      <t>スイトウ</t>
    </rPh>
    <rPh sb="21" eb="22">
      <t>ボ</t>
    </rPh>
    <rPh sb="23" eb="25">
      <t>カンセイ</t>
    </rPh>
    <phoneticPr fontId="2"/>
  </si>
  <si>
    <t>⑬</t>
  </si>
  <si>
    <t>当該年度に支出の実績がない経費</t>
    <rPh sb="0" eb="2">
      <t>トウガイ</t>
    </rPh>
    <rPh sb="2" eb="4">
      <t>ネンド</t>
    </rPh>
    <rPh sb="5" eb="7">
      <t>シシュツ</t>
    </rPh>
    <rPh sb="8" eb="10">
      <t>ジッセキ</t>
    </rPh>
    <rPh sb="13" eb="15">
      <t>ケイヒ</t>
    </rPh>
    <phoneticPr fontId="2"/>
  </si>
  <si>
    <t>繰越金、積立金</t>
    <rPh sb="0" eb="2">
      <t>クリコシ</t>
    </rPh>
    <rPh sb="2" eb="3">
      <t>キン</t>
    </rPh>
    <rPh sb="4" eb="6">
      <t>ツミタテ</t>
    </rPh>
    <rPh sb="6" eb="7">
      <t>キン</t>
    </rPh>
    <phoneticPr fontId="2"/>
  </si>
  <si>
    <t>・単に会員同士の親睦を深めることを目的とした行事に要する経費</t>
  </si>
  <si>
    <t>・渉外や接待に要する経費</t>
  </si>
  <si>
    <t>・他団体への協賛金・協力金（行事を共催する場合の分担金は除く）</t>
  </si>
  <si>
    <t>・募金・寄付金（活動に要する経費は除く）</t>
  </si>
  <si>
    <t>・使途が不明確な経費</t>
  </si>
  <si>
    <t>・当該年度に支出の実績がない経費</t>
  </si>
  <si>
    <t>会費　４月分</t>
    <rPh sb="0" eb="2">
      <t>カイヒ</t>
    </rPh>
    <rPh sb="4" eb="5">
      <t>ガツ</t>
    </rPh>
    <rPh sb="5" eb="6">
      <t>ブン</t>
    </rPh>
    <phoneticPr fontId="2"/>
  </si>
  <si>
    <t>資源回収売上金</t>
    <rPh sb="0" eb="2">
      <t>シゲン</t>
    </rPh>
    <rPh sb="2" eb="4">
      <t>カイシュウ</t>
    </rPh>
    <rPh sb="4" eb="6">
      <t>ウリアゲ</t>
    </rPh>
    <rPh sb="6" eb="7">
      <t>キン</t>
    </rPh>
    <phoneticPr fontId="2"/>
  </si>
  <si>
    <t>市高連分担金</t>
    <rPh sb="0" eb="1">
      <t>シ</t>
    </rPh>
    <rPh sb="1" eb="2">
      <t>コウ</t>
    </rPh>
    <rPh sb="2" eb="3">
      <t>レン</t>
    </rPh>
    <rPh sb="3" eb="6">
      <t>ブンタンキン</t>
    </rPh>
    <phoneticPr fontId="2"/>
  </si>
  <si>
    <r>
      <t>酒類（</t>
    </r>
    <r>
      <rPr>
        <sz val="12"/>
        <color rgb="FFFF0000"/>
        <rFont val="ＭＳ 明朝"/>
      </rPr>
      <t>ノンアルコールビール等も含む</t>
    </r>
    <r>
      <rPr>
        <sz val="12"/>
        <color auto="1"/>
        <rFont val="ＭＳ 明朝"/>
      </rPr>
      <t>）、オードブル</t>
    </r>
    <rPh sb="13" eb="14">
      <t>トウ</t>
    </rPh>
    <rPh sb="15" eb="16">
      <t>フク</t>
    </rPh>
    <phoneticPr fontId="2"/>
  </si>
  <si>
    <r>
      <t>酒類（</t>
    </r>
    <r>
      <rPr>
        <sz val="12"/>
        <color rgb="FFFF0000"/>
        <rFont val="ＭＳ 明朝"/>
      </rPr>
      <t>ノンアルコールビール等も含む</t>
    </r>
    <r>
      <rPr>
        <sz val="12"/>
        <color auto="1"/>
        <rFont val="ＭＳ 明朝"/>
      </rPr>
      <t>）、オードブル、講師お歳暮・お中元、会食・宴会と考えられる行事、会員に対する現物給付となるもの</t>
    </r>
    <rPh sb="25" eb="27">
      <t>コウシ</t>
    </rPh>
    <phoneticPr fontId="2"/>
  </si>
  <si>
    <r>
      <t>酒類（</t>
    </r>
    <r>
      <rPr>
        <sz val="12"/>
        <color rgb="FFFF0000"/>
        <rFont val="ＭＳ 明朝"/>
      </rPr>
      <t>ノンアルコールビール等も含む</t>
    </r>
    <r>
      <rPr>
        <sz val="12"/>
        <color auto="1"/>
        <rFont val="ＭＳ 明朝"/>
      </rPr>
      <t>）、オードブル、講師お歳暮・お中元、会食・宴会と考えられる行事、会員に対する現物給付となるもの</t>
    </r>
  </si>
  <si>
    <r>
      <t>酒類（</t>
    </r>
    <r>
      <rPr>
        <sz val="12"/>
        <color rgb="FFFF0000"/>
        <rFont val="ＭＳ 明朝"/>
      </rPr>
      <t>ノンアルコールビール等も含む</t>
    </r>
    <r>
      <rPr>
        <sz val="12"/>
        <color auto="1"/>
        <rFont val="ＭＳ 明朝"/>
      </rPr>
      <t>）、オードブル、会食・宴会と考えられる行事</t>
    </r>
  </si>
  <si>
    <r>
      <t>・酒類（</t>
    </r>
    <r>
      <rPr>
        <sz val="12"/>
        <color rgb="FFFF0000"/>
        <rFont val="ＭＳ 明朝"/>
      </rPr>
      <t>ノンアルコールビール等も含む</t>
    </r>
    <r>
      <rPr>
        <sz val="12"/>
        <color auto="1"/>
        <rFont val="ＭＳ 明朝"/>
      </rPr>
      <t>）
・会食に係る経費（※会議用弁当、茶菓子代等は必要性が認められれば対象）
・会員の冠婚葬祭に係る経費　・渉外や接待に要する経費　
・他団体への協賛金、協力金　・会員に対する現物給付となるもの
・募金・寄付金（活動に要する事務経費は除く）
・使途が不明確な経費　　　　・当該年度に支出の実績がない経費</t>
    </r>
    <rPh sb="42" eb="45">
      <t>ヒツヨウセイ</t>
    </rPh>
    <rPh sb="46" eb="47">
      <t>ミト</t>
    </rPh>
    <rPh sb="129" eb="131">
      <t>ジム</t>
    </rPh>
    <phoneticPr fontId="2"/>
  </si>
  <si>
    <t>支出</t>
    <rPh sb="0" eb="2">
      <t>シシュツ</t>
    </rPh>
    <phoneticPr fontId="2"/>
  </si>
  <si>
    <t>生きがいを高める活動</t>
    <rPh sb="0" eb="1">
      <t>イ</t>
    </rPh>
    <rPh sb="5" eb="6">
      <t>タカ</t>
    </rPh>
    <rPh sb="8" eb="10">
      <t>カツドウ</t>
    </rPh>
    <phoneticPr fontId="2"/>
  </si>
  <si>
    <t>健康を進める活動</t>
    <rPh sb="0" eb="2">
      <t>ケンコウ</t>
    </rPh>
    <rPh sb="3" eb="4">
      <t>スス</t>
    </rPh>
    <rPh sb="6" eb="8">
      <t>カツドウ</t>
    </rPh>
    <phoneticPr fontId="2"/>
  </si>
  <si>
    <t>その他の社会活動</t>
    <rPh sb="2" eb="3">
      <t>タ</t>
    </rPh>
    <rPh sb="4" eb="6">
      <t>シャカイ</t>
    </rPh>
    <rPh sb="6" eb="8">
      <t>カツドウ</t>
    </rPh>
    <phoneticPr fontId="2"/>
  </si>
  <si>
    <t>収入支出差引残高</t>
  </si>
  <si>
    <t>補助対象外</t>
    <rPh sb="0" eb="2">
      <t>ホジョ</t>
    </rPh>
    <rPh sb="2" eb="5">
      <t>タイショウガイ</t>
    </rPh>
    <phoneticPr fontId="2"/>
  </si>
  <si>
    <t>補助金・交付金</t>
    <rPh sb="0" eb="3">
      <t>ホジョキン</t>
    </rPh>
    <rPh sb="4" eb="7">
      <t>コウフキン</t>
    </rPh>
    <phoneticPr fontId="2"/>
  </si>
  <si>
    <t>寄付金</t>
    <rPh sb="0" eb="3">
      <t>キフキン</t>
    </rPh>
    <phoneticPr fontId="2"/>
  </si>
  <si>
    <t>参考：収支分類表</t>
    <rPh sb="0" eb="2">
      <t>サンコウ</t>
    </rPh>
    <rPh sb="3" eb="5">
      <t>シュウシ</t>
    </rPh>
    <rPh sb="5" eb="7">
      <t>ブンルイ</t>
    </rPh>
    <rPh sb="7" eb="8">
      <t>ヒョウ</t>
    </rPh>
    <phoneticPr fontId="2"/>
  </si>
  <si>
    <t>手順１　まず最初に、年度とクラブ名を入れます。</t>
    <rPh sb="0" eb="2">
      <t>テジュン</t>
    </rPh>
    <rPh sb="6" eb="8">
      <t>サイショ</t>
    </rPh>
    <rPh sb="10" eb="12">
      <t>ネンド</t>
    </rPh>
    <rPh sb="16" eb="17">
      <t>メイ</t>
    </rPh>
    <rPh sb="18" eb="19">
      <t>イ</t>
    </rPh>
    <phoneticPr fontId="2"/>
  </si>
  <si>
    <t>そうすると、科目番号に応じた科目種別が自動で表示されます。</t>
    <rPh sb="6" eb="8">
      <t>カモク</t>
    </rPh>
    <rPh sb="8" eb="10">
      <t>バンゴウ</t>
    </rPh>
    <rPh sb="11" eb="12">
      <t>オウ</t>
    </rPh>
    <rPh sb="14" eb="16">
      <t>カモク</t>
    </rPh>
    <rPh sb="16" eb="18">
      <t>シュベツ</t>
    </rPh>
    <rPh sb="19" eb="21">
      <t>ジドウ</t>
    </rPh>
    <rPh sb="22" eb="24">
      <t>ヒョウジ</t>
    </rPh>
    <phoneticPr fontId="2"/>
  </si>
  <si>
    <t>手順５　金額を入れます。ここでは例として、10万円を入れています。</t>
    <rPh sb="0" eb="2">
      <t>テジュン</t>
    </rPh>
    <rPh sb="4" eb="6">
      <t>キンガク</t>
    </rPh>
    <rPh sb="7" eb="8">
      <t>イ</t>
    </rPh>
    <rPh sb="16" eb="17">
      <t>レイ</t>
    </rPh>
    <rPh sb="23" eb="25">
      <t>マンエン</t>
    </rPh>
    <rPh sb="26" eb="27">
      <t>イ</t>
    </rPh>
    <phoneticPr fontId="2"/>
  </si>
  <si>
    <t>年度会計簿</t>
    <rPh sb="2" eb="4">
      <t>カイケイ</t>
    </rPh>
    <phoneticPr fontId="2"/>
  </si>
  <si>
    <t>上記のとおり相違ないことを報告します。</t>
    <rPh sb="0" eb="2">
      <t>ジョウキ</t>
    </rPh>
    <rPh sb="6" eb="8">
      <t>ソウイ</t>
    </rPh>
    <rPh sb="13" eb="15">
      <t>ホウコク</t>
    </rPh>
    <phoneticPr fontId="2"/>
  </si>
  <si>
    <t>会長　</t>
    <rPh sb="0" eb="2">
      <t>カイチョウ</t>
    </rPh>
    <phoneticPr fontId="2"/>
  </si>
  <si>
    <t>手順２　ここからは、例として「収入の部」の枠に入力していきます。月と日に数字を入れます。</t>
    <rPh sb="0" eb="2">
      <t>テジュン</t>
    </rPh>
    <rPh sb="10" eb="11">
      <t>レイ</t>
    </rPh>
    <rPh sb="15" eb="17">
      <t>シュウニュウ</t>
    </rPh>
    <rPh sb="18" eb="19">
      <t>ブ</t>
    </rPh>
    <rPh sb="21" eb="22">
      <t>ワク</t>
    </rPh>
    <rPh sb="23" eb="25">
      <t>ニュウリョク</t>
    </rPh>
    <rPh sb="32" eb="33">
      <t>ツキ</t>
    </rPh>
    <rPh sb="34" eb="35">
      <t>ヒ</t>
    </rPh>
    <rPh sb="36" eb="38">
      <t>スウジ</t>
    </rPh>
    <rPh sb="39" eb="40">
      <t>イ</t>
    </rPh>
    <phoneticPr fontId="2"/>
  </si>
  <si>
    <t>年間と月別の２パターンの会計簿があります。お好きな方を選んでお使い下さい。</t>
    <rPh sb="0" eb="2">
      <t>ネンカン</t>
    </rPh>
    <rPh sb="3" eb="5">
      <t>ツキベツ</t>
    </rPh>
    <rPh sb="12" eb="14">
      <t>カイケイ</t>
    </rPh>
    <rPh sb="14" eb="15">
      <t>ボ</t>
    </rPh>
    <rPh sb="22" eb="23">
      <t>ス</t>
    </rPh>
    <rPh sb="25" eb="26">
      <t>ホウ</t>
    </rPh>
    <rPh sb="27" eb="28">
      <t>エラ</t>
    </rPh>
    <rPh sb="31" eb="32">
      <t>ツカ</t>
    </rPh>
    <rPh sb="33" eb="34">
      <t>クダ</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</si>
</sst>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theme="1"/>
      <name val="ＭＳ Ｐゴシック"/>
      <family val="3"/>
      <scheme val="minor"/>
    </font>
    <font>
      <sz val="11"/>
      <color auto="1"/>
      <name val="ＭＳ Ｐゴシック"/>
      <family val="3"/>
    </font>
    <font>
      <sz val="6"/>
      <color auto="1"/>
      <name val="ＭＳ Ｐゴシック"/>
      <family val="3"/>
      <scheme val="minor"/>
    </font>
    <font>
      <sz val="16"/>
      <color theme="1"/>
      <name val="メイリオ"/>
      <family val="3"/>
    </font>
    <font>
      <b/>
      <sz val="18"/>
      <color theme="1"/>
      <name val="メイリオ"/>
      <family val="3"/>
    </font>
    <font>
      <sz val="18"/>
      <color theme="1"/>
      <name val="メイリオ"/>
      <family val="3"/>
    </font>
    <font>
      <sz val="16"/>
      <color rgb="FF0070C0"/>
      <name val="メイリオ"/>
      <family val="3"/>
    </font>
    <font>
      <sz val="16"/>
      <color theme="5"/>
      <name val="メイリオ"/>
      <family val="3"/>
    </font>
    <font>
      <sz val="11"/>
      <color theme="1"/>
      <name val="ＭＳ Ｐゴシック"/>
      <family val="3"/>
      <scheme val="minor"/>
    </font>
    <font>
      <b/>
      <sz val="11"/>
      <color theme="1"/>
      <name val="ＭＳ Ｐゴシック"/>
      <family val="3"/>
      <scheme val="minor"/>
    </font>
    <font>
      <b/>
      <sz val="18"/>
      <color theme="1"/>
      <name val="ＭＳ Ｐゴシック"/>
      <family val="3"/>
      <scheme val="minor"/>
    </font>
    <font>
      <b/>
      <sz val="11"/>
      <color theme="3" tint="-0.25"/>
      <name val="ＭＳ Ｐゴシック"/>
      <family val="3"/>
      <scheme val="minor"/>
    </font>
    <font>
      <b/>
      <sz val="11"/>
      <color rgb="FFC00000"/>
      <name val="ＭＳ Ｐゴシック"/>
      <family val="3"/>
      <scheme val="minor"/>
    </font>
    <font>
      <b/>
      <sz val="14"/>
      <color theme="1"/>
      <name val="ＭＳ Ｐゴシック"/>
      <family val="3"/>
      <scheme val="minor"/>
    </font>
    <font>
      <b/>
      <sz val="14"/>
      <color theme="3"/>
      <name val="ＭＳ Ｐゴシック"/>
      <family val="3"/>
      <scheme val="minor"/>
    </font>
    <font>
      <b/>
      <sz val="11"/>
      <color theme="3"/>
      <name val="ＭＳ Ｐゴシック"/>
      <family val="3"/>
      <scheme val="minor"/>
    </font>
    <font>
      <b/>
      <sz val="14"/>
      <color rgb="FFC00000"/>
      <name val="ＭＳ Ｐゴシック"/>
      <family val="3"/>
      <scheme val="minor"/>
    </font>
    <font>
      <b/>
      <sz val="16"/>
      <color theme="1"/>
      <name val="ＭＳ Ｐゴシック"/>
      <family val="3"/>
      <scheme val="minor"/>
    </font>
    <font>
      <b/>
      <sz val="14"/>
      <color theme="3" tint="-0.25"/>
      <name val="ＭＳ Ｐゴシック"/>
      <family val="3"/>
      <scheme val="minor"/>
    </font>
    <font>
      <b/>
      <sz val="14"/>
      <color rgb="FFCC0000"/>
      <name val="ＭＳ Ｐゴシック"/>
      <family val="3"/>
      <scheme val="minor"/>
    </font>
    <font>
      <sz val="11"/>
      <color rgb="FFC00000"/>
      <name val="ＭＳ Ｐゴシック"/>
      <family val="3"/>
      <scheme val="minor"/>
    </font>
    <font>
      <b/>
      <sz val="11"/>
      <color rgb="FFCC0000"/>
      <name val="ＭＳ Ｐゴシック"/>
      <family val="3"/>
      <scheme val="minor"/>
    </font>
    <font>
      <u/>
      <sz val="11"/>
      <color theme="10"/>
      <name val="ＭＳ Ｐゴシック"/>
      <family val="2"/>
      <scheme val="minor"/>
    </font>
    <font>
      <b/>
      <u/>
      <sz val="11"/>
      <color theme="10"/>
      <name val="ＭＳ Ｐゴシック"/>
      <family val="3"/>
      <scheme val="minor"/>
    </font>
    <font>
      <b/>
      <sz val="12"/>
      <color auto="1"/>
      <name val="ＭＳ Ｐゴシック"/>
      <family val="3"/>
      <scheme val="minor"/>
    </font>
    <font>
      <b/>
      <sz val="11"/>
      <color auto="1"/>
      <name val="ＭＳ Ｐゴシック"/>
      <family val="3"/>
      <scheme val="minor"/>
    </font>
    <font>
      <sz val="10"/>
      <color auto="1"/>
      <name val="ＭＳ 明朝"/>
      <family val="1"/>
    </font>
    <font>
      <sz val="18"/>
      <color auto="1"/>
      <name val="ＭＳ 明朝"/>
      <family val="1"/>
    </font>
    <font>
      <sz val="14"/>
      <color auto="1"/>
      <name val="ＭＳ 明朝"/>
      <family val="1"/>
    </font>
    <font>
      <sz val="12"/>
      <color auto="1"/>
      <name val="ＭＳ 明朝"/>
      <family val="1"/>
    </font>
    <font>
      <b/>
      <sz val="14"/>
      <color auto="1"/>
      <name val="ＭＳ 明朝"/>
      <family val="1"/>
    </font>
    <font>
      <sz val="12"/>
      <color auto="1"/>
      <name val="ＭＳ Ｐゴシック"/>
      <family val="3"/>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gradientFill type="path" left="0.5" right="0.5" top="0.5" bottom="0.5">
        <stop position="0">
          <color theme="0"/>
        </stop>
        <stop position="1">
          <color theme="0" tint="-0.5"/>
        </stop>
      </gradient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ck">
        <color auto="1"/>
      </left>
      <right style="thick">
        <color auto="1"/>
      </right>
      <top style="thick">
        <color auto="1"/>
      </top>
      <bottom style="thick">
        <color auto="1"/>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hair">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left/>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s>
  <cellStyleXfs count="4">
    <xf numFmtId="0" fontId="0" fillId="0" borderId="0">
      <alignment vertical="center"/>
    </xf>
    <xf numFmtId="0" fontId="1" fillId="0" borderId="0"/>
    <xf numFmtId="38" fontId="8"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29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lignment vertical="center"/>
    </xf>
    <xf numFmtId="0" fontId="7" fillId="0" borderId="1" xfId="0" applyFont="1" applyBorder="1">
      <alignment vertical="center"/>
    </xf>
    <xf numFmtId="0" fontId="0" fillId="0" borderId="0" xfId="0" applyAlignment="1">
      <alignment horizontal="center" vertical="center"/>
    </xf>
    <xf numFmtId="38" fontId="0" fillId="0" borderId="0" xfId="2" applyFont="1">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9" fillId="2" borderId="3" xfId="0" applyFont="1" applyFill="1" applyBorder="1" applyAlignment="1">
      <alignment horizontal="center" vertical="center"/>
    </xf>
    <xf numFmtId="0" fontId="10" fillId="0" borderId="4" xfId="0" applyFont="1" applyBorder="1" applyAlignment="1"/>
    <xf numFmtId="0" fontId="9" fillId="0" borderId="5" xfId="0" applyFont="1" applyBorder="1" applyAlignment="1">
      <alignment horizontal="center"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 xfId="0" applyFill="1" applyBorder="1">
      <alignment vertical="center"/>
    </xf>
    <xf numFmtId="0" fontId="11" fillId="0" borderId="10" xfId="0" applyFont="1" applyBorder="1" applyAlignment="1">
      <alignment horizontal="center" vertical="center"/>
    </xf>
    <xf numFmtId="0" fontId="10" fillId="0" borderId="11" xfId="0" applyFont="1" applyFill="1" applyBorder="1" applyAlignment="1"/>
    <xf numFmtId="0" fontId="12" fillId="0" borderId="10"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9" fillId="0" borderId="1" xfId="0" applyFont="1" applyBorder="1" applyAlignment="1">
      <alignment horizontal="center" vertical="center"/>
    </xf>
    <xf numFmtId="0" fontId="0" fillId="0" borderId="1" xfId="0" applyFill="1" applyBorder="1">
      <alignment vertical="center"/>
    </xf>
    <xf numFmtId="0" fontId="0" fillId="0" borderId="0" xfId="0" applyFill="1">
      <alignment vertical="center"/>
    </xf>
    <xf numFmtId="0" fontId="16" fillId="0" borderId="0" xfId="0" applyFont="1" applyFill="1">
      <alignment vertical="center"/>
    </xf>
    <xf numFmtId="0" fontId="12" fillId="0" borderId="0" xfId="0" applyFont="1" applyFill="1">
      <alignment vertical="center"/>
    </xf>
    <xf numFmtId="0" fontId="0" fillId="0" borderId="12" xfId="0" applyFill="1" applyBorder="1">
      <alignment vertical="center"/>
    </xf>
    <xf numFmtId="0" fontId="12" fillId="0" borderId="4" xfId="0" applyFont="1" applyFill="1" applyBorder="1">
      <alignment vertical="center"/>
    </xf>
    <xf numFmtId="0" fontId="0" fillId="0" borderId="9" xfId="0" applyFill="1" applyBorder="1">
      <alignment vertical="center"/>
    </xf>
    <xf numFmtId="0" fontId="17" fillId="2" borderId="13" xfId="0" applyFont="1" applyFill="1" applyBorder="1" applyAlignment="1">
      <alignment horizontal="center" vertical="center"/>
    </xf>
    <xf numFmtId="0" fontId="0" fillId="0" borderId="0" xfId="0" applyBorder="1" applyAlignment="1">
      <alignment vertical="center"/>
    </xf>
    <xf numFmtId="0" fontId="0" fillId="2" borderId="14" xfId="0" applyFill="1" applyBorder="1">
      <alignment vertical="center"/>
    </xf>
    <xf numFmtId="0" fontId="0" fillId="2" borderId="15" xfId="0" applyFill="1" applyBorder="1">
      <alignment vertical="center"/>
    </xf>
    <xf numFmtId="0" fontId="0" fillId="0" borderId="11" xfId="0" applyFill="1" applyBorder="1">
      <alignment vertical="center"/>
    </xf>
    <xf numFmtId="0" fontId="0" fillId="0" borderId="4" xfId="0" applyFill="1" applyBorder="1">
      <alignment vertical="center"/>
    </xf>
    <xf numFmtId="0" fontId="9" fillId="0" borderId="0" xfId="0" applyFont="1" applyAlignment="1">
      <alignment horizontal="left" vertical="center"/>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vertical="center"/>
    </xf>
    <xf numFmtId="0" fontId="0" fillId="0" borderId="11" xfId="0" applyFill="1" applyBorder="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0" fillId="0" borderId="12" xfId="0"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9" fillId="0" borderId="0" xfId="0" applyFont="1" applyAlignment="1">
      <alignment horizontal="right" vertical="center"/>
    </xf>
    <xf numFmtId="0" fontId="0" fillId="0" borderId="0" xfId="0" applyAlignment="1">
      <alignment horizontal="right"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9" fillId="0" borderId="22" xfId="0" applyFont="1" applyBorder="1" applyAlignment="1">
      <alignment horizontal="center" vertical="center"/>
    </xf>
    <xf numFmtId="0" fontId="0" fillId="2" borderId="23" xfId="0" applyFill="1" applyBorder="1" applyAlignment="1">
      <alignment horizontal="center" vertical="center"/>
    </xf>
    <xf numFmtId="0" fontId="11" fillId="0" borderId="9" xfId="0" applyFont="1" applyFill="1" applyBorder="1" applyAlignment="1">
      <alignment vertical="center"/>
    </xf>
    <xf numFmtId="0" fontId="11" fillId="0" borderId="1" xfId="0" applyFont="1" applyFill="1" applyBorder="1" applyAlignment="1">
      <alignment vertical="center"/>
    </xf>
    <xf numFmtId="0" fontId="12" fillId="0" borderId="9" xfId="0" applyFont="1" applyFill="1" applyBorder="1" applyAlignment="1">
      <alignment horizontal="left" vertical="center"/>
    </xf>
    <xf numFmtId="0" fontId="12" fillId="0" borderId="1" xfId="0" applyFont="1" applyFill="1" applyBorder="1" applyAlignment="1">
      <alignment horizontal="left" vertical="center"/>
    </xf>
    <xf numFmtId="0" fontId="9" fillId="0" borderId="24" xfId="0" applyFont="1" applyBorder="1" applyAlignment="1">
      <alignment horizontal="center" vertical="center"/>
    </xf>
    <xf numFmtId="0" fontId="9" fillId="0" borderId="0" xfId="0" applyFont="1" applyBorder="1" applyAlignment="1">
      <alignment horizontal="center" vertical="center"/>
    </xf>
    <xf numFmtId="38" fontId="9" fillId="0" borderId="5" xfId="2" applyFont="1" applyBorder="1" applyAlignment="1">
      <alignment horizontal="center" vertical="center"/>
    </xf>
    <xf numFmtId="38" fontId="0" fillId="2" borderId="16" xfId="2" applyFont="1" applyFill="1" applyBorder="1">
      <alignment vertical="center"/>
    </xf>
    <xf numFmtId="38" fontId="0" fillId="2" borderId="17" xfId="2" applyFont="1" applyFill="1" applyBorder="1">
      <alignment vertical="center"/>
    </xf>
    <xf numFmtId="38" fontId="0" fillId="2" borderId="18" xfId="2" applyFont="1" applyFill="1" applyBorder="1">
      <alignment vertical="center"/>
    </xf>
    <xf numFmtId="38" fontId="0" fillId="2" borderId="9" xfId="2" applyFont="1" applyFill="1" applyBorder="1">
      <alignment vertical="center"/>
    </xf>
    <xf numFmtId="38" fontId="0" fillId="2" borderId="1" xfId="2" applyFont="1" applyFill="1" applyBorder="1">
      <alignment vertical="center"/>
    </xf>
    <xf numFmtId="38" fontId="11" fillId="0" borderId="10" xfId="2" applyFont="1" applyFill="1" applyBorder="1">
      <alignment vertical="center"/>
    </xf>
    <xf numFmtId="38" fontId="11" fillId="0" borderId="9" xfId="2" applyFont="1" applyFill="1" applyBorder="1">
      <alignment vertical="center"/>
    </xf>
    <xf numFmtId="38" fontId="11" fillId="0" borderId="1" xfId="2" applyFont="1" applyFill="1" applyBorder="1">
      <alignment vertical="center"/>
    </xf>
    <xf numFmtId="38" fontId="0" fillId="0" borderId="11" xfId="2" applyFont="1" applyFill="1" applyBorder="1">
      <alignment vertical="center"/>
    </xf>
    <xf numFmtId="38" fontId="20" fillId="2" borderId="16" xfId="2" applyFont="1" applyFill="1" applyBorder="1">
      <alignment vertical="center"/>
    </xf>
    <xf numFmtId="38" fontId="20" fillId="2" borderId="17" xfId="2" applyFont="1" applyFill="1" applyBorder="1">
      <alignment vertical="center"/>
    </xf>
    <xf numFmtId="38" fontId="20" fillId="2" borderId="19" xfId="2" applyFont="1" applyFill="1" applyBorder="1">
      <alignment vertical="center"/>
    </xf>
    <xf numFmtId="38" fontId="20" fillId="2" borderId="18" xfId="2" applyFont="1" applyFill="1" applyBorder="1">
      <alignment vertical="center"/>
    </xf>
    <xf numFmtId="38" fontId="20" fillId="2" borderId="9" xfId="2" applyFont="1" applyFill="1" applyBorder="1">
      <alignment vertical="center"/>
    </xf>
    <xf numFmtId="38" fontId="20" fillId="2" borderId="1" xfId="2" applyFont="1" applyFill="1" applyBorder="1">
      <alignment vertical="center"/>
    </xf>
    <xf numFmtId="38" fontId="21" fillId="0" borderId="1" xfId="2" applyFont="1" applyFill="1" applyBorder="1">
      <alignment vertical="center"/>
    </xf>
    <xf numFmtId="38" fontId="12" fillId="0" borderId="25" xfId="2" applyFont="1" applyFill="1" applyBorder="1">
      <alignment vertical="center"/>
    </xf>
    <xf numFmtId="38" fontId="12" fillId="0" borderId="1" xfId="2" applyFont="1" applyFill="1" applyBorder="1">
      <alignment vertical="center"/>
    </xf>
    <xf numFmtId="38" fontId="12" fillId="0" borderId="10" xfId="2" applyFont="1" applyFill="1" applyBorder="1">
      <alignment vertical="center"/>
    </xf>
    <xf numFmtId="38" fontId="9" fillId="0" borderId="25" xfId="2" applyFont="1" applyBorder="1" applyAlignment="1">
      <alignment vertical="center"/>
    </xf>
    <xf numFmtId="0" fontId="9" fillId="0" borderId="2" xfId="0" applyFont="1" applyBorder="1" applyAlignment="1">
      <alignment horizontal="center" vertical="center"/>
    </xf>
    <xf numFmtId="38" fontId="0" fillId="0" borderId="1" xfId="2" applyFont="1" applyFill="1" applyBorder="1">
      <alignment vertical="center"/>
    </xf>
    <xf numFmtId="38" fontId="9" fillId="0" borderId="2" xfId="2" applyFont="1" applyFill="1" applyBorder="1" applyAlignment="1">
      <alignment vertical="center"/>
    </xf>
    <xf numFmtId="38" fontId="0" fillId="0" borderId="2" xfId="2" applyFont="1" applyFill="1" applyBorder="1">
      <alignment vertical="center"/>
    </xf>
    <xf numFmtId="38" fontId="9" fillId="0" borderId="2" xfId="2" applyFont="1" applyFill="1" applyBorder="1" applyAlignment="1">
      <alignment horizontal="center" vertical="center"/>
    </xf>
    <xf numFmtId="38" fontId="0" fillId="0" borderId="4" xfId="2" applyFont="1" applyFill="1" applyBorder="1">
      <alignment vertical="center"/>
    </xf>
    <xf numFmtId="38" fontId="0" fillId="0" borderId="26" xfId="2" applyFont="1" applyFill="1" applyBorder="1">
      <alignment vertical="center"/>
    </xf>
    <xf numFmtId="38" fontId="9" fillId="0" borderId="2" xfId="2" applyFont="1" applyFill="1" applyBorder="1" applyAlignment="1">
      <alignment horizontal="right" vertical="center"/>
    </xf>
    <xf numFmtId="0" fontId="23" fillId="4" borderId="23" xfId="3" applyFont="1" applyFill="1" applyBorder="1" applyAlignment="1">
      <alignment horizontal="center" vertical="center"/>
    </xf>
    <xf numFmtId="38" fontId="9" fillId="0" borderId="0" xfId="2" applyFont="1" applyBorder="1" applyAlignment="1">
      <alignment horizontal="center" vertical="center"/>
    </xf>
    <xf numFmtId="38" fontId="15" fillId="0" borderId="27" xfId="2" applyFont="1" applyBorder="1" applyAlignment="1">
      <alignment vertical="center"/>
    </xf>
    <xf numFmtId="38" fontId="0" fillId="0" borderId="27" xfId="2" applyFont="1" applyBorder="1" applyAlignment="1">
      <alignment vertical="center"/>
    </xf>
    <xf numFmtId="38" fontId="9" fillId="0" borderId="27" xfId="2" applyFont="1" applyBorder="1" applyAlignment="1">
      <alignment vertical="center"/>
    </xf>
    <xf numFmtId="38" fontId="0" fillId="0" borderId="27" xfId="2" applyFont="1" applyBorder="1">
      <alignment vertical="center"/>
    </xf>
    <xf numFmtId="0" fontId="0" fillId="2" borderId="23" xfId="0" applyFill="1" applyBorder="1">
      <alignment vertical="center"/>
    </xf>
    <xf numFmtId="0" fontId="0" fillId="3" borderId="1" xfId="0" applyFill="1" applyBorder="1">
      <alignment vertical="center"/>
    </xf>
    <xf numFmtId="38" fontId="15" fillId="0" borderId="0" xfId="2" applyFont="1" applyBorder="1" applyAlignment="1">
      <alignment vertical="center"/>
    </xf>
    <xf numFmtId="38" fontId="0" fillId="0" borderId="0" xfId="2" applyFont="1" applyBorder="1" applyAlignment="1">
      <alignment vertical="center"/>
    </xf>
    <xf numFmtId="38" fontId="9" fillId="0" borderId="0" xfId="2" applyFont="1" applyBorder="1" applyAlignment="1">
      <alignment vertical="center"/>
    </xf>
    <xf numFmtId="38" fontId="0" fillId="0" borderId="0" xfId="2" applyFont="1" applyBorder="1">
      <alignment vertical="center"/>
    </xf>
    <xf numFmtId="0" fontId="9" fillId="0" borderId="0" xfId="0" applyFont="1">
      <alignment vertical="center"/>
    </xf>
    <xf numFmtId="0" fontId="9" fillId="2" borderId="0" xfId="0" applyFont="1" applyFill="1" applyBorder="1" applyAlignment="1" applyProtection="1">
      <alignment horizontal="center" vertical="center"/>
      <protection locked="0"/>
    </xf>
    <xf numFmtId="0" fontId="0" fillId="2" borderId="1" xfId="0" applyFill="1" applyBorder="1" applyProtection="1">
      <alignment vertical="center"/>
      <protection locked="0"/>
    </xf>
    <xf numFmtId="0" fontId="0" fillId="2" borderId="9" xfId="0" applyFill="1" applyBorder="1" applyProtection="1">
      <alignment vertical="center"/>
      <protection locked="0"/>
    </xf>
    <xf numFmtId="0" fontId="17" fillId="2" borderId="0" xfId="0" applyFont="1" applyFill="1" applyBorder="1" applyAlignment="1" applyProtection="1">
      <alignment horizontal="center" vertical="center"/>
      <protection locked="0"/>
    </xf>
    <xf numFmtId="0" fontId="0" fillId="2" borderId="5" xfId="0" applyFill="1" applyBorder="1" applyProtection="1">
      <alignment vertical="center"/>
      <protection locked="0"/>
    </xf>
    <xf numFmtId="0" fontId="18" fillId="2" borderId="1"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38" fontId="9" fillId="0" borderId="0" xfId="0" applyNumberFormat="1" applyFont="1" applyBorder="1" applyAlignment="1">
      <alignment horizontal="right" vertical="center"/>
    </xf>
    <xf numFmtId="58" fontId="0"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right" vertical="center"/>
    </xf>
    <xf numFmtId="0" fontId="9" fillId="2" borderId="0" xfId="0" applyFont="1" applyFill="1" applyAlignment="1" applyProtection="1">
      <alignment horizontal="center" vertical="center"/>
      <protection locked="0"/>
    </xf>
    <xf numFmtId="38" fontId="9" fillId="0" borderId="0" xfId="0" applyNumberFormat="1" applyFont="1" applyBorder="1" applyAlignment="1">
      <alignment horizontal="left" vertical="center"/>
    </xf>
    <xf numFmtId="0" fontId="0" fillId="2" borderId="0" xfId="0" applyFont="1" applyFill="1" applyBorder="1" applyAlignment="1" applyProtection="1">
      <alignment horizontal="center" vertical="center"/>
      <protection locked="0"/>
    </xf>
    <xf numFmtId="38" fontId="9" fillId="0" borderId="1" xfId="2" applyFont="1" applyBorder="1" applyAlignment="1">
      <alignment horizontal="center" vertical="center"/>
    </xf>
    <xf numFmtId="38" fontId="0" fillId="2" borderId="1" xfId="2" applyFont="1" applyFill="1" applyBorder="1" applyProtection="1">
      <alignment vertical="center"/>
      <protection locked="0"/>
    </xf>
    <xf numFmtId="38" fontId="20" fillId="2" borderId="9" xfId="2" applyFont="1" applyFill="1" applyBorder="1" applyProtection="1">
      <alignment vertical="center"/>
      <protection locked="0"/>
    </xf>
    <xf numFmtId="38" fontId="20" fillId="2" borderId="1" xfId="2" applyFont="1" applyFill="1" applyBorder="1" applyProtection="1">
      <alignment vertical="center"/>
      <protection locked="0"/>
    </xf>
    <xf numFmtId="38" fontId="9" fillId="0" borderId="12" xfId="2" applyFont="1" applyBorder="1" applyAlignment="1">
      <alignment vertical="center"/>
    </xf>
    <xf numFmtId="38" fontId="0" fillId="0" borderId="0" xfId="2" applyFont="1" applyBorder="1" applyAlignment="1">
      <alignment horizontal="center" vertical="center"/>
    </xf>
    <xf numFmtId="38" fontId="0" fillId="0" borderId="0" xfId="2" applyFont="1" applyBorder="1" applyAlignment="1">
      <alignment horizontal="left" vertical="center"/>
    </xf>
    <xf numFmtId="0" fontId="0" fillId="0" borderId="5" xfId="0" applyBorder="1">
      <alignment vertical="center"/>
    </xf>
    <xf numFmtId="0" fontId="0" fillId="0" borderId="12" xfId="0" applyBorder="1">
      <alignment vertical="center"/>
    </xf>
    <xf numFmtId="0" fontId="9" fillId="0" borderId="11" xfId="0" applyFont="1" applyBorder="1" applyAlignment="1">
      <alignment horizontal="right" vertical="center"/>
    </xf>
    <xf numFmtId="0" fontId="9" fillId="0" borderId="1" xfId="0" applyFont="1" applyFill="1" applyBorder="1" applyAlignment="1">
      <alignment horizontal="right" vertical="center"/>
    </xf>
    <xf numFmtId="0" fontId="18" fillId="2" borderId="5" xfId="0" applyFont="1" applyFill="1" applyBorder="1" applyAlignment="1" applyProtection="1">
      <alignment horizontal="center" vertical="center"/>
      <protection locked="0"/>
    </xf>
    <xf numFmtId="0" fontId="19" fillId="0" borderId="0" xfId="0" applyFont="1" applyFill="1" applyBorder="1" applyAlignment="1">
      <alignment horizontal="center" vertical="center"/>
    </xf>
    <xf numFmtId="0" fontId="0" fillId="3" borderId="5" xfId="0" applyFill="1" applyBorder="1" applyAlignment="1">
      <alignment horizontal="center" vertical="center"/>
    </xf>
    <xf numFmtId="0" fontId="11" fillId="0" borderId="5" xfId="0" applyFont="1" applyFill="1" applyBorder="1" applyAlignment="1">
      <alignment horizontal="center" vertical="center"/>
    </xf>
    <xf numFmtId="0" fontId="12" fillId="0" borderId="28" xfId="0" applyFont="1" applyFill="1" applyBorder="1" applyAlignment="1">
      <alignment horizontal="center" vertical="center"/>
    </xf>
    <xf numFmtId="0" fontId="9" fillId="0" borderId="29" xfId="0" applyFont="1" applyBorder="1" applyAlignment="1">
      <alignment horizontal="right" vertical="center"/>
    </xf>
    <xf numFmtId="0" fontId="9" fillId="0" borderId="0" xfId="0" applyFont="1" applyFill="1" applyBorder="1" applyAlignment="1">
      <alignment horizontal="right" vertical="center"/>
    </xf>
    <xf numFmtId="0" fontId="12" fillId="0" borderId="25" xfId="0" applyFont="1" applyFill="1" applyBorder="1" applyAlignment="1">
      <alignment horizontal="left" vertical="center"/>
    </xf>
    <xf numFmtId="38" fontId="24" fillId="0" borderId="0" xfId="2" applyFont="1" applyAlignment="1">
      <alignment horizontal="center"/>
    </xf>
    <xf numFmtId="38" fontId="0" fillId="2" borderId="5" xfId="2" applyFont="1" applyFill="1" applyBorder="1" applyProtection="1">
      <alignment vertical="center"/>
      <protection locked="0"/>
    </xf>
    <xf numFmtId="38" fontId="9" fillId="0" borderId="1" xfId="2" applyFont="1" applyBorder="1">
      <alignment vertical="center"/>
    </xf>
    <xf numFmtId="38" fontId="25" fillId="0" borderId="0" xfId="2" applyFont="1" applyFill="1" applyBorder="1">
      <alignment vertical="center"/>
    </xf>
    <xf numFmtId="38" fontId="25" fillId="0" borderId="4" xfId="2" applyFont="1" applyFill="1" applyBorder="1">
      <alignment vertical="center"/>
    </xf>
    <xf numFmtId="38" fontId="15" fillId="0" borderId="27" xfId="2" applyFont="1" applyBorder="1" applyAlignment="1">
      <alignment horizontal="center" vertical="center"/>
    </xf>
    <xf numFmtId="38" fontId="0" fillId="0" borderId="20" xfId="2" applyFont="1" applyBorder="1" applyAlignment="1">
      <alignment horizontal="center" vertical="center"/>
    </xf>
    <xf numFmtId="38" fontId="0" fillId="0" borderId="27" xfId="2" applyFont="1" applyBorder="1" applyAlignment="1">
      <alignment horizontal="center" vertical="center"/>
    </xf>
    <xf numFmtId="38" fontId="9" fillId="0" borderId="20" xfId="2" applyFont="1" applyBorder="1" applyAlignment="1">
      <alignment horizontal="center" vertical="center"/>
    </xf>
    <xf numFmtId="38" fontId="15" fillId="0" borderId="0" xfId="2" applyFont="1" applyBorder="1" applyAlignment="1">
      <alignment horizontal="center" vertical="center"/>
    </xf>
    <xf numFmtId="38" fontId="9" fillId="0" borderId="27" xfId="2" applyFont="1" applyBorder="1" applyAlignment="1">
      <alignment horizontal="center" vertical="center"/>
    </xf>
    <xf numFmtId="0" fontId="26" fillId="0" borderId="0" xfId="1" applyFont="1" applyAlignment="1">
      <alignment vertical="center"/>
    </xf>
    <xf numFmtId="0" fontId="26" fillId="0" borderId="0" xfId="1" applyFont="1" applyAlignment="1">
      <alignment vertical="center" wrapText="1"/>
    </xf>
    <xf numFmtId="49" fontId="26" fillId="0" borderId="0" xfId="1" applyNumberFormat="1" applyFont="1" applyAlignment="1">
      <alignment vertical="center"/>
    </xf>
    <xf numFmtId="0" fontId="26" fillId="0" borderId="0" xfId="1" applyFont="1" applyBorder="1" applyAlignment="1">
      <alignment horizontal="center" vertical="center"/>
    </xf>
    <xf numFmtId="0" fontId="26" fillId="0" borderId="0" xfId="1" applyFont="1" applyBorder="1" applyAlignment="1">
      <alignment vertical="center"/>
    </xf>
    <xf numFmtId="0" fontId="26" fillId="0" borderId="30" xfId="1" applyFont="1" applyBorder="1" applyAlignment="1">
      <alignment vertical="center"/>
    </xf>
    <xf numFmtId="49" fontId="26" fillId="0" borderId="30" xfId="1" applyNumberFormat="1" applyFont="1" applyBorder="1" applyAlignment="1">
      <alignment vertical="center"/>
    </xf>
    <xf numFmtId="0" fontId="26" fillId="0" borderId="30" xfId="1" applyFont="1" applyBorder="1" applyAlignment="1">
      <alignment horizontal="left" vertical="center"/>
    </xf>
    <xf numFmtId="49" fontId="26" fillId="0" borderId="30" xfId="1" applyNumberFormat="1" applyFont="1" applyBorder="1" applyAlignment="1">
      <alignment horizontal="left" vertical="center" wrapText="1"/>
    </xf>
    <xf numFmtId="49" fontId="26" fillId="0" borderId="0" xfId="1" applyNumberFormat="1" applyFont="1" applyBorder="1" applyAlignment="1">
      <alignment vertical="center" wrapText="1"/>
    </xf>
    <xf numFmtId="0" fontId="27" fillId="0" borderId="0" xfId="1" applyFont="1" applyBorder="1" applyAlignment="1">
      <alignment horizontal="center" vertical="center"/>
    </xf>
    <xf numFmtId="0" fontId="28" fillId="0" borderId="31" xfId="1" applyFont="1" applyBorder="1" applyAlignment="1">
      <alignment vertical="center"/>
    </xf>
    <xf numFmtId="0" fontId="29" fillId="0" borderId="32" xfId="1" applyFont="1" applyBorder="1" applyAlignment="1">
      <alignment horizontal="center" vertical="center"/>
    </xf>
    <xf numFmtId="49" fontId="29" fillId="0" borderId="33" xfId="1" applyNumberFormat="1" applyFont="1" applyBorder="1" applyAlignment="1">
      <alignment vertical="center" wrapText="1"/>
    </xf>
    <xf numFmtId="49" fontId="29" fillId="0" borderId="34" xfId="1" applyNumberFormat="1" applyFont="1" applyBorder="1" applyAlignment="1">
      <alignment vertical="center" wrapText="1"/>
    </xf>
    <xf numFmtId="49" fontId="29" fillId="0" borderId="35" xfId="1" applyNumberFormat="1" applyFont="1" applyBorder="1" applyAlignment="1">
      <alignment vertical="center" wrapText="1"/>
    </xf>
    <xf numFmtId="49" fontId="29" fillId="0" borderId="36" xfId="1" applyNumberFormat="1" applyFont="1" applyBorder="1" applyAlignment="1">
      <alignment vertical="center" wrapText="1"/>
    </xf>
    <xf numFmtId="49" fontId="29" fillId="0" borderId="37" xfId="1" applyNumberFormat="1" applyFont="1" applyBorder="1" applyAlignment="1">
      <alignment vertical="center" wrapText="1"/>
    </xf>
    <xf numFmtId="49" fontId="29" fillId="0" borderId="0" xfId="1" applyNumberFormat="1" applyFont="1" applyBorder="1" applyAlignment="1">
      <alignment vertical="center" wrapText="1"/>
    </xf>
    <xf numFmtId="49" fontId="29" fillId="0" borderId="0" xfId="1" applyNumberFormat="1" applyFont="1" applyBorder="1" applyAlignment="1">
      <alignment horizontal="left" vertical="center" wrapText="1"/>
    </xf>
    <xf numFmtId="0" fontId="26" fillId="0" borderId="0" xfId="1" applyFont="1" applyBorder="1" applyAlignment="1">
      <alignment vertical="center" wrapText="1"/>
    </xf>
    <xf numFmtId="0" fontId="26" fillId="0" borderId="0" xfId="1" applyFont="1" applyBorder="1" applyAlignment="1">
      <alignment horizontal="center" vertical="center" wrapText="1"/>
    </xf>
    <xf numFmtId="49" fontId="29" fillId="0" borderId="38" xfId="1" applyNumberFormat="1" applyFont="1" applyBorder="1" applyAlignment="1">
      <alignment horizontal="center" vertical="center" wrapText="1"/>
    </xf>
    <xf numFmtId="49" fontId="29" fillId="0" borderId="39" xfId="1" applyNumberFormat="1" applyFont="1" applyBorder="1" applyAlignment="1">
      <alignment vertical="center" wrapText="1"/>
    </xf>
    <xf numFmtId="49" fontId="29" fillId="0" borderId="38" xfId="1" applyNumberFormat="1" applyFont="1" applyBorder="1" applyAlignment="1">
      <alignment vertical="center" wrapText="1"/>
    </xf>
    <xf numFmtId="49" fontId="29" fillId="0" borderId="40" xfId="1" applyNumberFormat="1" applyFont="1" applyBorder="1" applyAlignment="1">
      <alignment vertical="center" wrapText="1"/>
    </xf>
    <xf numFmtId="49" fontId="29" fillId="0" borderId="41" xfId="1" applyNumberFormat="1" applyFont="1" applyBorder="1" applyAlignment="1">
      <alignment vertical="center" wrapText="1"/>
    </xf>
    <xf numFmtId="49" fontId="29" fillId="0" borderId="42" xfId="1" applyNumberFormat="1" applyFont="1" applyBorder="1" applyAlignment="1">
      <alignment vertical="center" wrapText="1"/>
    </xf>
    <xf numFmtId="49" fontId="29" fillId="0" borderId="43" xfId="1" applyNumberFormat="1" applyFont="1" applyBorder="1" applyAlignment="1">
      <alignment vertical="center" wrapText="1"/>
    </xf>
    <xf numFmtId="49" fontId="29" fillId="0" borderId="0" xfId="1" applyNumberFormat="1" applyFont="1" applyBorder="1" applyAlignment="1">
      <alignment horizontal="center" vertical="center" wrapText="1"/>
    </xf>
    <xf numFmtId="49" fontId="29" fillId="0" borderId="44" xfId="1" applyNumberFormat="1" applyFont="1" applyBorder="1" applyAlignment="1">
      <alignment horizontal="center" vertical="center" wrapText="1"/>
    </xf>
    <xf numFmtId="49" fontId="29" fillId="0" borderId="45" xfId="1" applyNumberFormat="1" applyFont="1" applyBorder="1" applyAlignment="1">
      <alignment vertical="center" wrapText="1"/>
    </xf>
    <xf numFmtId="49" fontId="29" fillId="0" borderId="44" xfId="1" applyNumberFormat="1" applyFont="1" applyBorder="1" applyAlignment="1">
      <alignment vertical="center" wrapText="1"/>
    </xf>
    <xf numFmtId="49" fontId="29" fillId="0" borderId="46" xfId="1" applyNumberFormat="1" applyFont="1" applyBorder="1" applyAlignment="1">
      <alignment vertical="center" wrapText="1"/>
    </xf>
    <xf numFmtId="49" fontId="29" fillId="0" borderId="47" xfId="1" applyNumberFormat="1" applyFont="1" applyBorder="1" applyAlignment="1">
      <alignment vertical="center" wrapText="1"/>
    </xf>
    <xf numFmtId="49" fontId="29" fillId="0" borderId="48" xfId="1" applyNumberFormat="1" applyFont="1" applyBorder="1" applyAlignment="1">
      <alignment vertical="center" wrapText="1"/>
    </xf>
    <xf numFmtId="49" fontId="29" fillId="0" borderId="49" xfId="1" applyNumberFormat="1" applyFont="1" applyBorder="1" applyAlignment="1">
      <alignment vertical="center" wrapText="1"/>
    </xf>
    <xf numFmtId="49" fontId="29" fillId="0" borderId="50" xfId="1" applyNumberFormat="1" applyFont="1" applyBorder="1" applyAlignment="1">
      <alignment vertical="center" wrapText="1"/>
    </xf>
    <xf numFmtId="49" fontId="29" fillId="0" borderId="51" xfId="1" applyNumberFormat="1" applyFont="1" applyBorder="1" applyAlignment="1">
      <alignment vertical="center" wrapText="1"/>
    </xf>
    <xf numFmtId="0" fontId="26" fillId="0" borderId="30" xfId="1" applyFont="1" applyBorder="1" applyAlignment="1">
      <alignment horizontal="left" vertical="center" wrapText="1"/>
    </xf>
    <xf numFmtId="49" fontId="26" fillId="0" borderId="0" xfId="1" applyNumberFormat="1" applyFont="1" applyBorder="1" applyAlignment="1">
      <alignment horizontal="left" vertical="center" wrapText="1"/>
    </xf>
    <xf numFmtId="49" fontId="26" fillId="0" borderId="0" xfId="1" applyNumberFormat="1" applyFont="1" applyBorder="1" applyAlignment="1">
      <alignment horizontal="right" vertical="center"/>
    </xf>
    <xf numFmtId="49" fontId="26" fillId="0" borderId="0" xfId="1" applyNumberFormat="1" applyFont="1" applyBorder="1" applyAlignment="1">
      <alignment horizontal="left" vertical="center"/>
    </xf>
    <xf numFmtId="49" fontId="26" fillId="0" borderId="32" xfId="1" applyNumberFormat="1" applyFont="1" applyBorder="1" applyAlignment="1">
      <alignment vertical="center"/>
    </xf>
    <xf numFmtId="0" fontId="29" fillId="0" borderId="52" xfId="1" applyFont="1" applyBorder="1" applyAlignment="1">
      <alignment horizontal="center" vertical="center" textRotation="255"/>
    </xf>
    <xf numFmtId="0" fontId="29" fillId="0" borderId="53" xfId="1" applyFont="1" applyBorder="1" applyAlignment="1">
      <alignment horizontal="center" vertical="center" textRotation="255"/>
    </xf>
    <xf numFmtId="49" fontId="29" fillId="0" borderId="54" xfId="1" applyNumberFormat="1" applyFont="1" applyBorder="1" applyAlignment="1">
      <alignment vertical="center" wrapText="1"/>
    </xf>
    <xf numFmtId="49" fontId="29" fillId="0" borderId="0" xfId="1" applyNumberFormat="1" applyFont="1" applyBorder="1" applyAlignment="1">
      <alignment horizontal="center" textRotation="255"/>
    </xf>
    <xf numFmtId="0" fontId="29" fillId="0" borderId="31" xfId="1" applyFont="1" applyBorder="1" applyAlignment="1">
      <alignment horizontal="center" vertical="center" textRotation="255"/>
    </xf>
    <xf numFmtId="49" fontId="26" fillId="0" borderId="55" xfId="1" applyNumberFormat="1" applyFont="1" applyBorder="1" applyAlignment="1">
      <alignment vertical="center"/>
    </xf>
    <xf numFmtId="49" fontId="29" fillId="0" borderId="56" xfId="1" applyNumberFormat="1" applyFont="1" applyBorder="1" applyAlignment="1">
      <alignment vertical="center" textRotation="255"/>
    </xf>
    <xf numFmtId="0" fontId="1" fillId="0" borderId="31" xfId="1" applyBorder="1" applyAlignment="1">
      <alignment vertical="center" textRotation="255"/>
    </xf>
    <xf numFmtId="49" fontId="29" fillId="0" borderId="55" xfId="1" applyNumberFormat="1" applyFont="1" applyBorder="1" applyAlignment="1">
      <alignment horizontal="center" textRotation="255"/>
    </xf>
    <xf numFmtId="49" fontId="29" fillId="0" borderId="52" xfId="1" applyNumberFormat="1" applyFont="1" applyBorder="1" applyAlignment="1">
      <alignment horizontal="center" vertical="center" textRotation="255"/>
    </xf>
    <xf numFmtId="49" fontId="29" fillId="0" borderId="53" xfId="1" applyNumberFormat="1" applyFont="1" applyBorder="1" applyAlignment="1">
      <alignment horizontal="center" vertical="center" textRotation="255"/>
    </xf>
    <xf numFmtId="49" fontId="30" fillId="0" borderId="0" xfId="1" applyNumberFormat="1" applyFont="1" applyBorder="1" applyAlignment="1">
      <alignment vertical="center" wrapText="1"/>
    </xf>
    <xf numFmtId="49" fontId="29" fillId="0" borderId="0" xfId="1" applyNumberFormat="1" applyFont="1" applyBorder="1" applyAlignment="1">
      <alignment horizontal="center" wrapText="1"/>
    </xf>
    <xf numFmtId="49" fontId="26" fillId="0" borderId="0" xfId="1" applyNumberFormat="1" applyFont="1" applyBorder="1" applyAlignment="1">
      <alignment vertical="center"/>
    </xf>
    <xf numFmtId="0" fontId="28" fillId="0" borderId="0" xfId="1" applyFont="1" applyBorder="1" applyAlignment="1">
      <alignment vertical="center"/>
    </xf>
    <xf numFmtId="49" fontId="29" fillId="0" borderId="31" xfId="1" applyNumberFormat="1" applyFont="1" applyBorder="1" applyAlignment="1">
      <alignment horizontal="center" vertical="center" textRotation="255"/>
    </xf>
    <xf numFmtId="49" fontId="29" fillId="0" borderId="57" xfId="1" applyNumberFormat="1" applyFont="1" applyBorder="1" applyAlignment="1">
      <alignment vertical="center" wrapText="1"/>
    </xf>
    <xf numFmtId="49" fontId="31" fillId="0" borderId="0" xfId="1" applyNumberFormat="1" applyFont="1" applyBorder="1" applyAlignment="1">
      <alignment horizontal="center" textRotation="255"/>
    </xf>
    <xf numFmtId="49" fontId="29" fillId="0" borderId="0" xfId="1" applyNumberFormat="1" applyFont="1" applyBorder="1" applyAlignment="1">
      <alignment vertical="center"/>
    </xf>
    <xf numFmtId="49" fontId="29" fillId="0" borderId="55" xfId="1" applyNumberFormat="1" applyFont="1" applyBorder="1" applyAlignment="1">
      <alignment vertical="center" textRotation="255"/>
    </xf>
    <xf numFmtId="0" fontId="29" fillId="0" borderId="57" xfId="1" applyFont="1" applyBorder="1" applyAlignment="1">
      <alignment horizontal="center" vertical="center"/>
    </xf>
    <xf numFmtId="0" fontId="29" fillId="0" borderId="32" xfId="1" applyFont="1" applyBorder="1" applyAlignment="1">
      <alignment vertical="center" wrapText="1"/>
    </xf>
    <xf numFmtId="0" fontId="29" fillId="0" borderId="12" xfId="1" applyFont="1" applyBorder="1" applyAlignment="1">
      <alignment horizontal="right" vertical="center"/>
    </xf>
    <xf numFmtId="0" fontId="29" fillId="0" borderId="58" xfId="1" applyFont="1" applyBorder="1" applyAlignment="1">
      <alignment horizontal="right" vertical="center"/>
    </xf>
    <xf numFmtId="49" fontId="29" fillId="0" borderId="58" xfId="1" applyNumberFormat="1" applyFont="1" applyBorder="1" applyAlignment="1">
      <alignment horizontal="right" vertical="center"/>
    </xf>
    <xf numFmtId="49" fontId="29" fillId="0" borderId="58" xfId="1" applyNumberFormat="1" applyFont="1" applyBorder="1" applyAlignment="1">
      <alignment horizontal="right" vertical="center" wrapText="1"/>
    </xf>
    <xf numFmtId="49" fontId="29" fillId="0" borderId="31" xfId="1" applyNumberFormat="1" applyFont="1" applyBorder="1" applyAlignment="1">
      <alignment horizontal="right" vertical="center"/>
    </xf>
    <xf numFmtId="0" fontId="29" fillId="0" borderId="56" xfId="1" applyFont="1" applyBorder="1" applyAlignment="1">
      <alignment horizontal="center" vertical="center"/>
    </xf>
    <xf numFmtId="49" fontId="29" fillId="0" borderId="59" xfId="1" applyNumberFormat="1" applyFont="1" applyBorder="1" applyAlignment="1">
      <alignment vertical="center" wrapText="1"/>
    </xf>
    <xf numFmtId="0" fontId="29" fillId="0" borderId="60" xfId="1" applyFont="1" applyBorder="1" applyAlignment="1">
      <alignment horizontal="right" vertical="center"/>
    </xf>
    <xf numFmtId="49" fontId="29" fillId="0" borderId="61" xfId="1" applyNumberFormat="1" applyFont="1" applyBorder="1" applyAlignment="1">
      <alignment horizontal="right" vertical="center" wrapText="1"/>
    </xf>
    <xf numFmtId="49" fontId="29" fillId="0" borderId="62" xfId="1" applyNumberFormat="1" applyFont="1" applyBorder="1" applyAlignment="1">
      <alignment horizontal="right" vertical="center" wrapText="1"/>
    </xf>
    <xf numFmtId="49" fontId="29" fillId="0" borderId="31" xfId="1" applyNumberFormat="1" applyFont="1" applyBorder="1" applyAlignment="1">
      <alignment horizontal="right" vertical="center" wrapText="1"/>
    </xf>
    <xf numFmtId="0" fontId="29" fillId="0" borderId="63" xfId="1" applyFont="1" applyBorder="1" applyAlignment="1">
      <alignment horizontal="center" vertical="center"/>
    </xf>
    <xf numFmtId="49" fontId="29" fillId="0" borderId="31" xfId="1" applyNumberFormat="1" applyFont="1" applyBorder="1" applyAlignment="1">
      <alignment vertical="center"/>
    </xf>
    <xf numFmtId="49" fontId="29" fillId="0" borderId="54" xfId="1" applyNumberFormat="1" applyFont="1" applyBorder="1" applyAlignment="1">
      <alignment horizontal="left" vertical="center" wrapText="1"/>
    </xf>
    <xf numFmtId="49" fontId="29" fillId="0" borderId="64" xfId="1" applyNumberFormat="1" applyFont="1" applyBorder="1" applyAlignment="1">
      <alignment horizontal="left" vertical="center" wrapText="1"/>
    </xf>
    <xf numFmtId="49" fontId="29" fillId="0" borderId="65" xfId="1" applyNumberFormat="1" applyFont="1" applyBorder="1" applyAlignment="1">
      <alignment horizontal="right" vertical="center"/>
    </xf>
    <xf numFmtId="0" fontId="29" fillId="0" borderId="66" xfId="1" applyFont="1" applyBorder="1" applyAlignment="1">
      <alignment horizontal="center" vertical="center"/>
    </xf>
    <xf numFmtId="0" fontId="29" fillId="0" borderId="67" xfId="1" applyFont="1" applyBorder="1" applyAlignment="1">
      <alignment vertical="center" wrapText="1"/>
    </xf>
    <xf numFmtId="49" fontId="29" fillId="0" borderId="68" xfId="1" applyNumberFormat="1" applyFont="1" applyBorder="1" applyAlignment="1">
      <alignment vertical="center" wrapText="1"/>
    </xf>
    <xf numFmtId="49" fontId="29" fillId="0" borderId="69" xfId="1" applyNumberFormat="1" applyFont="1" applyBorder="1" applyAlignment="1">
      <alignment vertical="center" wrapText="1"/>
    </xf>
    <xf numFmtId="49" fontId="29" fillId="0" borderId="70" xfId="1" applyNumberFormat="1" applyFont="1" applyBorder="1" applyAlignment="1">
      <alignment vertical="center" wrapText="1"/>
    </xf>
    <xf numFmtId="0" fontId="29" fillId="0" borderId="31" xfId="1" applyFont="1" applyBorder="1" applyAlignment="1">
      <alignment vertical="center"/>
    </xf>
    <xf numFmtId="49" fontId="29" fillId="0" borderId="71" xfId="1" applyNumberFormat="1" applyFont="1" applyBorder="1" applyAlignment="1">
      <alignment vertical="center" wrapText="1"/>
    </xf>
    <xf numFmtId="49" fontId="29" fillId="0" borderId="72" xfId="1" applyNumberFormat="1" applyFont="1" applyBorder="1" applyAlignment="1">
      <alignment vertical="center" wrapText="1"/>
    </xf>
    <xf numFmtId="49" fontId="29" fillId="0" borderId="73" xfId="1" applyNumberFormat="1" applyFont="1" applyBorder="1" applyAlignment="1">
      <alignment vertical="center" wrapText="1"/>
    </xf>
    <xf numFmtId="49" fontId="29" fillId="0" borderId="31" xfId="1" applyNumberFormat="1" applyFont="1" applyBorder="1" applyAlignment="1">
      <alignment vertical="center" wrapText="1"/>
    </xf>
    <xf numFmtId="49" fontId="29" fillId="0" borderId="67" xfId="1" applyNumberFormat="1" applyFont="1" applyBorder="1" applyAlignment="1">
      <alignment horizontal="left" vertical="center" wrapText="1"/>
    </xf>
    <xf numFmtId="49" fontId="29" fillId="0" borderId="74" xfId="1" applyNumberFormat="1" applyFont="1" applyBorder="1" applyAlignment="1">
      <alignment horizontal="left" vertical="center" wrapText="1"/>
    </xf>
    <xf numFmtId="49" fontId="29" fillId="0" borderId="69" xfId="1" applyNumberFormat="1" applyFont="1" applyFill="1" applyBorder="1" applyAlignment="1">
      <alignment horizontal="left" vertical="center" wrapText="1"/>
    </xf>
    <xf numFmtId="49" fontId="29" fillId="0" borderId="69" xfId="1" applyNumberFormat="1" applyFont="1" applyFill="1" applyBorder="1" applyAlignment="1">
      <alignment vertical="center"/>
    </xf>
    <xf numFmtId="49" fontId="29" fillId="0" borderId="70" xfId="1" applyNumberFormat="1" applyFont="1" applyFill="1" applyBorder="1" applyAlignment="1">
      <alignment horizontal="left" vertical="center" wrapText="1"/>
    </xf>
    <xf numFmtId="49" fontId="29" fillId="0" borderId="43" xfId="1" applyNumberFormat="1" applyFont="1" applyBorder="1" applyAlignment="1">
      <alignment horizontal="center" vertical="center" wrapText="1"/>
    </xf>
    <xf numFmtId="0" fontId="29" fillId="0" borderId="38" xfId="1" applyFont="1" applyBorder="1" applyAlignment="1">
      <alignment horizontal="left" vertical="center"/>
    </xf>
    <xf numFmtId="49" fontId="29" fillId="0" borderId="5" xfId="1" applyNumberFormat="1" applyFont="1" applyBorder="1" applyAlignment="1">
      <alignment vertical="center" wrapText="1"/>
    </xf>
    <xf numFmtId="49" fontId="29" fillId="0" borderId="20" xfId="1" applyNumberFormat="1" applyFont="1" applyBorder="1" applyAlignment="1">
      <alignment vertical="center" wrapText="1"/>
    </xf>
    <xf numFmtId="49" fontId="29" fillId="0" borderId="75" xfId="1" applyNumberFormat="1" applyFont="1" applyBorder="1" applyAlignment="1">
      <alignment vertical="center" wrapText="1"/>
    </xf>
    <xf numFmtId="49" fontId="26" fillId="0" borderId="31" xfId="1" applyNumberFormat="1" applyFont="1" applyBorder="1" applyAlignment="1">
      <alignment vertical="center"/>
    </xf>
    <xf numFmtId="49" fontId="29" fillId="0" borderId="66" xfId="1" applyNumberFormat="1" applyFont="1" applyBorder="1" applyAlignment="1">
      <alignment horizontal="center" vertical="center" wrapText="1"/>
    </xf>
    <xf numFmtId="49" fontId="29" fillId="0" borderId="9" xfId="1" applyNumberFormat="1" applyFont="1" applyBorder="1" applyAlignment="1">
      <alignment vertical="center" wrapText="1"/>
    </xf>
    <xf numFmtId="49" fontId="29" fillId="0" borderId="76" xfId="1" applyNumberFormat="1" applyFont="1" applyBorder="1" applyAlignment="1">
      <alignment horizontal="center" vertical="center" wrapText="1"/>
    </xf>
    <xf numFmtId="49" fontId="29" fillId="0" borderId="77" xfId="0" applyNumberFormat="1" applyFont="1" applyBorder="1" applyAlignment="1">
      <alignment horizontal="left" vertical="center" wrapText="1"/>
    </xf>
    <xf numFmtId="49" fontId="29" fillId="0" borderId="78" xfId="1" applyNumberFormat="1" applyFont="1" applyBorder="1" applyAlignment="1">
      <alignment vertical="center" wrapText="1"/>
    </xf>
    <xf numFmtId="49" fontId="29" fillId="0" borderId="78" xfId="1" applyNumberFormat="1" applyFont="1" applyBorder="1" applyAlignment="1">
      <alignment vertical="center"/>
    </xf>
    <xf numFmtId="49" fontId="29" fillId="0" borderId="79" xfId="1" applyNumberFormat="1" applyFont="1" applyBorder="1" applyAlignment="1">
      <alignment vertical="center" wrapText="1"/>
    </xf>
    <xf numFmtId="49" fontId="29" fillId="0" borderId="43" xfId="1" applyNumberFormat="1" applyFont="1" applyBorder="1" applyAlignment="1">
      <alignment horizontal="left" vertical="center" wrapText="1"/>
    </xf>
    <xf numFmtId="49" fontId="29" fillId="0" borderId="80" xfId="1" applyNumberFormat="1" applyFont="1" applyBorder="1" applyAlignment="1">
      <alignment vertical="center" wrapText="1"/>
    </xf>
    <xf numFmtId="49" fontId="29" fillId="0" borderId="81" xfId="1" applyNumberFormat="1" applyFont="1" applyBorder="1" applyAlignment="1">
      <alignment horizontal="center" vertical="center" wrapText="1"/>
    </xf>
    <xf numFmtId="49" fontId="29" fillId="0" borderId="82" xfId="1" applyNumberFormat="1" applyFont="1" applyBorder="1" applyAlignment="1">
      <alignment vertical="center" wrapText="1"/>
    </xf>
    <xf numFmtId="49" fontId="29" fillId="0" borderId="83" xfId="1" applyNumberFormat="1" applyFont="1" applyBorder="1" applyAlignment="1">
      <alignment vertical="center" wrapText="1"/>
    </xf>
    <xf numFmtId="49" fontId="29" fillId="0" borderId="84" xfId="0" applyNumberFormat="1" applyFont="1" applyBorder="1" applyAlignment="1">
      <alignment horizontal="left" vertical="center" wrapText="1"/>
    </xf>
    <xf numFmtId="49" fontId="29" fillId="0" borderId="58" xfId="1" applyNumberFormat="1" applyFont="1" applyBorder="1" applyAlignment="1">
      <alignment vertical="center" wrapText="1"/>
    </xf>
    <xf numFmtId="49" fontId="29" fillId="0" borderId="85" xfId="1" applyNumberFormat="1" applyFont="1" applyBorder="1" applyAlignment="1">
      <alignment vertical="center" wrapText="1"/>
    </xf>
    <xf numFmtId="49" fontId="29" fillId="0" borderId="86" xfId="1" applyNumberFormat="1" applyFont="1" applyBorder="1" applyAlignment="1">
      <alignment vertical="center" wrapText="1"/>
    </xf>
    <xf numFmtId="49" fontId="29" fillId="0" borderId="87" xfId="1" applyNumberFormat="1" applyFont="1" applyBorder="1" applyAlignment="1">
      <alignment vertical="center" wrapText="1"/>
    </xf>
    <xf numFmtId="49" fontId="29" fillId="0" borderId="85" xfId="1" applyNumberFormat="1" applyFont="1" applyBorder="1" applyAlignment="1">
      <alignment horizontal="left" vertical="center" wrapText="1"/>
    </xf>
    <xf numFmtId="49" fontId="29" fillId="0" borderId="51" xfId="1" applyNumberFormat="1" applyFont="1" applyBorder="1" applyAlignment="1">
      <alignment horizontal="left" vertical="center" wrapText="1"/>
    </xf>
    <xf numFmtId="49" fontId="29" fillId="0" borderId="48" xfId="1" applyNumberFormat="1" applyFont="1" applyBorder="1" applyAlignment="1">
      <alignment horizontal="left" vertical="center" wrapText="1"/>
    </xf>
    <xf numFmtId="49" fontId="29" fillId="0" borderId="85" xfId="1" applyNumberFormat="1" applyFont="1" applyBorder="1" applyAlignment="1">
      <alignment horizontal="center" vertical="center" wrapText="1"/>
    </xf>
    <xf numFmtId="49" fontId="29" fillId="0" borderId="51" xfId="1" applyNumberFormat="1" applyFont="1" applyBorder="1" applyAlignment="1">
      <alignment horizontal="center" vertical="center" wrapText="1"/>
    </xf>
    <xf numFmtId="49" fontId="29" fillId="0" borderId="48" xfId="1" applyNumberFormat="1" applyFont="1" applyBorder="1" applyAlignment="1">
      <alignment horizontal="center" vertical="center" wrapText="1"/>
    </xf>
    <xf numFmtId="49" fontId="29" fillId="0" borderId="88" xfId="1" applyNumberFormat="1" applyFont="1" applyBorder="1" applyAlignment="1">
      <alignment vertical="center" wrapText="1"/>
    </xf>
    <xf numFmtId="49" fontId="29" fillId="0" borderId="46" xfId="1" applyNumberFormat="1" applyFont="1" applyBorder="1" applyAlignment="1">
      <alignment horizontal="left" vertical="center" wrapText="1"/>
    </xf>
    <xf numFmtId="49" fontId="29" fillId="0" borderId="49" xfId="1" applyNumberFormat="1" applyFont="1" applyBorder="1" applyAlignment="1">
      <alignment horizontal="center" vertical="center" wrapText="1"/>
    </xf>
    <xf numFmtId="49" fontId="29" fillId="0" borderId="89" xfId="0" applyNumberFormat="1" applyFont="1" applyBorder="1" applyAlignment="1">
      <alignment horizontal="left" vertical="center" wrapText="1"/>
    </xf>
  </cellXfs>
  <cellStyles count="4">
    <cellStyle name="標準" xfId="0" builtinId="0"/>
    <cellStyle name="標準 2" xfId="1"/>
    <cellStyle name="桁区切り" xfId="2" builtinId="6"/>
    <cellStyle name="ハイパーリンク" xfId="3" builtinId="8"/>
  </cellStyles>
  <dxfs count="49">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
      <fill>
        <patternFill>
          <bgColor theme="4" tint="0.6"/>
        </patternFill>
      </fill>
    </dxf>
  </dxfs>
  <tableStyles count="0" defaultTableStyle="TableStyleMedium2" defaultPivotStyle="PivotStyleLight16"/>
  <colors>
    <mruColors>
      <color rgb="FFFFFFCC"/>
      <color rgb="FFCCFFCC"/>
      <color rgb="FFFFCCFF"/>
      <color rgb="FFCC0000"/>
      <color rgb="FF99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image" Target="../media/image3.jpg" /><Relationship Id="rId4" Type="http://schemas.openxmlformats.org/officeDocument/2006/relationships/image" Target="../media/image4.jpg" /><Relationship Id="rId5" Type="http://schemas.openxmlformats.org/officeDocument/2006/relationships/image" Target="../media/image5.jpg" /><Relationship Id="rId6" Type="http://schemas.openxmlformats.org/officeDocument/2006/relationships/image" Target="../media/image6.jpg" /><Relationship Id="rId7" Type="http://schemas.openxmlformats.org/officeDocument/2006/relationships/image" Target="../media/image7.jpg" /><Relationship Id="rId8" Type="http://schemas.openxmlformats.org/officeDocument/2006/relationships/image" Target="../media/image8.jp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16510</xdr:colOff>
      <xdr:row>169</xdr:row>
      <xdr:rowOff>1270</xdr:rowOff>
    </xdr:from>
    <xdr:to xmlns:xdr="http://schemas.openxmlformats.org/drawingml/2006/spreadsheetDrawing">
      <xdr:col>15</xdr:col>
      <xdr:colOff>403860</xdr:colOff>
      <xdr:row>188</xdr:row>
      <xdr:rowOff>149860</xdr:rowOff>
    </xdr:to>
    <xdr:pic macro="">
      <xdr:nvPicPr>
        <xdr:cNvPr id="11" name="図 10"/>
        <xdr:cNvPicPr>
          <a:picLocks noChangeAspect="1"/>
        </xdr:cNvPicPr>
      </xdr:nvPicPr>
      <xdr:blipFill>
        <a:blip xmlns:r="http://schemas.openxmlformats.org/officeDocument/2006/relationships" r:embed="rId1"/>
        <a:stretch>
          <a:fillRect/>
        </a:stretch>
      </xdr:blipFill>
      <xdr:spPr>
        <a:xfrm>
          <a:off x="633730" y="56724550"/>
          <a:ext cx="9028430" cy="6518910"/>
        </a:xfrm>
        <a:prstGeom prst="rect">
          <a:avLst/>
        </a:prstGeom>
      </xdr:spPr>
    </xdr:pic>
    <xdr:clientData/>
  </xdr:twoCellAnchor>
  <xdr:twoCellAnchor editAs="oneCell">
    <xdr:from xmlns:xdr="http://schemas.openxmlformats.org/drawingml/2006/spreadsheetDrawing">
      <xdr:col>1</xdr:col>
      <xdr:colOff>31750</xdr:colOff>
      <xdr:row>4</xdr:row>
      <xdr:rowOff>17145</xdr:rowOff>
    </xdr:from>
    <xdr:to xmlns:xdr="http://schemas.openxmlformats.org/drawingml/2006/spreadsheetDrawing">
      <xdr:col>15</xdr:col>
      <xdr:colOff>533400</xdr:colOff>
      <xdr:row>23</xdr:row>
      <xdr:rowOff>159385</xdr:rowOff>
    </xdr:to>
    <xdr:pic macro="">
      <xdr:nvPicPr>
        <xdr:cNvPr id="12" name="図 11"/>
        <xdr:cNvPicPr>
          <a:picLocks noChangeAspect="1"/>
        </xdr:cNvPicPr>
      </xdr:nvPicPr>
      <xdr:blipFill>
        <a:blip xmlns:r="http://schemas.openxmlformats.org/officeDocument/2006/relationships" r:embed="rId2"/>
        <a:stretch>
          <a:fillRect/>
        </a:stretch>
      </xdr:blipFill>
      <xdr:spPr>
        <a:xfrm>
          <a:off x="648970" y="1419225"/>
          <a:ext cx="9142730" cy="6512560"/>
        </a:xfrm>
        <a:prstGeom prst="rect">
          <a:avLst/>
        </a:prstGeom>
      </xdr:spPr>
    </xdr:pic>
    <xdr:clientData/>
  </xdr:twoCellAnchor>
  <xdr:twoCellAnchor editAs="oneCell">
    <xdr:from xmlns:xdr="http://schemas.openxmlformats.org/drawingml/2006/spreadsheetDrawing">
      <xdr:col>1</xdr:col>
      <xdr:colOff>38735</xdr:colOff>
      <xdr:row>27</xdr:row>
      <xdr:rowOff>24765</xdr:rowOff>
    </xdr:from>
    <xdr:to xmlns:xdr="http://schemas.openxmlformats.org/drawingml/2006/spreadsheetDrawing">
      <xdr:col>15</xdr:col>
      <xdr:colOff>540385</xdr:colOff>
      <xdr:row>46</xdr:row>
      <xdr:rowOff>196215</xdr:rowOff>
    </xdr:to>
    <xdr:pic macro="">
      <xdr:nvPicPr>
        <xdr:cNvPr id="13" name="図 12"/>
        <xdr:cNvPicPr>
          <a:picLocks noChangeAspect="1"/>
        </xdr:cNvPicPr>
      </xdr:nvPicPr>
      <xdr:blipFill>
        <a:blip xmlns:r="http://schemas.openxmlformats.org/officeDocument/2006/relationships" r:embed="rId3"/>
        <a:stretch>
          <a:fillRect/>
        </a:stretch>
      </xdr:blipFill>
      <xdr:spPr>
        <a:xfrm>
          <a:off x="655955" y="9138285"/>
          <a:ext cx="9142730" cy="6541770"/>
        </a:xfrm>
        <a:prstGeom prst="rect">
          <a:avLst/>
        </a:prstGeom>
      </xdr:spPr>
    </xdr:pic>
    <xdr:clientData/>
  </xdr:twoCellAnchor>
  <xdr:twoCellAnchor editAs="oneCell">
    <xdr:from xmlns:xdr="http://schemas.openxmlformats.org/drawingml/2006/spreadsheetDrawing">
      <xdr:col>1</xdr:col>
      <xdr:colOff>13970</xdr:colOff>
      <xdr:row>50</xdr:row>
      <xdr:rowOff>335280</xdr:rowOff>
    </xdr:from>
    <xdr:to xmlns:xdr="http://schemas.openxmlformats.org/drawingml/2006/spreadsheetDrawing">
      <xdr:col>15</xdr:col>
      <xdr:colOff>515620</xdr:colOff>
      <xdr:row>70</xdr:row>
      <xdr:rowOff>185420</xdr:rowOff>
    </xdr:to>
    <xdr:pic macro="">
      <xdr:nvPicPr>
        <xdr:cNvPr id="14" name="図 13"/>
        <xdr:cNvPicPr>
          <a:picLocks noChangeAspect="1"/>
        </xdr:cNvPicPr>
      </xdr:nvPicPr>
      <xdr:blipFill>
        <a:blip xmlns:r="http://schemas.openxmlformats.org/officeDocument/2006/relationships" r:embed="rId4"/>
        <a:stretch>
          <a:fillRect/>
        </a:stretch>
      </xdr:blipFill>
      <xdr:spPr>
        <a:xfrm>
          <a:off x="631190" y="17160240"/>
          <a:ext cx="9142730" cy="6555740"/>
        </a:xfrm>
        <a:prstGeom prst="rect">
          <a:avLst/>
        </a:prstGeom>
      </xdr:spPr>
    </xdr:pic>
    <xdr:clientData/>
  </xdr:twoCellAnchor>
  <xdr:twoCellAnchor editAs="oneCell">
    <xdr:from xmlns:xdr="http://schemas.openxmlformats.org/drawingml/2006/spreadsheetDrawing">
      <xdr:col>1</xdr:col>
      <xdr:colOff>21590</xdr:colOff>
      <xdr:row>74</xdr:row>
      <xdr:rowOff>39370</xdr:rowOff>
    </xdr:from>
    <xdr:to xmlns:xdr="http://schemas.openxmlformats.org/drawingml/2006/spreadsheetDrawing">
      <xdr:col>15</xdr:col>
      <xdr:colOff>523240</xdr:colOff>
      <xdr:row>93</xdr:row>
      <xdr:rowOff>165735</xdr:rowOff>
    </xdr:to>
    <xdr:pic macro="">
      <xdr:nvPicPr>
        <xdr:cNvPr id="15" name="図 14"/>
        <xdr:cNvPicPr>
          <a:picLocks noChangeAspect="1"/>
        </xdr:cNvPicPr>
      </xdr:nvPicPr>
      <xdr:blipFill>
        <a:blip xmlns:r="http://schemas.openxmlformats.org/officeDocument/2006/relationships" r:embed="rId5"/>
        <a:stretch>
          <a:fillRect/>
        </a:stretch>
      </xdr:blipFill>
      <xdr:spPr>
        <a:xfrm>
          <a:off x="638810" y="24911050"/>
          <a:ext cx="9142730" cy="6496685"/>
        </a:xfrm>
        <a:prstGeom prst="rect">
          <a:avLst/>
        </a:prstGeom>
      </xdr:spPr>
    </xdr:pic>
    <xdr:clientData/>
  </xdr:twoCellAnchor>
  <xdr:twoCellAnchor editAs="oneCell">
    <xdr:from xmlns:xdr="http://schemas.openxmlformats.org/drawingml/2006/spreadsheetDrawing">
      <xdr:col>1</xdr:col>
      <xdr:colOff>12700</xdr:colOff>
      <xdr:row>97</xdr:row>
      <xdr:rowOff>335280</xdr:rowOff>
    </xdr:from>
    <xdr:to xmlns:xdr="http://schemas.openxmlformats.org/drawingml/2006/spreadsheetDrawing">
      <xdr:col>15</xdr:col>
      <xdr:colOff>514350</xdr:colOff>
      <xdr:row>117</xdr:row>
      <xdr:rowOff>152400</xdr:rowOff>
    </xdr:to>
    <xdr:pic macro="">
      <xdr:nvPicPr>
        <xdr:cNvPr id="16" name="図 15"/>
        <xdr:cNvPicPr>
          <a:picLocks noChangeAspect="1"/>
        </xdr:cNvPicPr>
      </xdr:nvPicPr>
      <xdr:blipFill>
        <a:blip xmlns:r="http://schemas.openxmlformats.org/officeDocument/2006/relationships" r:embed="rId6"/>
        <a:stretch>
          <a:fillRect/>
        </a:stretch>
      </xdr:blipFill>
      <xdr:spPr>
        <a:xfrm>
          <a:off x="629920" y="32918400"/>
          <a:ext cx="9142730" cy="6522720"/>
        </a:xfrm>
        <a:prstGeom prst="rect">
          <a:avLst/>
        </a:prstGeom>
      </xdr:spPr>
    </xdr:pic>
    <xdr:clientData/>
  </xdr:twoCellAnchor>
  <xdr:twoCellAnchor editAs="oneCell">
    <xdr:from xmlns:xdr="http://schemas.openxmlformats.org/drawingml/2006/spreadsheetDrawing">
      <xdr:col>1</xdr:col>
      <xdr:colOff>19685</xdr:colOff>
      <xdr:row>122</xdr:row>
      <xdr:rowOff>326390</xdr:rowOff>
    </xdr:from>
    <xdr:to xmlns:xdr="http://schemas.openxmlformats.org/drawingml/2006/spreadsheetDrawing">
      <xdr:col>15</xdr:col>
      <xdr:colOff>521335</xdr:colOff>
      <xdr:row>142</xdr:row>
      <xdr:rowOff>113030</xdr:rowOff>
    </xdr:to>
    <xdr:pic macro="">
      <xdr:nvPicPr>
        <xdr:cNvPr id="17" name="図 16"/>
        <xdr:cNvPicPr>
          <a:picLocks noChangeAspect="1"/>
        </xdr:cNvPicPr>
      </xdr:nvPicPr>
      <xdr:blipFill>
        <a:blip xmlns:r="http://schemas.openxmlformats.org/officeDocument/2006/relationships" r:embed="rId7"/>
        <a:stretch>
          <a:fillRect/>
        </a:stretch>
      </xdr:blipFill>
      <xdr:spPr>
        <a:xfrm>
          <a:off x="636905" y="41291510"/>
          <a:ext cx="9142730" cy="6492240"/>
        </a:xfrm>
        <a:prstGeom prst="rect">
          <a:avLst/>
        </a:prstGeom>
      </xdr:spPr>
    </xdr:pic>
    <xdr:clientData/>
  </xdr:twoCellAnchor>
  <xdr:twoCellAnchor editAs="oneCell">
    <xdr:from xmlns:xdr="http://schemas.openxmlformats.org/drawingml/2006/spreadsheetDrawing">
      <xdr:col>1</xdr:col>
      <xdr:colOff>10795</xdr:colOff>
      <xdr:row>147</xdr:row>
      <xdr:rowOff>45720</xdr:rowOff>
    </xdr:from>
    <xdr:to xmlns:xdr="http://schemas.openxmlformats.org/drawingml/2006/spreadsheetDrawing">
      <xdr:col>15</xdr:col>
      <xdr:colOff>512445</xdr:colOff>
      <xdr:row>166</xdr:row>
      <xdr:rowOff>173355</xdr:rowOff>
    </xdr:to>
    <xdr:pic macro="">
      <xdr:nvPicPr>
        <xdr:cNvPr id="18" name="図 17"/>
        <xdr:cNvPicPr>
          <a:picLocks noChangeAspect="1"/>
        </xdr:cNvPicPr>
      </xdr:nvPicPr>
      <xdr:blipFill>
        <a:blip xmlns:r="http://schemas.openxmlformats.org/officeDocument/2006/relationships" r:embed="rId8"/>
        <a:stretch>
          <a:fillRect/>
        </a:stretch>
      </xdr:blipFill>
      <xdr:spPr>
        <a:xfrm>
          <a:off x="628015" y="49392840"/>
          <a:ext cx="9142730" cy="64979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419100</xdr:colOff>
      <xdr:row>0</xdr:row>
      <xdr:rowOff>295910</xdr:rowOff>
    </xdr:from>
    <xdr:to xmlns:xdr="http://schemas.openxmlformats.org/drawingml/2006/spreadsheetDrawing">
      <xdr:col>6</xdr:col>
      <xdr:colOff>48260</xdr:colOff>
      <xdr:row>1</xdr:row>
      <xdr:rowOff>191135</xdr:rowOff>
    </xdr:to>
    <xdr:sp macro="" textlink="">
      <xdr:nvSpPr>
        <xdr:cNvPr id="3" name="四角形吹き出し 2"/>
        <xdr:cNvSpPr/>
      </xdr:nvSpPr>
      <xdr:spPr>
        <a:xfrm>
          <a:off x="2724785" y="295910"/>
          <a:ext cx="1772285" cy="276225"/>
        </a:xfrm>
        <a:prstGeom prst="wedgeRectCallout">
          <a:avLst>
            <a:gd name="adj1" fmla="val -68545"/>
            <a:gd name="adj2" fmla="val -49026"/>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元号・年度を入力して下さい。</a:t>
          </a:r>
        </a:p>
      </xdr:txBody>
    </xdr:sp>
    <xdr:clientData/>
  </xdr:twoCellAnchor>
  <xdr:twoCellAnchor>
    <xdr:from xmlns:xdr="http://schemas.openxmlformats.org/drawingml/2006/spreadsheetDrawing">
      <xdr:col>6</xdr:col>
      <xdr:colOff>1820545</xdr:colOff>
      <xdr:row>0</xdr:row>
      <xdr:rowOff>228600</xdr:rowOff>
    </xdr:from>
    <xdr:to xmlns:xdr="http://schemas.openxmlformats.org/drawingml/2006/spreadsheetDrawing">
      <xdr:col>7</xdr:col>
      <xdr:colOff>495300</xdr:colOff>
      <xdr:row>1</xdr:row>
      <xdr:rowOff>123825</xdr:rowOff>
    </xdr:to>
    <xdr:sp macro="" textlink="">
      <xdr:nvSpPr>
        <xdr:cNvPr id="4" name="四角形吹き出し 3"/>
        <xdr:cNvSpPr/>
      </xdr:nvSpPr>
      <xdr:spPr>
        <a:xfrm>
          <a:off x="6269355" y="228600"/>
          <a:ext cx="1589405" cy="276225"/>
        </a:xfrm>
        <a:prstGeom prst="wedgeRectCallout">
          <a:avLst>
            <a:gd name="adj1" fmla="val -62164"/>
            <a:gd name="adj2" fmla="val -52474"/>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クラブ名を入力して下さい</a:t>
          </a:r>
          <a:r>
            <a:rPr kumimoji="1" lang="ja-JP" altLang="en-US" sz="1100">
              <a:solidFill>
                <a:schemeClr val="tx1"/>
              </a:solidFill>
            </a:rPr>
            <a:t>。</a:t>
          </a:r>
        </a:p>
      </xdr:txBody>
    </xdr:sp>
    <xdr:clientData/>
  </xdr:twoCellAnchor>
  <xdr:twoCellAnchor>
    <xdr:from xmlns:xdr="http://schemas.openxmlformats.org/drawingml/2006/spreadsheetDrawing">
      <xdr:col>9</xdr:col>
      <xdr:colOff>438150</xdr:colOff>
      <xdr:row>1</xdr:row>
      <xdr:rowOff>285115</xdr:rowOff>
    </xdr:from>
    <xdr:to xmlns:xdr="http://schemas.openxmlformats.org/drawingml/2006/spreadsheetDrawing">
      <xdr:col>12</xdr:col>
      <xdr:colOff>400050</xdr:colOff>
      <xdr:row>5</xdr:row>
      <xdr:rowOff>208915</xdr:rowOff>
    </xdr:to>
    <xdr:sp macro="" textlink="">
      <xdr:nvSpPr>
        <xdr:cNvPr id="6" name="四角形吹き出し 5"/>
        <xdr:cNvSpPr/>
      </xdr:nvSpPr>
      <xdr:spPr>
        <a:xfrm>
          <a:off x="9104630" y="666115"/>
          <a:ext cx="1813560" cy="958215"/>
        </a:xfrm>
        <a:prstGeom prst="wedgeRectCallout">
          <a:avLst>
            <a:gd name="adj1" fmla="val -20823"/>
            <a:gd name="adj2" fmla="val -74595"/>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ショートカットメニュー</a:t>
          </a:r>
          <a:endParaRPr kumimoji="1" lang="en-US" altLang="ja-JP" sz="1100" b="1">
            <a:solidFill>
              <a:schemeClr val="tx1"/>
            </a:solidFill>
          </a:endParaRPr>
        </a:p>
        <a:p>
          <a:pPr algn="l"/>
          <a:r>
            <a:rPr kumimoji="1" lang="ja-JP" altLang="en-US" sz="1100">
              <a:solidFill>
                <a:schemeClr val="tx1"/>
              </a:solidFill>
            </a:rPr>
            <a:t>このセルをクリックすると、それぞれに対応した画面までジャンプします。</a:t>
          </a:r>
        </a:p>
      </xdr:txBody>
    </xdr:sp>
    <xdr:clientData/>
  </xdr:twoCellAnchor>
  <xdr:twoCellAnchor>
    <xdr:from xmlns:xdr="http://schemas.openxmlformats.org/drawingml/2006/spreadsheetDrawing">
      <xdr:col>2</xdr:col>
      <xdr:colOff>47625</xdr:colOff>
      <xdr:row>9</xdr:row>
      <xdr:rowOff>219710</xdr:rowOff>
    </xdr:from>
    <xdr:to xmlns:xdr="http://schemas.openxmlformats.org/drawingml/2006/spreadsheetDrawing">
      <xdr:col>5</xdr:col>
      <xdr:colOff>647700</xdr:colOff>
      <xdr:row>105</xdr:row>
      <xdr:rowOff>124460</xdr:rowOff>
    </xdr:to>
    <xdr:sp macro="" textlink="">
      <xdr:nvSpPr>
        <xdr:cNvPr id="8" name="四角形吹き出し 7"/>
        <xdr:cNvSpPr/>
      </xdr:nvSpPr>
      <xdr:spPr>
        <a:xfrm>
          <a:off x="1736090" y="2587625"/>
          <a:ext cx="1988820" cy="1571625"/>
        </a:xfrm>
        <a:prstGeom prst="wedgeRectCallout">
          <a:avLst>
            <a:gd name="adj1" fmla="val -20084"/>
            <a:gd name="adj2" fmla="val -66259"/>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日付・科目番号（１～５）を</a:t>
          </a:r>
          <a:endParaRPr kumimoji="1" lang="en-US" altLang="ja-JP" sz="1100" b="1">
            <a:solidFill>
              <a:schemeClr val="tx1"/>
            </a:solidFill>
          </a:endParaRPr>
        </a:p>
        <a:p>
          <a:pPr algn="l"/>
          <a:r>
            <a:rPr kumimoji="1" lang="ja-JP" altLang="en-US" sz="1100" b="1">
              <a:solidFill>
                <a:schemeClr val="tx1"/>
              </a:solidFill>
            </a:rPr>
            <a:t>入力して下さい。</a:t>
          </a:r>
          <a:endParaRPr kumimoji="1" lang="en-US" altLang="ja-JP" sz="1100" b="1">
            <a:solidFill>
              <a:schemeClr val="tx1"/>
            </a:solidFill>
          </a:endParaRPr>
        </a:p>
        <a:p>
          <a:pPr algn="l"/>
          <a:r>
            <a:rPr kumimoji="1" lang="ja-JP" altLang="en-US" sz="1100">
              <a:solidFill>
                <a:schemeClr val="tx1"/>
              </a:solidFill>
            </a:rPr>
            <a:t>科目番号は直接入力のほか</a:t>
          </a:r>
          <a:endParaRPr kumimoji="1" lang="en-US" altLang="ja-JP" sz="1100">
            <a:solidFill>
              <a:schemeClr val="tx1"/>
            </a:solidFill>
          </a:endParaRPr>
        </a:p>
        <a:p>
          <a:pPr algn="l"/>
          <a:r>
            <a:rPr kumimoji="1" lang="ja-JP" altLang="en-US" sz="1100">
              <a:solidFill>
                <a:schemeClr val="tx1"/>
              </a:solidFill>
            </a:rPr>
            <a:t>プルダウンメニューから選択できます。</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識別のため</a:t>
          </a:r>
          <a:r>
            <a:rPr kumimoji="1" lang="ja-JP" altLang="en-US" sz="1100" b="1" u="sng">
              <a:solidFill>
                <a:schemeClr val="accent1">
                  <a:lumMod val="75000"/>
                </a:schemeClr>
              </a:solidFill>
            </a:rPr>
            <a:t>自動的にセルが青色</a:t>
          </a:r>
          <a:r>
            <a:rPr kumimoji="1" lang="ja-JP" altLang="en-US" sz="1100">
              <a:solidFill>
                <a:schemeClr val="tx1"/>
              </a:solidFill>
            </a:rPr>
            <a:t>になります。</a:t>
          </a:r>
        </a:p>
      </xdr:txBody>
    </xdr:sp>
    <xdr:clientData/>
  </xdr:twoCellAnchor>
  <xdr:twoCellAnchor>
    <xdr:from xmlns:xdr="http://schemas.openxmlformats.org/drawingml/2006/spreadsheetDrawing">
      <xdr:col>6</xdr:col>
      <xdr:colOff>629920</xdr:colOff>
      <xdr:row>9</xdr:row>
      <xdr:rowOff>29210</xdr:rowOff>
    </xdr:from>
    <xdr:to xmlns:xdr="http://schemas.openxmlformats.org/drawingml/2006/spreadsheetDrawing">
      <xdr:col>7</xdr:col>
      <xdr:colOff>657225</xdr:colOff>
      <xdr:row>13</xdr:row>
      <xdr:rowOff>0</xdr:rowOff>
    </xdr:to>
    <xdr:sp macro="" textlink="">
      <xdr:nvSpPr>
        <xdr:cNvPr id="9" name="四角形吹き出し 8"/>
        <xdr:cNvSpPr/>
      </xdr:nvSpPr>
      <xdr:spPr>
        <a:xfrm>
          <a:off x="5078730" y="2397125"/>
          <a:ext cx="2941955" cy="923290"/>
        </a:xfrm>
        <a:prstGeom prst="wedgeRectCallout">
          <a:avLst>
            <a:gd name="adj1" fmla="val 20649"/>
            <a:gd name="adj2" fmla="val -67514"/>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摘要</a:t>
          </a:r>
          <a:r>
            <a:rPr kumimoji="1" lang="ja-JP" altLang="en-US" sz="1100">
              <a:solidFill>
                <a:schemeClr val="tx1"/>
              </a:solidFill>
            </a:rPr>
            <a:t>・</a:t>
          </a:r>
          <a:r>
            <a:rPr kumimoji="1" lang="ja-JP" altLang="en-US" sz="1100" b="1">
              <a:solidFill>
                <a:schemeClr val="tx1"/>
              </a:solidFill>
            </a:rPr>
            <a:t>収入金額を入力して下さい。</a:t>
          </a:r>
          <a:endParaRPr kumimoji="1" lang="en-US" altLang="ja-JP" sz="1100" b="1">
            <a:solidFill>
              <a:schemeClr val="tx1"/>
            </a:solidFill>
          </a:endParaRPr>
        </a:p>
        <a:p>
          <a:pPr algn="l"/>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「収入金額」に入力すると、</a:t>
          </a:r>
          <a:endParaRPr kumimoji="1" lang="en-US" altLang="ja-JP" sz="1100">
            <a:solidFill>
              <a:schemeClr val="tx1"/>
            </a:solidFill>
          </a:endParaRPr>
        </a:p>
        <a:p>
          <a:pPr algn="l"/>
          <a:r>
            <a:rPr kumimoji="1" lang="ja-JP" altLang="en-US" sz="1100">
              <a:solidFill>
                <a:schemeClr val="tx1"/>
              </a:solidFill>
            </a:rPr>
            <a:t>識別のため</a:t>
          </a:r>
          <a:r>
            <a:rPr kumimoji="1" lang="ja-JP" altLang="en-US" sz="1100" b="1" u="sng">
              <a:solidFill>
                <a:schemeClr val="accent1">
                  <a:lumMod val="75000"/>
                </a:schemeClr>
              </a:solidFill>
            </a:rPr>
            <a:t>自動的にセルが青色</a:t>
          </a:r>
          <a:r>
            <a:rPr kumimoji="1" lang="ja-JP" altLang="en-US" sz="1100">
              <a:solidFill>
                <a:schemeClr val="tx1"/>
              </a:solidFill>
            </a:rPr>
            <a:t>になります。</a:t>
          </a:r>
        </a:p>
      </xdr:txBody>
    </xdr:sp>
    <xdr:clientData/>
  </xdr:twoCellAnchor>
  <xdr:twoCellAnchor>
    <xdr:from xmlns:xdr="http://schemas.openxmlformats.org/drawingml/2006/spreadsheetDrawing">
      <xdr:col>4</xdr:col>
      <xdr:colOff>447675</xdr:colOff>
      <xdr:row>8</xdr:row>
      <xdr:rowOff>47625</xdr:rowOff>
    </xdr:from>
    <xdr:to xmlns:xdr="http://schemas.openxmlformats.org/drawingml/2006/spreadsheetDrawing">
      <xdr:col>6</xdr:col>
      <xdr:colOff>410210</xdr:colOff>
      <xdr:row>9</xdr:row>
      <xdr:rowOff>85725</xdr:rowOff>
    </xdr:to>
    <xdr:sp macro="" textlink="">
      <xdr:nvSpPr>
        <xdr:cNvPr id="10" name="四角形吹き出し 9"/>
        <xdr:cNvSpPr/>
      </xdr:nvSpPr>
      <xdr:spPr>
        <a:xfrm>
          <a:off x="2753360" y="2177415"/>
          <a:ext cx="2105660" cy="276225"/>
        </a:xfrm>
        <a:prstGeom prst="wedgeRectCallout">
          <a:avLst>
            <a:gd name="adj1" fmla="val -17418"/>
            <a:gd name="adj2" fmla="val -38683"/>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rPr>
            <a:t>科目種別は自動で入力されます。</a:t>
          </a:r>
        </a:p>
      </xdr:txBody>
    </xdr:sp>
    <xdr:clientData/>
  </xdr:twoCellAnchor>
  <xdr:twoCellAnchor>
    <xdr:from xmlns:xdr="http://schemas.openxmlformats.org/drawingml/2006/spreadsheetDrawing">
      <xdr:col>8</xdr:col>
      <xdr:colOff>447675</xdr:colOff>
      <xdr:row>104</xdr:row>
      <xdr:rowOff>133350</xdr:rowOff>
    </xdr:from>
    <xdr:to xmlns:xdr="http://schemas.openxmlformats.org/drawingml/2006/spreadsheetDrawing">
      <xdr:col>12</xdr:col>
      <xdr:colOff>400050</xdr:colOff>
      <xdr:row>108</xdr:row>
      <xdr:rowOff>9525</xdr:rowOff>
    </xdr:to>
    <xdr:sp macro="" textlink="">
      <xdr:nvSpPr>
        <xdr:cNvPr id="11" name="四角形吹き出し 10"/>
        <xdr:cNvSpPr/>
      </xdr:nvSpPr>
      <xdr:spPr>
        <a:xfrm>
          <a:off x="8496935" y="3930015"/>
          <a:ext cx="2421255" cy="828675"/>
        </a:xfrm>
        <a:prstGeom prst="wedgeRectCallout">
          <a:avLst>
            <a:gd name="adj1" fmla="val -69204"/>
            <a:gd name="adj2" fmla="val -21150"/>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上記の出納簿に入力した</a:t>
          </a:r>
          <a:r>
            <a:rPr kumimoji="1" lang="ja-JP" altLang="en-US" sz="1100" b="1">
              <a:solidFill>
                <a:schemeClr val="accent1">
                  <a:lumMod val="75000"/>
                </a:schemeClr>
              </a:solidFill>
            </a:rPr>
            <a:t>収入金額</a:t>
          </a:r>
          <a:r>
            <a:rPr kumimoji="1" lang="ja-JP" altLang="en-US" sz="1100">
              <a:solidFill>
                <a:schemeClr val="tx1"/>
              </a:solidFill>
            </a:rPr>
            <a:t>を、科目ごとに振り分けた合計額です。</a:t>
          </a:r>
          <a:endParaRPr kumimoji="1" lang="en-US" altLang="ja-JP" sz="1100">
            <a:solidFill>
              <a:schemeClr val="tx1"/>
            </a:solidFill>
          </a:endParaRPr>
        </a:p>
        <a:p>
          <a:pPr algn="l"/>
          <a:r>
            <a:rPr kumimoji="1" lang="ja-JP" altLang="en-US" sz="1100" b="1">
              <a:solidFill>
                <a:srgbClr val="FF0000"/>
              </a:solidFill>
            </a:rPr>
            <a:t>入力の必要はありません。</a:t>
          </a:r>
        </a:p>
      </xdr:txBody>
    </xdr:sp>
    <xdr:clientData/>
  </xdr:twoCellAnchor>
  <xdr:twoCellAnchor>
    <xdr:from xmlns:xdr="http://schemas.openxmlformats.org/drawingml/2006/spreadsheetDrawing">
      <xdr:col>8</xdr:col>
      <xdr:colOff>447675</xdr:colOff>
      <xdr:row>433</xdr:row>
      <xdr:rowOff>113665</xdr:rowOff>
    </xdr:from>
    <xdr:to xmlns:xdr="http://schemas.openxmlformats.org/drawingml/2006/spreadsheetDrawing">
      <xdr:col>12</xdr:col>
      <xdr:colOff>257175</xdr:colOff>
      <xdr:row>436</xdr:row>
      <xdr:rowOff>180975</xdr:rowOff>
    </xdr:to>
    <xdr:sp macro="" textlink="">
      <xdr:nvSpPr>
        <xdr:cNvPr id="12" name="四角形吹き出し 11"/>
        <xdr:cNvSpPr/>
      </xdr:nvSpPr>
      <xdr:spPr>
        <a:xfrm>
          <a:off x="8496935" y="8516620"/>
          <a:ext cx="2278380" cy="781685"/>
        </a:xfrm>
        <a:prstGeom prst="wedgeRectCallout">
          <a:avLst>
            <a:gd name="adj1" fmla="val -69204"/>
            <a:gd name="adj2" fmla="val -21150"/>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上記の会計簿に入力した</a:t>
          </a:r>
          <a:r>
            <a:rPr kumimoji="1" lang="ja-JP" altLang="en-US" sz="1100" b="1">
              <a:solidFill>
                <a:srgbClr val="C00000"/>
              </a:solidFill>
            </a:rPr>
            <a:t>支出金額</a:t>
          </a:r>
          <a:r>
            <a:rPr kumimoji="1" lang="ja-JP" altLang="en-US" sz="1100">
              <a:solidFill>
                <a:schemeClr val="tx1"/>
              </a:solidFill>
            </a:rPr>
            <a:t>を、科目ごとに振り分けた合計額です。</a:t>
          </a:r>
          <a:endParaRPr kumimoji="1" lang="en-US" altLang="ja-JP" sz="1100">
            <a:solidFill>
              <a:schemeClr val="tx1"/>
            </a:solidFill>
          </a:endParaRPr>
        </a:p>
        <a:p>
          <a:pPr algn="l"/>
          <a:r>
            <a:rPr kumimoji="1" lang="ja-JP" altLang="en-US" sz="1100" b="1">
              <a:solidFill>
                <a:srgbClr val="FF0000"/>
              </a:solidFill>
            </a:rPr>
            <a:t>入力の必要はありません。</a:t>
          </a:r>
        </a:p>
      </xdr:txBody>
    </xdr:sp>
    <xdr:clientData/>
  </xdr:twoCellAnchor>
  <xdr:twoCellAnchor>
    <xdr:from xmlns:xdr="http://schemas.openxmlformats.org/drawingml/2006/spreadsheetDrawing">
      <xdr:col>2</xdr:col>
      <xdr:colOff>57150</xdr:colOff>
      <xdr:row>117</xdr:row>
      <xdr:rowOff>57150</xdr:rowOff>
    </xdr:from>
    <xdr:to xmlns:xdr="http://schemas.openxmlformats.org/drawingml/2006/spreadsheetDrawing">
      <xdr:col>5</xdr:col>
      <xdr:colOff>580390</xdr:colOff>
      <xdr:row>432</xdr:row>
      <xdr:rowOff>152400</xdr:rowOff>
    </xdr:to>
    <xdr:sp macro="" textlink="">
      <xdr:nvSpPr>
        <xdr:cNvPr id="13" name="四角形吹き出し 12"/>
        <xdr:cNvSpPr/>
      </xdr:nvSpPr>
      <xdr:spPr>
        <a:xfrm>
          <a:off x="1745615" y="7031355"/>
          <a:ext cx="1911985" cy="1285875"/>
        </a:xfrm>
        <a:prstGeom prst="wedgeRectCallout">
          <a:avLst>
            <a:gd name="adj1" fmla="val -20084"/>
            <a:gd name="adj2" fmla="val -66259"/>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日付・科目番号（１～５）を</a:t>
          </a:r>
          <a:endParaRPr kumimoji="1" lang="en-US" altLang="ja-JP" sz="1100" b="1">
            <a:solidFill>
              <a:schemeClr val="tx1"/>
            </a:solidFill>
          </a:endParaRPr>
        </a:p>
        <a:p>
          <a:pPr algn="l"/>
          <a:r>
            <a:rPr kumimoji="1" lang="ja-JP" altLang="en-US" sz="1100" b="1">
              <a:solidFill>
                <a:schemeClr val="tx1"/>
              </a:solidFill>
            </a:rPr>
            <a:t>入力して下さい。</a:t>
          </a:r>
          <a:endParaRPr kumimoji="1" lang="en-US" altLang="ja-JP" sz="1100" b="1">
            <a:solidFill>
              <a:schemeClr val="tx1"/>
            </a:solidFill>
          </a:endParaRPr>
        </a:p>
        <a:p>
          <a:pPr algn="l"/>
          <a:r>
            <a:rPr kumimoji="1" lang="ja-JP" altLang="en-US" sz="1100">
              <a:solidFill>
                <a:schemeClr val="tx1"/>
              </a:solidFill>
            </a:rPr>
            <a:t>科目番号は直接入力のほか</a:t>
          </a:r>
          <a:endParaRPr kumimoji="1" lang="en-US" altLang="ja-JP" sz="1100">
            <a:solidFill>
              <a:schemeClr val="tx1"/>
            </a:solidFill>
          </a:endParaRPr>
        </a:p>
        <a:p>
          <a:pPr algn="l"/>
          <a:r>
            <a:rPr kumimoji="1" lang="ja-JP" altLang="en-US" sz="1100">
              <a:solidFill>
                <a:schemeClr val="tx1"/>
              </a:solidFill>
            </a:rPr>
            <a:t>プルダウンメニューから選択できます。</a:t>
          </a:r>
          <a:endParaRPr kumimoji="1" lang="en-US" altLang="ja-JP" sz="1100">
            <a:solidFill>
              <a:schemeClr val="tx1"/>
            </a:solidFill>
          </a:endParaRPr>
        </a:p>
      </xdr:txBody>
    </xdr:sp>
    <xdr:clientData/>
  </xdr:twoCellAnchor>
  <xdr:twoCellAnchor>
    <xdr:from xmlns:xdr="http://schemas.openxmlformats.org/drawingml/2006/spreadsheetDrawing">
      <xdr:col>6</xdr:col>
      <xdr:colOff>675005</xdr:colOff>
      <xdr:row>119</xdr:row>
      <xdr:rowOff>76835</xdr:rowOff>
    </xdr:from>
    <xdr:to xmlns:xdr="http://schemas.openxmlformats.org/drawingml/2006/spreadsheetDrawing">
      <xdr:col>7</xdr:col>
      <xdr:colOff>685800</xdr:colOff>
      <xdr:row>120</xdr:row>
      <xdr:rowOff>172085</xdr:rowOff>
    </xdr:to>
    <xdr:sp macro="" textlink="">
      <xdr:nvSpPr>
        <xdr:cNvPr id="14" name="四角形吹き出し 13"/>
        <xdr:cNvSpPr/>
      </xdr:nvSpPr>
      <xdr:spPr>
        <a:xfrm>
          <a:off x="5123815" y="7527290"/>
          <a:ext cx="2925445" cy="333375"/>
        </a:xfrm>
        <a:prstGeom prst="wedgeRectCallout">
          <a:avLst>
            <a:gd name="adj1" fmla="val 20649"/>
            <a:gd name="adj2" fmla="val -33228"/>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摘要</a:t>
          </a:r>
          <a:r>
            <a:rPr kumimoji="1" lang="ja-JP" altLang="en-US" sz="1100">
              <a:solidFill>
                <a:schemeClr val="tx1"/>
              </a:solidFill>
            </a:rPr>
            <a:t>・</a:t>
          </a:r>
          <a:r>
            <a:rPr kumimoji="1" lang="ja-JP" altLang="en-US" sz="1100" b="1">
              <a:solidFill>
                <a:schemeClr val="tx1"/>
              </a:solidFill>
            </a:rPr>
            <a:t>支出金額を入力して下さい。</a:t>
          </a:r>
          <a:endParaRPr kumimoji="1" lang="en-US" altLang="ja-JP" sz="1100" b="1">
            <a:solidFill>
              <a:schemeClr val="tx1"/>
            </a:solidFill>
          </a:endParaRPr>
        </a:p>
      </xdr:txBody>
    </xdr:sp>
    <xdr:clientData/>
  </xdr:twoCellAnchor>
  <xdr:twoCellAnchor>
    <xdr:from xmlns:xdr="http://schemas.openxmlformats.org/drawingml/2006/spreadsheetDrawing">
      <xdr:col>5</xdr:col>
      <xdr:colOff>295275</xdr:colOff>
      <xdr:row>439</xdr:row>
      <xdr:rowOff>66040</xdr:rowOff>
    </xdr:from>
    <xdr:to xmlns:xdr="http://schemas.openxmlformats.org/drawingml/2006/spreadsheetDrawing">
      <xdr:col>6</xdr:col>
      <xdr:colOff>1467485</xdr:colOff>
      <xdr:row>443</xdr:row>
      <xdr:rowOff>38100</xdr:rowOff>
    </xdr:to>
    <xdr:sp macro="" textlink="">
      <xdr:nvSpPr>
        <xdr:cNvPr id="15" name="四角形吹き出し 14"/>
        <xdr:cNvSpPr/>
      </xdr:nvSpPr>
      <xdr:spPr>
        <a:xfrm>
          <a:off x="3372485" y="9897745"/>
          <a:ext cx="2543810" cy="924560"/>
        </a:xfrm>
        <a:prstGeom prst="wedgeRectCallout">
          <a:avLst>
            <a:gd name="adj1" fmla="val -68167"/>
            <a:gd name="adj2" fmla="val 47031"/>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上記の会計簿に入力した内容を元に、</a:t>
          </a:r>
          <a:endParaRPr kumimoji="1" lang="en-US" altLang="ja-JP" sz="1100">
            <a:solidFill>
              <a:schemeClr val="tx1"/>
            </a:solidFill>
          </a:endParaRPr>
        </a:p>
        <a:p>
          <a:pPr algn="l"/>
          <a:r>
            <a:rPr kumimoji="1" lang="ja-JP" altLang="en-US" sz="1100">
              <a:solidFill>
                <a:schemeClr val="tx1"/>
              </a:solidFill>
            </a:rPr>
            <a:t>収入・支出それぞれの科目ごとの内訳が自動で表示されます。</a:t>
          </a:r>
          <a:endParaRPr kumimoji="1" lang="en-US" altLang="ja-JP" sz="1100">
            <a:solidFill>
              <a:schemeClr val="tx1"/>
            </a:solidFill>
          </a:endParaRPr>
        </a:p>
        <a:p>
          <a:pPr algn="l"/>
          <a:r>
            <a:rPr kumimoji="1" lang="ja-JP" altLang="en-US" sz="1100" b="1">
              <a:solidFill>
                <a:srgbClr val="FF0000"/>
              </a:solidFill>
            </a:rPr>
            <a:t>入力の必要はありません。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69850</xdr:colOff>
      <xdr:row>3</xdr:row>
      <xdr:rowOff>8255</xdr:rowOff>
    </xdr:from>
    <xdr:to xmlns:xdr="http://schemas.openxmlformats.org/drawingml/2006/spreadsheetDrawing">
      <xdr:col>8</xdr:col>
      <xdr:colOff>427355</xdr:colOff>
      <xdr:row>3</xdr:row>
      <xdr:rowOff>230505</xdr:rowOff>
    </xdr:to>
    <xdr:sp macro="" textlink="">
      <xdr:nvSpPr>
        <xdr:cNvPr id="1" name="図形 2"/>
        <xdr:cNvSpPr/>
      </xdr:nvSpPr>
      <xdr:spPr>
        <a:xfrm>
          <a:off x="8119110" y="937895"/>
          <a:ext cx="357505" cy="222250"/>
        </a:xfrm>
        <a:prstGeom prst="leftArrow">
          <a:avLst/>
        </a:prstGeom>
        <a:solidFill>
          <a:srgbClr val="FF00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60325</xdr:colOff>
      <xdr:row>3</xdr:row>
      <xdr:rowOff>15240</xdr:rowOff>
    </xdr:from>
    <xdr:to xmlns:xdr="http://schemas.openxmlformats.org/drawingml/2006/spreadsheetDrawing">
      <xdr:col>8</xdr:col>
      <xdr:colOff>417830</xdr:colOff>
      <xdr:row>3</xdr:row>
      <xdr:rowOff>237490</xdr:rowOff>
    </xdr:to>
    <xdr:sp macro="" textlink="">
      <xdr:nvSpPr>
        <xdr:cNvPr id="1" name="図形 2"/>
        <xdr:cNvSpPr/>
      </xdr:nvSpPr>
      <xdr:spPr>
        <a:xfrm>
          <a:off x="8109585" y="944880"/>
          <a:ext cx="357505" cy="222250"/>
        </a:xfrm>
        <a:prstGeom prst="leftArrow">
          <a:avLst/>
        </a:prstGeom>
        <a:solidFill>
          <a:srgbClr val="FF0000"/>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2383155</xdr:colOff>
      <xdr:row>26</xdr:row>
      <xdr:rowOff>0</xdr:rowOff>
    </xdr:from>
    <xdr:to xmlns:xdr="http://schemas.openxmlformats.org/drawingml/2006/spreadsheetDrawing">
      <xdr:col>2</xdr:col>
      <xdr:colOff>188595</xdr:colOff>
      <xdr:row>27</xdr:row>
      <xdr:rowOff>12065</xdr:rowOff>
    </xdr:to>
    <xdr:sp macro="" textlink="">
      <xdr:nvSpPr>
        <xdr:cNvPr id="2" name="Text Box 1"/>
        <xdr:cNvSpPr txBox="1">
          <a:spLocks noChangeArrowheads="1"/>
        </xdr:cNvSpPr>
      </xdr:nvSpPr>
      <xdr:spPr>
        <a:xfrm>
          <a:off x="2562860" y="9555480"/>
          <a:ext cx="188595" cy="164465"/>
        </a:xfrm>
        <a:prstGeom prst="rect">
          <a:avLst/>
        </a:prstGeom>
        <a:noFill/>
        <a:ln w="9525" algn="ctr">
          <a:noFill/>
          <a:miter lim="800000"/>
          <a:headEnd/>
          <a:tailEnd/>
        </a:ln>
        <a:effectLst/>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４</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2441575</xdr:colOff>
      <xdr:row>17</xdr:row>
      <xdr:rowOff>83820</xdr:rowOff>
    </xdr:from>
    <xdr:to xmlns:xdr="http://schemas.openxmlformats.org/drawingml/2006/spreadsheetDrawing">
      <xdr:col>4</xdr:col>
      <xdr:colOff>2640330</xdr:colOff>
      <xdr:row>17</xdr:row>
      <xdr:rowOff>245110</xdr:rowOff>
    </xdr:to>
    <xdr:sp macro="" textlink="">
      <xdr:nvSpPr>
        <xdr:cNvPr id="2" name="Text Box 1"/>
        <xdr:cNvSpPr txBox="1">
          <a:spLocks noChangeArrowheads="1"/>
        </xdr:cNvSpPr>
      </xdr:nvSpPr>
      <xdr:spPr>
        <a:xfrm>
          <a:off x="3537585" y="7648575"/>
          <a:ext cx="198755" cy="161290"/>
        </a:xfrm>
        <a:prstGeom prst="rect">
          <a:avLst/>
        </a:prstGeom>
        <a:noFill/>
        <a:ln w="9525" algn="ctr">
          <a:noFill/>
          <a:miter lim="800000"/>
          <a:headEnd/>
          <a:tailEnd/>
        </a:ln>
        <a:effectLst/>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４</a:t>
          </a:r>
        </a:p>
      </xdr:txBody>
    </xdr:sp>
    <xdr:clientData/>
  </xdr:twoCellAnchor>
  <xdr:twoCellAnchor editAs="oneCell">
    <xdr:from xmlns:xdr="http://schemas.openxmlformats.org/drawingml/2006/spreadsheetDrawing">
      <xdr:col>4</xdr:col>
      <xdr:colOff>2441575</xdr:colOff>
      <xdr:row>35</xdr:row>
      <xdr:rowOff>0</xdr:rowOff>
    </xdr:from>
    <xdr:to xmlns:xdr="http://schemas.openxmlformats.org/drawingml/2006/spreadsheetDrawing">
      <xdr:col>4</xdr:col>
      <xdr:colOff>2640330</xdr:colOff>
      <xdr:row>35</xdr:row>
      <xdr:rowOff>162560</xdr:rowOff>
    </xdr:to>
    <xdr:sp macro="" textlink="">
      <xdr:nvSpPr>
        <xdr:cNvPr id="3" name="Text Box 1"/>
        <xdr:cNvSpPr txBox="1">
          <a:spLocks noChangeArrowheads="1"/>
        </xdr:cNvSpPr>
      </xdr:nvSpPr>
      <xdr:spPr>
        <a:xfrm>
          <a:off x="3537585" y="15756255"/>
          <a:ext cx="198755" cy="162560"/>
        </a:xfrm>
        <a:prstGeom prst="rect">
          <a:avLst/>
        </a:prstGeom>
        <a:noFill/>
        <a:ln w="9525" algn="ctr">
          <a:noFill/>
          <a:miter lim="800000"/>
          <a:headEnd/>
          <a:tailEnd/>
        </a:ln>
        <a:effectLst/>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V147"/>
  <sheetViews>
    <sheetView tabSelected="1" workbookViewId="0">
      <selection activeCell="S12" sqref="S12"/>
    </sheetView>
  </sheetViews>
  <sheetFormatPr defaultRowHeight="26.4"/>
  <cols>
    <col min="1" max="21" width="9" style="1" customWidth="1"/>
    <col min="22" max="22" width="35.625" style="1" customWidth="1"/>
    <col min="23" max="16384" width="9" style="1" customWidth="1"/>
  </cols>
  <sheetData>
    <row r="1" spans="1:2" ht="28.8">
      <c r="A1" s="2" t="s">
        <v>268</v>
      </c>
    </row>
    <row r="2" spans="1:2" ht="28.8">
      <c r="A2" s="3" t="s">
        <v>356</v>
      </c>
    </row>
    <row r="4" spans="1:2">
      <c r="B4" s="1" t="s">
        <v>349</v>
      </c>
    </row>
    <row r="27" spans="2:2">
      <c r="B27" s="1" t="s">
        <v>355</v>
      </c>
    </row>
    <row r="50" spans="2:22">
      <c r="B50" s="4" t="s">
        <v>86</v>
      </c>
    </row>
    <row r="51" spans="2:22">
      <c r="C51" s="1" t="s">
        <v>83</v>
      </c>
    </row>
    <row r="52" spans="2:22">
      <c r="T52" s="1" t="s">
        <v>348</v>
      </c>
    </row>
    <row r="53" spans="2:22">
      <c r="T53" s="5" t="s">
        <v>150</v>
      </c>
      <c r="U53" s="5">
        <v>1</v>
      </c>
      <c r="V53" s="7" t="s">
        <v>319</v>
      </c>
    </row>
    <row r="54" spans="2:22">
      <c r="T54" s="5"/>
      <c r="U54" s="5">
        <v>2</v>
      </c>
      <c r="V54" s="7" t="s">
        <v>346</v>
      </c>
    </row>
    <row r="55" spans="2:22">
      <c r="T55" s="5"/>
      <c r="U55" s="5">
        <v>3</v>
      </c>
      <c r="V55" s="7" t="s">
        <v>347</v>
      </c>
    </row>
    <row r="56" spans="2:22">
      <c r="T56" s="5"/>
      <c r="U56" s="5">
        <v>4</v>
      </c>
      <c r="V56" s="7" t="s">
        <v>98</v>
      </c>
    </row>
    <row r="57" spans="2:22">
      <c r="T57" s="5"/>
      <c r="U57" s="5">
        <v>5</v>
      </c>
      <c r="V57" s="7" t="s">
        <v>309</v>
      </c>
    </row>
    <row r="58" spans="2:22">
      <c r="T58" s="6" t="s">
        <v>340</v>
      </c>
      <c r="U58" s="6">
        <v>1</v>
      </c>
      <c r="V58" s="8" t="s">
        <v>37</v>
      </c>
    </row>
    <row r="59" spans="2:22">
      <c r="T59" s="6"/>
      <c r="U59" s="6">
        <v>2</v>
      </c>
      <c r="V59" s="8" t="s">
        <v>341</v>
      </c>
    </row>
    <row r="60" spans="2:22">
      <c r="T60" s="6"/>
      <c r="U60" s="6">
        <v>3</v>
      </c>
      <c r="V60" s="8" t="s">
        <v>342</v>
      </c>
    </row>
    <row r="61" spans="2:22">
      <c r="T61" s="6"/>
      <c r="U61" s="6">
        <v>4</v>
      </c>
      <c r="V61" s="8" t="s">
        <v>343</v>
      </c>
    </row>
    <row r="62" spans="2:22">
      <c r="T62" s="6"/>
      <c r="U62" s="6">
        <v>5</v>
      </c>
      <c r="V62" s="8" t="s">
        <v>345</v>
      </c>
    </row>
    <row r="70" spans="2:3">
      <c r="C70" s="1" t="s">
        <v>285</v>
      </c>
    </row>
    <row r="74" spans="2:3">
      <c r="B74" s="1" t="s">
        <v>350</v>
      </c>
    </row>
    <row r="98" spans="2:2">
      <c r="B98" s="1" t="s">
        <v>223</v>
      </c>
    </row>
    <row r="122" spans="2:3">
      <c r="B122" s="1" t="s">
        <v>351</v>
      </c>
    </row>
    <row r="123" spans="2:3">
      <c r="C123" s="1" t="s">
        <v>83</v>
      </c>
    </row>
    <row r="142" spans="2:2">
      <c r="B142" s="1" t="s">
        <v>322</v>
      </c>
    </row>
    <row r="146" spans="2:2">
      <c r="B146" s="1" t="s">
        <v>291</v>
      </c>
    </row>
    <row r="147" spans="2:2">
      <c r="B147" s="1" t="s">
        <v>320</v>
      </c>
    </row>
  </sheetData>
  <mergeCells count="2">
    <mergeCell ref="T53:T57"/>
    <mergeCell ref="T58:T62"/>
  </mergeCells>
  <phoneticPr fontId="2"/>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M959"/>
  <sheetViews>
    <sheetView view="pageBreakPreview" zoomScaleSheetLayoutView="100" workbookViewId="0">
      <selection activeCell="D2" sqref="D2"/>
    </sheetView>
  </sheetViews>
  <sheetFormatPr defaultRowHeight="13.2"/>
  <cols>
    <col min="1" max="1" width="20.125" hidden="1" customWidth="1"/>
    <col min="2" max="2" width="4.5" hidden="1" customWidth="1"/>
    <col min="3" max="4" width="4.5" customWidth="1"/>
    <col min="5" max="5" width="11.25" style="9" customWidth="1"/>
    <col min="6" max="6" width="20" style="9" customWidth="1"/>
    <col min="7" max="7" width="42.5" customWidth="1"/>
    <col min="8" max="8" width="10" style="10" customWidth="1"/>
  </cols>
  <sheetData>
    <row r="1" spans="1:13" ht="30" customHeight="1">
      <c r="C1" s="14" t="s">
        <v>238</v>
      </c>
      <c r="D1" s="36">
        <v>7</v>
      </c>
      <c r="E1" s="42" t="s">
        <v>352</v>
      </c>
      <c r="F1" s="59" t="s">
        <v>21</v>
      </c>
      <c r="G1" s="68"/>
      <c r="I1" s="104" t="s">
        <v>28</v>
      </c>
      <c r="J1" s="104" t="s">
        <v>146</v>
      </c>
      <c r="K1" s="104" t="s">
        <v>33</v>
      </c>
      <c r="L1" s="104" t="s">
        <v>145</v>
      </c>
      <c r="M1" s="104" t="s">
        <v>144</v>
      </c>
    </row>
    <row r="2" spans="1:13" ht="30" customHeight="1">
      <c r="C2" s="15" t="s">
        <v>28</v>
      </c>
      <c r="D2" s="37"/>
      <c r="F2" s="60"/>
      <c r="G2" s="9"/>
    </row>
    <row r="3" spans="1:13" s="9" customFormat="1" ht="13.95">
      <c r="A3" s="11" t="s">
        <v>55</v>
      </c>
      <c r="B3" s="11" t="s">
        <v>54</v>
      </c>
      <c r="C3" s="16" t="s">
        <v>1</v>
      </c>
      <c r="D3" s="16" t="s">
        <v>13</v>
      </c>
      <c r="E3" s="16" t="s">
        <v>27</v>
      </c>
      <c r="F3" s="28" t="s">
        <v>15</v>
      </c>
      <c r="G3" s="16" t="s">
        <v>20</v>
      </c>
      <c r="H3" s="75" t="s">
        <v>17</v>
      </c>
    </row>
    <row r="4" spans="1:13" ht="18.75" customHeight="1">
      <c r="A4" s="12" t="str">
        <f t="shared" ref="A4:A67" si="0">F4&amp;B4</f>
        <v>前年度繰越金1</v>
      </c>
      <c r="B4" s="13">
        <f>COUNTIF($F$4:F4,F4)</f>
        <v>1</v>
      </c>
      <c r="C4" s="17">
        <v>4</v>
      </c>
      <c r="D4" s="38">
        <v>1</v>
      </c>
      <c r="E4" s="43">
        <v>5</v>
      </c>
      <c r="F4" s="61" t="str">
        <f t="shared" ref="F4:F67" si="1">IF(E4=1,"会費",(IF(E4=2,"補助金および助成金",(IF(E4=3,"寄付金",(IF(E4=4,"雑収入",(IF(E4=5,"前年度繰越金","")))))))))</f>
        <v>前年度繰越金</v>
      </c>
      <c r="G4" s="17" t="s">
        <v>12</v>
      </c>
      <c r="H4" s="76">
        <v>500000</v>
      </c>
    </row>
    <row r="5" spans="1:13" ht="18.75" customHeight="1">
      <c r="A5" s="12" t="str">
        <f t="shared" si="0"/>
        <v>会費1</v>
      </c>
      <c r="B5" s="13">
        <f>COUNTIF($F$4:F5,F5)</f>
        <v>1</v>
      </c>
      <c r="C5" s="18">
        <v>4</v>
      </c>
      <c r="D5" s="21">
        <v>2</v>
      </c>
      <c r="E5" s="44">
        <v>1</v>
      </c>
      <c r="F5" s="61" t="str">
        <f t="shared" si="1"/>
        <v>会費</v>
      </c>
      <c r="G5" s="18" t="s">
        <v>332</v>
      </c>
      <c r="H5" s="77">
        <v>10000</v>
      </c>
    </row>
    <row r="6" spans="1:13" ht="18.75" customHeight="1">
      <c r="A6" s="12" t="str">
        <f t="shared" si="0"/>
        <v>補助金および助成金1</v>
      </c>
      <c r="B6" s="13">
        <f>COUNTIF($F$4:F6,F6)</f>
        <v>1</v>
      </c>
      <c r="C6" s="18">
        <v>4</v>
      </c>
      <c r="D6" s="21">
        <v>3</v>
      </c>
      <c r="E6" s="44">
        <v>2</v>
      </c>
      <c r="F6" s="61" t="str">
        <f t="shared" si="1"/>
        <v>補助金および助成金</v>
      </c>
      <c r="G6" s="18" t="s">
        <v>121</v>
      </c>
      <c r="H6" s="77">
        <v>20000</v>
      </c>
    </row>
    <row r="7" spans="1:13" ht="18.75" customHeight="1">
      <c r="A7" s="12" t="str">
        <f t="shared" si="0"/>
        <v>寄付金1</v>
      </c>
      <c r="B7" s="13">
        <f>COUNTIF($F$4:F7,F7)</f>
        <v>1</v>
      </c>
      <c r="C7" s="18">
        <v>4</v>
      </c>
      <c r="D7" s="21">
        <v>4</v>
      </c>
      <c r="E7" s="44">
        <v>3</v>
      </c>
      <c r="F7" s="61" t="str">
        <f t="shared" si="1"/>
        <v>寄付金</v>
      </c>
      <c r="G7" s="18" t="s">
        <v>261</v>
      </c>
      <c r="H7" s="77">
        <v>30000</v>
      </c>
    </row>
    <row r="8" spans="1:13" ht="18.75" customHeight="1">
      <c r="A8" s="12" t="str">
        <f t="shared" si="0"/>
        <v>雑収入1</v>
      </c>
      <c r="B8" s="13">
        <f>COUNTIF($F$4:F8,F8)</f>
        <v>1</v>
      </c>
      <c r="C8" s="18">
        <v>4</v>
      </c>
      <c r="D8" s="21">
        <v>5</v>
      </c>
      <c r="E8" s="44">
        <v>4</v>
      </c>
      <c r="F8" s="61" t="str">
        <f t="shared" si="1"/>
        <v>雑収入</v>
      </c>
      <c r="G8" s="18" t="s">
        <v>333</v>
      </c>
      <c r="H8" s="77">
        <v>40000</v>
      </c>
    </row>
    <row r="9" spans="1:13" ht="18.75" customHeight="1">
      <c r="A9" s="12" t="str">
        <f t="shared" si="0"/>
        <v>1</v>
      </c>
      <c r="B9" s="13">
        <f>COUNTIF($F$4:F9,F9)</f>
        <v>1</v>
      </c>
      <c r="C9" s="18"/>
      <c r="D9" s="21"/>
      <c r="E9" s="44"/>
      <c r="F9" s="61" t="str">
        <f t="shared" si="1"/>
        <v/>
      </c>
      <c r="G9" s="18"/>
      <c r="H9" s="77"/>
      <c r="J9" s="110"/>
      <c r="K9" s="116" t="s">
        <v>60</v>
      </c>
    </row>
    <row r="10" spans="1:13" ht="18.75" customHeight="1">
      <c r="A10" s="12" t="str">
        <f t="shared" si="0"/>
        <v>2</v>
      </c>
      <c r="B10" s="13">
        <f>COUNTIF($F$4:F10,F10)</f>
        <v>2</v>
      </c>
      <c r="C10" s="18"/>
      <c r="D10" s="21"/>
      <c r="E10" s="44"/>
      <c r="F10" s="61" t="str">
        <f t="shared" si="1"/>
        <v/>
      </c>
      <c r="G10" s="18"/>
      <c r="H10" s="77"/>
    </row>
    <row r="11" spans="1:13" ht="18.75" customHeight="1">
      <c r="A11" s="12" t="str">
        <f t="shared" si="0"/>
        <v>3</v>
      </c>
      <c r="B11" s="13">
        <f>COUNTIF($F$4:F11,F11)</f>
        <v>3</v>
      </c>
      <c r="C11" s="18"/>
      <c r="D11" s="21"/>
      <c r="E11" s="44"/>
      <c r="F11" s="61" t="str">
        <f t="shared" si="1"/>
        <v/>
      </c>
      <c r="G11" s="18"/>
      <c r="H11" s="77"/>
      <c r="J11" s="111"/>
      <c r="K11" s="116" t="s">
        <v>274</v>
      </c>
    </row>
    <row r="12" spans="1:13" ht="18.75" customHeight="1">
      <c r="A12" s="12" t="str">
        <f t="shared" si="0"/>
        <v>4</v>
      </c>
      <c r="B12" s="13">
        <f>COUNTIF($F$4:F12,F12)</f>
        <v>4</v>
      </c>
      <c r="C12" s="18"/>
      <c r="D12" s="21"/>
      <c r="E12" s="44"/>
      <c r="F12" s="61" t="str">
        <f t="shared" si="1"/>
        <v/>
      </c>
      <c r="G12" s="18"/>
      <c r="H12" s="77"/>
    </row>
    <row r="13" spans="1:13" ht="18.75" customHeight="1">
      <c r="A13" s="12" t="str">
        <f t="shared" si="0"/>
        <v>5</v>
      </c>
      <c r="B13" s="13">
        <f>COUNTIF($F$4:F13,F13)</f>
        <v>5</v>
      </c>
      <c r="C13" s="19"/>
      <c r="D13" s="39"/>
      <c r="E13" s="45"/>
      <c r="F13" s="61" t="str">
        <f t="shared" si="1"/>
        <v/>
      </c>
      <c r="G13" s="19"/>
      <c r="H13" s="78"/>
    </row>
    <row r="14" spans="1:13" ht="18.75" hidden="1" customHeight="1">
      <c r="A14" s="12" t="str">
        <f t="shared" si="0"/>
        <v>6</v>
      </c>
      <c r="B14" s="12">
        <f>COUNTIF($F$4:F14,F14)</f>
        <v>6</v>
      </c>
      <c r="C14" s="20"/>
      <c r="D14" s="20"/>
      <c r="E14" s="46"/>
      <c r="F14" s="62" t="str">
        <f t="shared" si="1"/>
        <v/>
      </c>
      <c r="G14" s="20"/>
      <c r="H14" s="79"/>
    </row>
    <row r="15" spans="1:13" ht="18.75" hidden="1" customHeight="1">
      <c r="A15" s="12" t="str">
        <f t="shared" si="0"/>
        <v>7</v>
      </c>
      <c r="B15" s="12">
        <f>COUNTIF($F$4:F15,F15)</f>
        <v>7</v>
      </c>
      <c r="C15" s="21"/>
      <c r="D15" s="21"/>
      <c r="E15" s="47"/>
      <c r="F15" s="62" t="str">
        <f t="shared" si="1"/>
        <v/>
      </c>
      <c r="G15" s="21"/>
      <c r="H15" s="80"/>
    </row>
    <row r="16" spans="1:13" ht="18.75" hidden="1" customHeight="1">
      <c r="A16" s="12" t="str">
        <f t="shared" si="0"/>
        <v>8</v>
      </c>
      <c r="B16" s="12">
        <f>COUNTIF($F$4:F16,F16)</f>
        <v>8</v>
      </c>
      <c r="C16" s="21"/>
      <c r="D16" s="21"/>
      <c r="E16" s="47"/>
      <c r="F16" s="62" t="str">
        <f t="shared" si="1"/>
        <v/>
      </c>
      <c r="G16" s="21"/>
      <c r="H16" s="80"/>
    </row>
    <row r="17" spans="1:8" ht="18.75" hidden="1" customHeight="1">
      <c r="A17" s="12" t="str">
        <f t="shared" si="0"/>
        <v>9</v>
      </c>
      <c r="B17" s="12">
        <f>COUNTIF($F$4:F17,F17)</f>
        <v>9</v>
      </c>
      <c r="C17" s="21"/>
      <c r="D17" s="21"/>
      <c r="E17" s="47"/>
      <c r="F17" s="62" t="str">
        <f t="shared" si="1"/>
        <v/>
      </c>
      <c r="G17" s="21"/>
      <c r="H17" s="80"/>
    </row>
    <row r="18" spans="1:8" ht="18.75" hidden="1" customHeight="1">
      <c r="A18" s="12" t="str">
        <f t="shared" si="0"/>
        <v>10</v>
      </c>
      <c r="B18" s="12">
        <f>COUNTIF($F$4:F18,F18)</f>
        <v>10</v>
      </c>
      <c r="C18" s="21"/>
      <c r="D18" s="21"/>
      <c r="E18" s="47"/>
      <c r="F18" s="62" t="str">
        <f t="shared" si="1"/>
        <v/>
      </c>
      <c r="G18" s="21"/>
      <c r="H18" s="80"/>
    </row>
    <row r="19" spans="1:8" ht="18.75" hidden="1" customHeight="1">
      <c r="A19" s="12" t="str">
        <f t="shared" si="0"/>
        <v>11</v>
      </c>
      <c r="B19" s="12">
        <f>COUNTIF($F$4:F19,F19)</f>
        <v>11</v>
      </c>
      <c r="C19" s="21"/>
      <c r="D19" s="21"/>
      <c r="E19" s="47"/>
      <c r="F19" s="62" t="str">
        <f t="shared" si="1"/>
        <v/>
      </c>
      <c r="G19" s="21"/>
      <c r="H19" s="80"/>
    </row>
    <row r="20" spans="1:8" ht="18.75" hidden="1" customHeight="1">
      <c r="A20" s="12" t="str">
        <f t="shared" si="0"/>
        <v>12</v>
      </c>
      <c r="B20" s="12">
        <f>COUNTIF($F$4:F20,F20)</f>
        <v>12</v>
      </c>
      <c r="C20" s="21"/>
      <c r="D20" s="21"/>
      <c r="E20" s="47"/>
      <c r="F20" s="62" t="str">
        <f t="shared" si="1"/>
        <v/>
      </c>
      <c r="G20" s="21"/>
      <c r="H20" s="80"/>
    </row>
    <row r="21" spans="1:8" ht="18.75" hidden="1" customHeight="1">
      <c r="A21" s="12" t="str">
        <f t="shared" si="0"/>
        <v>13</v>
      </c>
      <c r="B21" s="12">
        <f>COUNTIF($F$4:F21,F21)</f>
        <v>13</v>
      </c>
      <c r="C21" s="21"/>
      <c r="D21" s="21"/>
      <c r="E21" s="47"/>
      <c r="F21" s="62" t="str">
        <f t="shared" si="1"/>
        <v/>
      </c>
      <c r="G21" s="21"/>
      <c r="H21" s="80"/>
    </row>
    <row r="22" spans="1:8" ht="18.75" hidden="1" customHeight="1">
      <c r="A22" s="12" t="str">
        <f t="shared" si="0"/>
        <v>14</v>
      </c>
      <c r="B22" s="12">
        <f>COUNTIF($F$4:F22,F22)</f>
        <v>14</v>
      </c>
      <c r="C22" s="21"/>
      <c r="D22" s="21"/>
      <c r="E22" s="47"/>
      <c r="F22" s="62" t="str">
        <f t="shared" si="1"/>
        <v/>
      </c>
      <c r="G22" s="21"/>
      <c r="H22" s="80"/>
    </row>
    <row r="23" spans="1:8" ht="18.75" hidden="1" customHeight="1">
      <c r="A23" s="12" t="str">
        <f t="shared" si="0"/>
        <v>15</v>
      </c>
      <c r="B23" s="12">
        <f>COUNTIF($F$4:F23,F23)</f>
        <v>15</v>
      </c>
      <c r="C23" s="21"/>
      <c r="D23" s="21"/>
      <c r="E23" s="47"/>
      <c r="F23" s="62" t="str">
        <f t="shared" si="1"/>
        <v/>
      </c>
      <c r="G23" s="21"/>
      <c r="H23" s="80"/>
    </row>
    <row r="24" spans="1:8" ht="18.75" hidden="1" customHeight="1">
      <c r="A24" s="12" t="str">
        <f t="shared" si="0"/>
        <v>16</v>
      </c>
      <c r="B24" s="12">
        <f>COUNTIF($F$4:F24,F24)</f>
        <v>16</v>
      </c>
      <c r="C24" s="21"/>
      <c r="D24" s="21"/>
      <c r="E24" s="47"/>
      <c r="F24" s="62" t="str">
        <f t="shared" si="1"/>
        <v/>
      </c>
      <c r="G24" s="21"/>
      <c r="H24" s="80"/>
    </row>
    <row r="25" spans="1:8" ht="18.75" hidden="1" customHeight="1">
      <c r="A25" s="12" t="str">
        <f t="shared" si="0"/>
        <v>17</v>
      </c>
      <c r="B25" s="12">
        <f>COUNTIF($F$4:F25,F25)</f>
        <v>17</v>
      </c>
      <c r="C25" s="21"/>
      <c r="D25" s="21"/>
      <c r="E25" s="47"/>
      <c r="F25" s="62" t="str">
        <f t="shared" si="1"/>
        <v/>
      </c>
      <c r="G25" s="21"/>
      <c r="H25" s="80"/>
    </row>
    <row r="26" spans="1:8" ht="18.75" hidden="1" customHeight="1">
      <c r="A26" s="12" t="str">
        <f t="shared" si="0"/>
        <v>18</v>
      </c>
      <c r="B26" s="12">
        <f>COUNTIF($F$4:F26,F26)</f>
        <v>18</v>
      </c>
      <c r="C26" s="21"/>
      <c r="D26" s="21"/>
      <c r="E26" s="47"/>
      <c r="F26" s="62" t="str">
        <f t="shared" si="1"/>
        <v/>
      </c>
      <c r="G26" s="21"/>
      <c r="H26" s="80"/>
    </row>
    <row r="27" spans="1:8" ht="18.75" hidden="1" customHeight="1">
      <c r="A27" s="12" t="str">
        <f t="shared" si="0"/>
        <v>19</v>
      </c>
      <c r="B27" s="12">
        <f>COUNTIF($F$4:F27,F27)</f>
        <v>19</v>
      </c>
      <c r="C27" s="21"/>
      <c r="D27" s="21"/>
      <c r="E27" s="47"/>
      <c r="F27" s="62" t="str">
        <f t="shared" si="1"/>
        <v/>
      </c>
      <c r="G27" s="21"/>
      <c r="H27" s="80"/>
    </row>
    <row r="28" spans="1:8" ht="18.75" hidden="1" customHeight="1">
      <c r="A28" s="12" t="str">
        <f t="shared" si="0"/>
        <v>20</v>
      </c>
      <c r="B28" s="12">
        <f>COUNTIF($F$4:F28,F28)</f>
        <v>20</v>
      </c>
      <c r="C28" s="21"/>
      <c r="D28" s="21"/>
      <c r="E28" s="47"/>
      <c r="F28" s="62" t="str">
        <f t="shared" si="1"/>
        <v/>
      </c>
      <c r="G28" s="21"/>
      <c r="H28" s="80"/>
    </row>
    <row r="29" spans="1:8" ht="18.75" hidden="1" customHeight="1">
      <c r="A29" s="12" t="str">
        <f t="shared" si="0"/>
        <v>21</v>
      </c>
      <c r="B29" s="12">
        <f>COUNTIF($F$4:F29,F29)</f>
        <v>21</v>
      </c>
      <c r="C29" s="21"/>
      <c r="D29" s="21"/>
      <c r="E29" s="47"/>
      <c r="F29" s="62" t="str">
        <f t="shared" si="1"/>
        <v/>
      </c>
      <c r="G29" s="21"/>
      <c r="H29" s="80"/>
    </row>
    <row r="30" spans="1:8" ht="18.75" hidden="1" customHeight="1">
      <c r="A30" s="12" t="str">
        <f t="shared" si="0"/>
        <v>22</v>
      </c>
      <c r="B30" s="12">
        <f>COUNTIF($F$4:F30,F30)</f>
        <v>22</v>
      </c>
      <c r="C30" s="21"/>
      <c r="D30" s="21"/>
      <c r="E30" s="47"/>
      <c r="F30" s="62" t="str">
        <f t="shared" si="1"/>
        <v/>
      </c>
      <c r="G30" s="21"/>
      <c r="H30" s="80"/>
    </row>
    <row r="31" spans="1:8" ht="18.75" hidden="1" customHeight="1">
      <c r="A31" s="12" t="str">
        <f t="shared" si="0"/>
        <v>23</v>
      </c>
      <c r="B31" s="12">
        <f>COUNTIF($F$4:F31,F31)</f>
        <v>23</v>
      </c>
      <c r="C31" s="21"/>
      <c r="D31" s="21"/>
      <c r="E31" s="47"/>
      <c r="F31" s="62" t="str">
        <f t="shared" si="1"/>
        <v/>
      </c>
      <c r="G31" s="21"/>
      <c r="H31" s="80"/>
    </row>
    <row r="32" spans="1:8" ht="18.75" hidden="1" customHeight="1">
      <c r="A32" s="12" t="str">
        <f t="shared" si="0"/>
        <v>24</v>
      </c>
      <c r="B32" s="12">
        <f>COUNTIF($F$4:F32,F32)</f>
        <v>24</v>
      </c>
      <c r="C32" s="21"/>
      <c r="D32" s="21"/>
      <c r="E32" s="47"/>
      <c r="F32" s="62" t="str">
        <f t="shared" si="1"/>
        <v/>
      </c>
      <c r="G32" s="21"/>
      <c r="H32" s="80"/>
    </row>
    <row r="33" spans="1:8" ht="18.75" hidden="1" customHeight="1">
      <c r="A33" s="12" t="str">
        <f t="shared" si="0"/>
        <v>25</v>
      </c>
      <c r="B33" s="12">
        <f>COUNTIF($F$4:F33,F33)</f>
        <v>25</v>
      </c>
      <c r="C33" s="21"/>
      <c r="D33" s="21"/>
      <c r="E33" s="47"/>
      <c r="F33" s="62" t="str">
        <f t="shared" si="1"/>
        <v/>
      </c>
      <c r="G33" s="21"/>
      <c r="H33" s="80"/>
    </row>
    <row r="34" spans="1:8" ht="18.75" hidden="1" customHeight="1">
      <c r="A34" s="12" t="str">
        <f t="shared" si="0"/>
        <v>26</v>
      </c>
      <c r="B34" s="12">
        <f>COUNTIF($F$4:F34,F34)</f>
        <v>26</v>
      </c>
      <c r="C34" s="21"/>
      <c r="D34" s="21"/>
      <c r="E34" s="47"/>
      <c r="F34" s="62" t="str">
        <f t="shared" si="1"/>
        <v/>
      </c>
      <c r="G34" s="21"/>
      <c r="H34" s="80"/>
    </row>
    <row r="35" spans="1:8" ht="18.75" hidden="1" customHeight="1">
      <c r="A35" s="12" t="str">
        <f t="shared" si="0"/>
        <v>27</v>
      </c>
      <c r="B35" s="12">
        <f>COUNTIF($F$4:F35,F35)</f>
        <v>27</v>
      </c>
      <c r="C35" s="21"/>
      <c r="D35" s="21"/>
      <c r="E35" s="47"/>
      <c r="F35" s="62" t="str">
        <f t="shared" si="1"/>
        <v/>
      </c>
      <c r="G35" s="21"/>
      <c r="H35" s="80"/>
    </row>
    <row r="36" spans="1:8" ht="18.75" hidden="1" customHeight="1">
      <c r="A36" s="12" t="str">
        <f t="shared" si="0"/>
        <v>28</v>
      </c>
      <c r="B36" s="12">
        <f>COUNTIF($F$4:F36,F36)</f>
        <v>28</v>
      </c>
      <c r="C36" s="21"/>
      <c r="D36" s="21"/>
      <c r="E36" s="47"/>
      <c r="F36" s="62" t="str">
        <f t="shared" si="1"/>
        <v/>
      </c>
      <c r="G36" s="21"/>
      <c r="H36" s="80"/>
    </row>
    <row r="37" spans="1:8" ht="18.75" hidden="1" customHeight="1">
      <c r="A37" s="12" t="str">
        <f t="shared" si="0"/>
        <v>29</v>
      </c>
      <c r="B37" s="12">
        <f>COUNTIF($F$4:F37,F37)</f>
        <v>29</v>
      </c>
      <c r="C37" s="21"/>
      <c r="D37" s="21"/>
      <c r="E37" s="47"/>
      <c r="F37" s="62" t="str">
        <f t="shared" si="1"/>
        <v/>
      </c>
      <c r="G37" s="21"/>
      <c r="H37" s="80"/>
    </row>
    <row r="38" spans="1:8" ht="18.75" hidden="1" customHeight="1">
      <c r="A38" s="12" t="str">
        <f t="shared" si="0"/>
        <v>30</v>
      </c>
      <c r="B38" s="12">
        <f>COUNTIF($F$4:F38,F38)</f>
        <v>30</v>
      </c>
      <c r="C38" s="21"/>
      <c r="D38" s="21"/>
      <c r="E38" s="47"/>
      <c r="F38" s="62" t="str">
        <f t="shared" si="1"/>
        <v/>
      </c>
      <c r="G38" s="21"/>
      <c r="H38" s="80"/>
    </row>
    <row r="39" spans="1:8" ht="18.75" hidden="1" customHeight="1">
      <c r="A39" s="12" t="str">
        <f t="shared" si="0"/>
        <v>31</v>
      </c>
      <c r="B39" s="12">
        <f>COUNTIF($F$4:F39,F39)</f>
        <v>31</v>
      </c>
      <c r="C39" s="21"/>
      <c r="D39" s="21"/>
      <c r="E39" s="47"/>
      <c r="F39" s="62" t="str">
        <f t="shared" si="1"/>
        <v/>
      </c>
      <c r="G39" s="21"/>
      <c r="H39" s="80"/>
    </row>
    <row r="40" spans="1:8" ht="18.75" hidden="1" customHeight="1">
      <c r="A40" s="12" t="str">
        <f t="shared" si="0"/>
        <v>32</v>
      </c>
      <c r="B40" s="12">
        <f>COUNTIF($F$4:F40,F40)</f>
        <v>32</v>
      </c>
      <c r="C40" s="21"/>
      <c r="D40" s="21"/>
      <c r="E40" s="47"/>
      <c r="F40" s="62" t="str">
        <f t="shared" si="1"/>
        <v/>
      </c>
      <c r="G40" s="21"/>
      <c r="H40" s="80"/>
    </row>
    <row r="41" spans="1:8" ht="18.75" hidden="1" customHeight="1">
      <c r="A41" s="12" t="str">
        <f t="shared" si="0"/>
        <v>33</v>
      </c>
      <c r="B41" s="12">
        <f>COUNTIF($F$4:F41,F41)</f>
        <v>33</v>
      </c>
      <c r="C41" s="21"/>
      <c r="D41" s="21"/>
      <c r="E41" s="47"/>
      <c r="F41" s="62" t="str">
        <f t="shared" si="1"/>
        <v/>
      </c>
      <c r="G41" s="21"/>
      <c r="H41" s="80"/>
    </row>
    <row r="42" spans="1:8" ht="18.75" hidden="1" customHeight="1">
      <c r="A42" s="12" t="str">
        <f t="shared" si="0"/>
        <v>34</v>
      </c>
      <c r="B42" s="12">
        <f>COUNTIF($F$4:F42,F42)</f>
        <v>34</v>
      </c>
      <c r="C42" s="21"/>
      <c r="D42" s="21"/>
      <c r="E42" s="47"/>
      <c r="F42" s="62" t="str">
        <f t="shared" si="1"/>
        <v/>
      </c>
      <c r="G42" s="21"/>
      <c r="H42" s="80"/>
    </row>
    <row r="43" spans="1:8" ht="18.75" hidden="1" customHeight="1">
      <c r="A43" s="12" t="str">
        <f t="shared" si="0"/>
        <v>35</v>
      </c>
      <c r="B43" s="12">
        <f>COUNTIF($F$4:F43,F43)</f>
        <v>35</v>
      </c>
      <c r="C43" s="21"/>
      <c r="D43" s="21"/>
      <c r="E43" s="47"/>
      <c r="F43" s="62" t="str">
        <f t="shared" si="1"/>
        <v/>
      </c>
      <c r="G43" s="21"/>
      <c r="H43" s="80"/>
    </row>
    <row r="44" spans="1:8" ht="18.75" hidden="1" customHeight="1">
      <c r="A44" s="12" t="str">
        <f t="shared" si="0"/>
        <v>36</v>
      </c>
      <c r="B44" s="12">
        <f>COUNTIF($F$4:F44,F44)</f>
        <v>36</v>
      </c>
      <c r="C44" s="21"/>
      <c r="D44" s="21"/>
      <c r="E44" s="47"/>
      <c r="F44" s="62" t="str">
        <f t="shared" si="1"/>
        <v/>
      </c>
      <c r="G44" s="21"/>
      <c r="H44" s="80"/>
    </row>
    <row r="45" spans="1:8" ht="18.75" hidden="1" customHeight="1">
      <c r="A45" s="12" t="str">
        <f t="shared" si="0"/>
        <v>37</v>
      </c>
      <c r="B45" s="12">
        <f>COUNTIF($F$4:F45,F45)</f>
        <v>37</v>
      </c>
      <c r="C45" s="21"/>
      <c r="D45" s="21"/>
      <c r="E45" s="47"/>
      <c r="F45" s="62" t="str">
        <f t="shared" si="1"/>
        <v/>
      </c>
      <c r="G45" s="21"/>
      <c r="H45" s="80"/>
    </row>
    <row r="46" spans="1:8" ht="18.75" hidden="1" customHeight="1">
      <c r="A46" s="12" t="str">
        <f t="shared" si="0"/>
        <v>38</v>
      </c>
      <c r="B46" s="12">
        <f>COUNTIF($F$4:F46,F46)</f>
        <v>38</v>
      </c>
      <c r="C46" s="21"/>
      <c r="D46" s="21"/>
      <c r="E46" s="47"/>
      <c r="F46" s="62" t="str">
        <f t="shared" si="1"/>
        <v/>
      </c>
      <c r="G46" s="21"/>
      <c r="H46" s="80"/>
    </row>
    <row r="47" spans="1:8" ht="18.75" hidden="1" customHeight="1">
      <c r="A47" s="12" t="str">
        <f t="shared" si="0"/>
        <v>39</v>
      </c>
      <c r="B47" s="12">
        <f>COUNTIF($F$4:F47,F47)</f>
        <v>39</v>
      </c>
      <c r="C47" s="21"/>
      <c r="D47" s="21"/>
      <c r="E47" s="47"/>
      <c r="F47" s="62" t="str">
        <f t="shared" si="1"/>
        <v/>
      </c>
      <c r="G47" s="21"/>
      <c r="H47" s="80"/>
    </row>
    <row r="48" spans="1:8" ht="18.75" hidden="1" customHeight="1">
      <c r="A48" s="12" t="str">
        <f t="shared" si="0"/>
        <v>40</v>
      </c>
      <c r="B48" s="12">
        <f>COUNTIF($F$4:F48,F48)</f>
        <v>40</v>
      </c>
      <c r="C48" s="21"/>
      <c r="D48" s="21"/>
      <c r="E48" s="47"/>
      <c r="F48" s="62" t="str">
        <f t="shared" si="1"/>
        <v/>
      </c>
      <c r="G48" s="21"/>
      <c r="H48" s="80"/>
    </row>
    <row r="49" spans="1:8" ht="18.75" hidden="1" customHeight="1">
      <c r="A49" s="12" t="str">
        <f t="shared" si="0"/>
        <v>41</v>
      </c>
      <c r="B49" s="12">
        <f>COUNTIF($F$4:F49,F49)</f>
        <v>41</v>
      </c>
      <c r="C49" s="21"/>
      <c r="D49" s="21"/>
      <c r="E49" s="47"/>
      <c r="F49" s="62" t="str">
        <f t="shared" si="1"/>
        <v/>
      </c>
      <c r="G49" s="21"/>
      <c r="H49" s="80"/>
    </row>
    <row r="50" spans="1:8" ht="18.75" hidden="1" customHeight="1">
      <c r="A50" s="12" t="str">
        <f t="shared" si="0"/>
        <v>42</v>
      </c>
      <c r="B50" s="12">
        <f>COUNTIF($F$4:F50,F50)</f>
        <v>42</v>
      </c>
      <c r="C50" s="21"/>
      <c r="D50" s="21"/>
      <c r="E50" s="47"/>
      <c r="F50" s="62" t="str">
        <f t="shared" si="1"/>
        <v/>
      </c>
      <c r="G50" s="21"/>
      <c r="H50" s="80"/>
    </row>
    <row r="51" spans="1:8" ht="18.75" hidden="1" customHeight="1">
      <c r="A51" s="12" t="str">
        <f t="shared" si="0"/>
        <v>43</v>
      </c>
      <c r="B51" s="12">
        <f>COUNTIF($F$4:F51,F51)</f>
        <v>43</v>
      </c>
      <c r="C51" s="21"/>
      <c r="D51" s="21"/>
      <c r="E51" s="47"/>
      <c r="F51" s="62" t="str">
        <f t="shared" si="1"/>
        <v/>
      </c>
      <c r="G51" s="21"/>
      <c r="H51" s="80"/>
    </row>
    <row r="52" spans="1:8" ht="18.75" hidden="1" customHeight="1">
      <c r="A52" s="12" t="str">
        <f t="shared" si="0"/>
        <v>44</v>
      </c>
      <c r="B52" s="12">
        <f>COUNTIF($F$4:F52,F52)</f>
        <v>44</v>
      </c>
      <c r="C52" s="21"/>
      <c r="D52" s="21"/>
      <c r="E52" s="47"/>
      <c r="F52" s="62" t="str">
        <f t="shared" si="1"/>
        <v/>
      </c>
      <c r="G52" s="21"/>
      <c r="H52" s="80"/>
    </row>
    <row r="53" spans="1:8" ht="18.75" hidden="1" customHeight="1">
      <c r="A53" s="12" t="str">
        <f t="shared" si="0"/>
        <v>45</v>
      </c>
      <c r="B53" s="12">
        <f>COUNTIF($F$4:F53,F53)</f>
        <v>45</v>
      </c>
      <c r="C53" s="21"/>
      <c r="D53" s="21"/>
      <c r="E53" s="47"/>
      <c r="F53" s="62" t="str">
        <f t="shared" si="1"/>
        <v/>
      </c>
      <c r="G53" s="21"/>
      <c r="H53" s="80"/>
    </row>
    <row r="54" spans="1:8" ht="18.75" hidden="1" customHeight="1">
      <c r="A54" s="12" t="str">
        <f t="shared" si="0"/>
        <v>46</v>
      </c>
      <c r="B54" s="12">
        <f>COUNTIF($F$4:F54,F54)</f>
        <v>46</v>
      </c>
      <c r="C54" s="21"/>
      <c r="D54" s="21"/>
      <c r="E54" s="47"/>
      <c r="F54" s="62" t="str">
        <f t="shared" si="1"/>
        <v/>
      </c>
      <c r="G54" s="21"/>
      <c r="H54" s="80"/>
    </row>
    <row r="55" spans="1:8" ht="18.75" hidden="1" customHeight="1">
      <c r="A55" s="12" t="str">
        <f t="shared" si="0"/>
        <v>47</v>
      </c>
      <c r="B55" s="12">
        <f>COUNTIF($F$4:F55,F55)</f>
        <v>47</v>
      </c>
      <c r="C55" s="21"/>
      <c r="D55" s="21"/>
      <c r="E55" s="47"/>
      <c r="F55" s="62" t="str">
        <f t="shared" si="1"/>
        <v/>
      </c>
      <c r="G55" s="21"/>
      <c r="H55" s="80"/>
    </row>
    <row r="56" spans="1:8" ht="18.75" hidden="1" customHeight="1">
      <c r="A56" s="12" t="str">
        <f t="shared" si="0"/>
        <v>48</v>
      </c>
      <c r="B56" s="12">
        <f>COUNTIF($F$4:F56,F56)</f>
        <v>48</v>
      </c>
      <c r="C56" s="21"/>
      <c r="D56" s="21"/>
      <c r="E56" s="47"/>
      <c r="F56" s="62" t="str">
        <f t="shared" si="1"/>
        <v/>
      </c>
      <c r="G56" s="21"/>
      <c r="H56" s="80"/>
    </row>
    <row r="57" spans="1:8" ht="18.75" hidden="1" customHeight="1">
      <c r="A57" s="12" t="str">
        <f t="shared" si="0"/>
        <v>49</v>
      </c>
      <c r="B57" s="12">
        <f>COUNTIF($F$4:F57,F57)</f>
        <v>49</v>
      </c>
      <c r="C57" s="21"/>
      <c r="D57" s="21"/>
      <c r="E57" s="47"/>
      <c r="F57" s="62" t="str">
        <f t="shared" si="1"/>
        <v/>
      </c>
      <c r="G57" s="21"/>
      <c r="H57" s="80"/>
    </row>
    <row r="58" spans="1:8" ht="18.75" hidden="1" customHeight="1">
      <c r="A58" s="12" t="str">
        <f t="shared" si="0"/>
        <v>50</v>
      </c>
      <c r="B58" s="12">
        <f>COUNTIF($F$4:F58,F58)</f>
        <v>50</v>
      </c>
      <c r="C58" s="21"/>
      <c r="D58" s="21"/>
      <c r="E58" s="47"/>
      <c r="F58" s="62" t="str">
        <f t="shared" si="1"/>
        <v/>
      </c>
      <c r="G58" s="21"/>
      <c r="H58" s="80"/>
    </row>
    <row r="59" spans="1:8" ht="18.75" hidden="1" customHeight="1">
      <c r="A59" s="12" t="str">
        <f t="shared" si="0"/>
        <v>51</v>
      </c>
      <c r="B59" s="12">
        <f>COUNTIF($F$4:F59,F59)</f>
        <v>51</v>
      </c>
      <c r="C59" s="21"/>
      <c r="D59" s="21"/>
      <c r="E59" s="47"/>
      <c r="F59" s="62" t="str">
        <f t="shared" si="1"/>
        <v/>
      </c>
      <c r="G59" s="21"/>
      <c r="H59" s="80"/>
    </row>
    <row r="60" spans="1:8" ht="18.75" hidden="1" customHeight="1">
      <c r="A60" s="12" t="str">
        <f t="shared" si="0"/>
        <v>52</v>
      </c>
      <c r="B60" s="12">
        <f>COUNTIF($F$4:F60,F60)</f>
        <v>52</v>
      </c>
      <c r="C60" s="21"/>
      <c r="D60" s="21"/>
      <c r="E60" s="47"/>
      <c r="F60" s="62" t="str">
        <f t="shared" si="1"/>
        <v/>
      </c>
      <c r="G60" s="21"/>
      <c r="H60" s="80"/>
    </row>
    <row r="61" spans="1:8" ht="18.75" hidden="1" customHeight="1">
      <c r="A61" s="12" t="str">
        <f t="shared" si="0"/>
        <v>53</v>
      </c>
      <c r="B61" s="12">
        <f>COUNTIF($F$4:F61,F61)</f>
        <v>53</v>
      </c>
      <c r="C61" s="21"/>
      <c r="D61" s="21"/>
      <c r="E61" s="47"/>
      <c r="F61" s="62" t="str">
        <f t="shared" si="1"/>
        <v/>
      </c>
      <c r="G61" s="21"/>
      <c r="H61" s="80"/>
    </row>
    <row r="62" spans="1:8" ht="18.75" hidden="1" customHeight="1">
      <c r="A62" s="12" t="str">
        <f t="shared" si="0"/>
        <v>54</v>
      </c>
      <c r="B62" s="12">
        <f>COUNTIF($F$4:F62,F62)</f>
        <v>54</v>
      </c>
      <c r="C62" s="21"/>
      <c r="D62" s="21"/>
      <c r="E62" s="47"/>
      <c r="F62" s="62" t="str">
        <f t="shared" si="1"/>
        <v/>
      </c>
      <c r="G62" s="21"/>
      <c r="H62" s="80"/>
    </row>
    <row r="63" spans="1:8" ht="18.75" hidden="1" customHeight="1">
      <c r="A63" s="12" t="str">
        <f t="shared" si="0"/>
        <v>55</v>
      </c>
      <c r="B63" s="12">
        <f>COUNTIF($F$4:F63,F63)</f>
        <v>55</v>
      </c>
      <c r="C63" s="21"/>
      <c r="D63" s="21"/>
      <c r="E63" s="47"/>
      <c r="F63" s="62" t="str">
        <f t="shared" si="1"/>
        <v/>
      </c>
      <c r="G63" s="21"/>
      <c r="H63" s="80"/>
    </row>
    <row r="64" spans="1:8" ht="18.75" hidden="1" customHeight="1">
      <c r="A64" s="12" t="str">
        <f t="shared" si="0"/>
        <v>56</v>
      </c>
      <c r="B64" s="12">
        <f>COUNTIF($F$4:F64,F64)</f>
        <v>56</v>
      </c>
      <c r="C64" s="21"/>
      <c r="D64" s="21"/>
      <c r="E64" s="47"/>
      <c r="F64" s="62" t="str">
        <f t="shared" si="1"/>
        <v/>
      </c>
      <c r="G64" s="21"/>
      <c r="H64" s="80"/>
    </row>
    <row r="65" spans="1:8" ht="18.75" hidden="1" customHeight="1">
      <c r="A65" s="12" t="str">
        <f t="shared" si="0"/>
        <v>57</v>
      </c>
      <c r="B65" s="12">
        <f>COUNTIF($F$4:F65,F65)</f>
        <v>57</v>
      </c>
      <c r="C65" s="21"/>
      <c r="D65" s="21"/>
      <c r="E65" s="47"/>
      <c r="F65" s="62" t="str">
        <f t="shared" si="1"/>
        <v/>
      </c>
      <c r="G65" s="21"/>
      <c r="H65" s="80"/>
    </row>
    <row r="66" spans="1:8" ht="18.75" hidden="1" customHeight="1">
      <c r="A66" s="12" t="str">
        <f t="shared" si="0"/>
        <v>58</v>
      </c>
      <c r="B66" s="12">
        <f>COUNTIF($F$4:F66,F66)</f>
        <v>58</v>
      </c>
      <c r="C66" s="21"/>
      <c r="D66" s="21"/>
      <c r="E66" s="47"/>
      <c r="F66" s="62" t="str">
        <f t="shared" si="1"/>
        <v/>
      </c>
      <c r="G66" s="21"/>
      <c r="H66" s="80"/>
    </row>
    <row r="67" spans="1:8" ht="18.75" hidden="1" customHeight="1">
      <c r="A67" s="12" t="str">
        <f t="shared" si="0"/>
        <v>59</v>
      </c>
      <c r="B67" s="12">
        <f>COUNTIF($F$4:F67,F67)</f>
        <v>59</v>
      </c>
      <c r="C67" s="21"/>
      <c r="D67" s="21"/>
      <c r="E67" s="47"/>
      <c r="F67" s="62" t="str">
        <f t="shared" si="1"/>
        <v/>
      </c>
      <c r="G67" s="21"/>
      <c r="H67" s="80"/>
    </row>
    <row r="68" spans="1:8" ht="18.75" hidden="1" customHeight="1">
      <c r="A68" s="12" t="str">
        <f t="shared" ref="A68:A102" si="2">F68&amp;B68</f>
        <v>60</v>
      </c>
      <c r="B68" s="12">
        <f>COUNTIF($F$4:F68,F68)</f>
        <v>60</v>
      </c>
      <c r="C68" s="21"/>
      <c r="D68" s="21"/>
      <c r="E68" s="47"/>
      <c r="F68" s="62" t="str">
        <f t="shared" ref="F68:F102" si="3">IF(E68=1,"会費",(IF(E68=2,"補助金および助成金",(IF(E68=3,"寄付金",(IF(E68=4,"雑収入",(IF(E68=5,"前年度繰越金","")))))))))</f>
        <v/>
      </c>
      <c r="G68" s="21"/>
      <c r="H68" s="80"/>
    </row>
    <row r="69" spans="1:8" ht="18.75" hidden="1" customHeight="1">
      <c r="A69" s="12" t="str">
        <f t="shared" si="2"/>
        <v>61</v>
      </c>
      <c r="B69" s="12">
        <f>COUNTIF($F$4:F69,F69)</f>
        <v>61</v>
      </c>
      <c r="C69" s="21"/>
      <c r="D69" s="21"/>
      <c r="E69" s="47"/>
      <c r="F69" s="62" t="str">
        <f t="shared" si="3"/>
        <v/>
      </c>
      <c r="G69" s="21"/>
      <c r="H69" s="80"/>
    </row>
    <row r="70" spans="1:8" ht="18.75" hidden="1" customHeight="1">
      <c r="A70" s="12" t="str">
        <f t="shared" si="2"/>
        <v>62</v>
      </c>
      <c r="B70" s="12">
        <f>COUNTIF($F$4:F70,F70)</f>
        <v>62</v>
      </c>
      <c r="C70" s="21"/>
      <c r="D70" s="21"/>
      <c r="E70" s="47"/>
      <c r="F70" s="62" t="str">
        <f t="shared" si="3"/>
        <v/>
      </c>
      <c r="G70" s="21"/>
      <c r="H70" s="80"/>
    </row>
    <row r="71" spans="1:8" ht="18.75" hidden="1" customHeight="1">
      <c r="A71" s="12" t="str">
        <f t="shared" si="2"/>
        <v>63</v>
      </c>
      <c r="B71" s="12">
        <f>COUNTIF($F$4:F71,F71)</f>
        <v>63</v>
      </c>
      <c r="C71" s="21"/>
      <c r="D71" s="21"/>
      <c r="E71" s="47"/>
      <c r="F71" s="62" t="str">
        <f t="shared" si="3"/>
        <v/>
      </c>
      <c r="G71" s="21"/>
      <c r="H71" s="80"/>
    </row>
    <row r="72" spans="1:8" ht="18.75" hidden="1" customHeight="1">
      <c r="A72" s="12" t="str">
        <f t="shared" si="2"/>
        <v>64</v>
      </c>
      <c r="B72" s="12">
        <f>COUNTIF($F$4:F72,F72)</f>
        <v>64</v>
      </c>
      <c r="C72" s="21"/>
      <c r="D72" s="21"/>
      <c r="E72" s="47"/>
      <c r="F72" s="62" t="str">
        <f t="shared" si="3"/>
        <v/>
      </c>
      <c r="G72" s="21"/>
      <c r="H72" s="80"/>
    </row>
    <row r="73" spans="1:8" ht="18.75" hidden="1" customHeight="1">
      <c r="A73" s="12" t="str">
        <f t="shared" si="2"/>
        <v>65</v>
      </c>
      <c r="B73" s="12">
        <f>COUNTIF($F$4:F73,F73)</f>
        <v>65</v>
      </c>
      <c r="C73" s="21"/>
      <c r="D73" s="21"/>
      <c r="E73" s="47"/>
      <c r="F73" s="62" t="str">
        <f t="shared" si="3"/>
        <v/>
      </c>
      <c r="G73" s="21"/>
      <c r="H73" s="80"/>
    </row>
    <row r="74" spans="1:8" ht="18.75" hidden="1" customHeight="1">
      <c r="A74" s="12" t="str">
        <f t="shared" si="2"/>
        <v>66</v>
      </c>
      <c r="B74" s="12">
        <f>COUNTIF($F$4:F74,F74)</f>
        <v>66</v>
      </c>
      <c r="C74" s="21"/>
      <c r="D74" s="21"/>
      <c r="E74" s="47"/>
      <c r="F74" s="62" t="str">
        <f t="shared" si="3"/>
        <v/>
      </c>
      <c r="G74" s="21"/>
      <c r="H74" s="80"/>
    </row>
    <row r="75" spans="1:8" ht="18.75" hidden="1" customHeight="1">
      <c r="A75" s="12" t="str">
        <f t="shared" si="2"/>
        <v>67</v>
      </c>
      <c r="B75" s="12">
        <f>COUNTIF($F$4:F75,F75)</f>
        <v>67</v>
      </c>
      <c r="C75" s="21"/>
      <c r="D75" s="21"/>
      <c r="E75" s="47"/>
      <c r="F75" s="62" t="str">
        <f t="shared" si="3"/>
        <v/>
      </c>
      <c r="G75" s="21"/>
      <c r="H75" s="80"/>
    </row>
    <row r="76" spans="1:8" ht="18.75" hidden="1" customHeight="1">
      <c r="A76" s="12" t="str">
        <f t="shared" si="2"/>
        <v>68</v>
      </c>
      <c r="B76" s="12">
        <f>COUNTIF($F$4:F76,F76)</f>
        <v>68</v>
      </c>
      <c r="C76" s="21"/>
      <c r="D76" s="21"/>
      <c r="E76" s="47"/>
      <c r="F76" s="62" t="str">
        <f t="shared" si="3"/>
        <v/>
      </c>
      <c r="G76" s="21"/>
      <c r="H76" s="80"/>
    </row>
    <row r="77" spans="1:8" ht="18.75" hidden="1" customHeight="1">
      <c r="A77" s="12" t="str">
        <f t="shared" si="2"/>
        <v>69</v>
      </c>
      <c r="B77" s="12">
        <f>COUNTIF($F$4:F77,F77)</f>
        <v>69</v>
      </c>
      <c r="C77" s="21"/>
      <c r="D77" s="21"/>
      <c r="E77" s="47"/>
      <c r="F77" s="62" t="str">
        <f t="shared" si="3"/>
        <v/>
      </c>
      <c r="G77" s="21"/>
      <c r="H77" s="80"/>
    </row>
    <row r="78" spans="1:8" ht="18.75" hidden="1" customHeight="1">
      <c r="A78" s="12" t="str">
        <f t="shared" si="2"/>
        <v>70</v>
      </c>
      <c r="B78" s="12">
        <f>COUNTIF($F$4:F78,F78)</f>
        <v>70</v>
      </c>
      <c r="C78" s="21"/>
      <c r="D78" s="21"/>
      <c r="E78" s="47"/>
      <c r="F78" s="62" t="str">
        <f t="shared" si="3"/>
        <v/>
      </c>
      <c r="G78" s="21"/>
      <c r="H78" s="80"/>
    </row>
    <row r="79" spans="1:8" ht="18.75" hidden="1" customHeight="1">
      <c r="A79" s="12" t="str">
        <f t="shared" si="2"/>
        <v>71</v>
      </c>
      <c r="B79" s="12">
        <f>COUNTIF($F$4:F79,F79)</f>
        <v>71</v>
      </c>
      <c r="C79" s="21"/>
      <c r="D79" s="21"/>
      <c r="E79" s="47"/>
      <c r="F79" s="62" t="str">
        <f t="shared" si="3"/>
        <v/>
      </c>
      <c r="G79" s="21"/>
      <c r="H79" s="80"/>
    </row>
    <row r="80" spans="1:8" ht="18.75" hidden="1" customHeight="1">
      <c r="A80" s="12" t="str">
        <f t="shared" si="2"/>
        <v>72</v>
      </c>
      <c r="B80" s="12">
        <f>COUNTIF($F$4:F80,F80)</f>
        <v>72</v>
      </c>
      <c r="C80" s="21"/>
      <c r="D80" s="21"/>
      <c r="E80" s="47"/>
      <c r="F80" s="62" t="str">
        <f t="shared" si="3"/>
        <v/>
      </c>
      <c r="G80" s="21"/>
      <c r="H80" s="80"/>
    </row>
    <row r="81" spans="1:8" ht="18.75" hidden="1" customHeight="1">
      <c r="A81" s="12" t="str">
        <f t="shared" si="2"/>
        <v>73</v>
      </c>
      <c r="B81" s="12">
        <f>COUNTIF($F$4:F81,F81)</f>
        <v>73</v>
      </c>
      <c r="C81" s="21"/>
      <c r="D81" s="21"/>
      <c r="E81" s="47"/>
      <c r="F81" s="62" t="str">
        <f t="shared" si="3"/>
        <v/>
      </c>
      <c r="G81" s="21"/>
      <c r="H81" s="80"/>
    </row>
    <row r="82" spans="1:8" ht="18.75" hidden="1" customHeight="1">
      <c r="A82" s="12" t="str">
        <f t="shared" si="2"/>
        <v>74</v>
      </c>
      <c r="B82" s="12">
        <f>COUNTIF($F$4:F82,F82)</f>
        <v>74</v>
      </c>
      <c r="C82" s="21"/>
      <c r="D82" s="21"/>
      <c r="E82" s="47"/>
      <c r="F82" s="62" t="str">
        <f t="shared" si="3"/>
        <v/>
      </c>
      <c r="G82" s="21"/>
      <c r="H82" s="80"/>
    </row>
    <row r="83" spans="1:8" ht="18.75" hidden="1" customHeight="1">
      <c r="A83" s="12" t="str">
        <f t="shared" si="2"/>
        <v>75</v>
      </c>
      <c r="B83" s="12">
        <f>COUNTIF($F$4:F83,F83)</f>
        <v>75</v>
      </c>
      <c r="C83" s="21"/>
      <c r="D83" s="21"/>
      <c r="E83" s="47"/>
      <c r="F83" s="62" t="str">
        <f t="shared" si="3"/>
        <v/>
      </c>
      <c r="G83" s="21"/>
      <c r="H83" s="80"/>
    </row>
    <row r="84" spans="1:8" ht="18.75" hidden="1" customHeight="1">
      <c r="A84" s="12" t="str">
        <f t="shared" si="2"/>
        <v>76</v>
      </c>
      <c r="B84" s="12">
        <f>COUNTIF($F$4:F84,F84)</f>
        <v>76</v>
      </c>
      <c r="C84" s="21"/>
      <c r="D84" s="21"/>
      <c r="E84" s="47"/>
      <c r="F84" s="62" t="str">
        <f t="shared" si="3"/>
        <v/>
      </c>
      <c r="G84" s="21"/>
      <c r="H84" s="80"/>
    </row>
    <row r="85" spans="1:8" ht="18.75" hidden="1" customHeight="1">
      <c r="A85" s="12" t="str">
        <f t="shared" si="2"/>
        <v>77</v>
      </c>
      <c r="B85" s="12">
        <f>COUNTIF($F$4:F85,F85)</f>
        <v>77</v>
      </c>
      <c r="C85" s="21"/>
      <c r="D85" s="21"/>
      <c r="E85" s="47"/>
      <c r="F85" s="62" t="str">
        <f t="shared" si="3"/>
        <v/>
      </c>
      <c r="G85" s="21"/>
      <c r="H85" s="80"/>
    </row>
    <row r="86" spans="1:8" ht="18.75" hidden="1" customHeight="1">
      <c r="A86" s="12" t="str">
        <f t="shared" si="2"/>
        <v>78</v>
      </c>
      <c r="B86" s="12">
        <f>COUNTIF($F$4:F86,F86)</f>
        <v>78</v>
      </c>
      <c r="C86" s="21"/>
      <c r="D86" s="21"/>
      <c r="E86" s="47"/>
      <c r="F86" s="62" t="str">
        <f t="shared" si="3"/>
        <v/>
      </c>
      <c r="G86" s="21"/>
      <c r="H86" s="80"/>
    </row>
    <row r="87" spans="1:8" ht="18.75" hidden="1" customHeight="1">
      <c r="A87" s="12" t="str">
        <f t="shared" si="2"/>
        <v>79</v>
      </c>
      <c r="B87" s="12">
        <f>COUNTIF($F$4:F87,F87)</f>
        <v>79</v>
      </c>
      <c r="C87" s="21"/>
      <c r="D87" s="21"/>
      <c r="E87" s="47"/>
      <c r="F87" s="62" t="str">
        <f t="shared" si="3"/>
        <v/>
      </c>
      <c r="G87" s="21"/>
      <c r="H87" s="80"/>
    </row>
    <row r="88" spans="1:8" ht="18.75" hidden="1" customHeight="1">
      <c r="A88" s="12" t="str">
        <f t="shared" si="2"/>
        <v>80</v>
      </c>
      <c r="B88" s="12">
        <f>COUNTIF($F$4:F88,F88)</f>
        <v>80</v>
      </c>
      <c r="C88" s="21"/>
      <c r="D88" s="21"/>
      <c r="E88" s="47"/>
      <c r="F88" s="62" t="str">
        <f t="shared" si="3"/>
        <v/>
      </c>
      <c r="G88" s="21"/>
      <c r="H88" s="80"/>
    </row>
    <row r="89" spans="1:8" ht="18.75" hidden="1" customHeight="1">
      <c r="A89" s="12" t="str">
        <f t="shared" si="2"/>
        <v>81</v>
      </c>
      <c r="B89" s="12">
        <f>COUNTIF($F$4:F89,F89)</f>
        <v>81</v>
      </c>
      <c r="C89" s="21"/>
      <c r="D89" s="21"/>
      <c r="E89" s="47"/>
      <c r="F89" s="62" t="str">
        <f t="shared" si="3"/>
        <v/>
      </c>
      <c r="G89" s="21"/>
      <c r="H89" s="80"/>
    </row>
    <row r="90" spans="1:8" ht="18.75" hidden="1" customHeight="1">
      <c r="A90" s="12" t="str">
        <f t="shared" si="2"/>
        <v>82</v>
      </c>
      <c r="B90" s="12">
        <f>COUNTIF($F$4:F90,F90)</f>
        <v>82</v>
      </c>
      <c r="C90" s="21"/>
      <c r="D90" s="21"/>
      <c r="E90" s="47"/>
      <c r="F90" s="62" t="str">
        <f t="shared" si="3"/>
        <v/>
      </c>
      <c r="G90" s="21"/>
      <c r="H90" s="80"/>
    </row>
    <row r="91" spans="1:8" ht="18.75" hidden="1" customHeight="1">
      <c r="A91" s="12" t="str">
        <f t="shared" si="2"/>
        <v>83</v>
      </c>
      <c r="B91" s="12">
        <f>COUNTIF($F$4:F91,F91)</f>
        <v>83</v>
      </c>
      <c r="C91" s="21"/>
      <c r="D91" s="21"/>
      <c r="E91" s="47"/>
      <c r="F91" s="62" t="str">
        <f t="shared" si="3"/>
        <v/>
      </c>
      <c r="G91" s="21"/>
      <c r="H91" s="80"/>
    </row>
    <row r="92" spans="1:8" ht="18.75" hidden="1" customHeight="1">
      <c r="A92" s="12" t="str">
        <f t="shared" si="2"/>
        <v>84</v>
      </c>
      <c r="B92" s="12">
        <f>COUNTIF($F$4:F92,F92)</f>
        <v>84</v>
      </c>
      <c r="C92" s="21"/>
      <c r="D92" s="21"/>
      <c r="E92" s="47"/>
      <c r="F92" s="62" t="str">
        <f t="shared" si="3"/>
        <v/>
      </c>
      <c r="G92" s="21"/>
      <c r="H92" s="80"/>
    </row>
    <row r="93" spans="1:8" ht="18.75" hidden="1" customHeight="1">
      <c r="A93" s="12" t="str">
        <f t="shared" si="2"/>
        <v>85</v>
      </c>
      <c r="B93" s="12">
        <f>COUNTIF($F$4:F93,F93)</f>
        <v>85</v>
      </c>
      <c r="C93" s="21"/>
      <c r="D93" s="21"/>
      <c r="E93" s="47"/>
      <c r="F93" s="62" t="str">
        <f t="shared" si="3"/>
        <v/>
      </c>
      <c r="G93" s="21"/>
      <c r="H93" s="80"/>
    </row>
    <row r="94" spans="1:8" ht="18.75" hidden="1" customHeight="1">
      <c r="A94" s="12" t="str">
        <f t="shared" si="2"/>
        <v>86</v>
      </c>
      <c r="B94" s="12">
        <f>COUNTIF($F$4:F94,F94)</f>
        <v>86</v>
      </c>
      <c r="C94" s="21"/>
      <c r="D94" s="21"/>
      <c r="E94" s="47"/>
      <c r="F94" s="62" t="str">
        <f t="shared" si="3"/>
        <v/>
      </c>
      <c r="G94" s="21"/>
      <c r="H94" s="80"/>
    </row>
    <row r="95" spans="1:8" ht="18.75" hidden="1" customHeight="1">
      <c r="A95" s="12" t="str">
        <f t="shared" si="2"/>
        <v>87</v>
      </c>
      <c r="B95" s="12">
        <f>COUNTIF($F$4:F95,F95)</f>
        <v>87</v>
      </c>
      <c r="C95" s="21"/>
      <c r="D95" s="21"/>
      <c r="E95" s="47"/>
      <c r="F95" s="62" t="str">
        <f t="shared" si="3"/>
        <v/>
      </c>
      <c r="G95" s="21"/>
      <c r="H95" s="80"/>
    </row>
    <row r="96" spans="1:8" ht="18.75" hidden="1" customHeight="1">
      <c r="A96" s="12" t="str">
        <f t="shared" si="2"/>
        <v>88</v>
      </c>
      <c r="B96" s="12">
        <f>COUNTIF($F$4:F96,F96)</f>
        <v>88</v>
      </c>
      <c r="C96" s="21"/>
      <c r="D96" s="21"/>
      <c r="E96" s="47"/>
      <c r="F96" s="62" t="str">
        <f t="shared" si="3"/>
        <v/>
      </c>
      <c r="G96" s="21"/>
      <c r="H96" s="80"/>
    </row>
    <row r="97" spans="1:8" ht="18.75" hidden="1" customHeight="1">
      <c r="A97" s="12" t="str">
        <f t="shared" si="2"/>
        <v>89</v>
      </c>
      <c r="B97" s="12">
        <f>COUNTIF($F$4:F97,F97)</f>
        <v>89</v>
      </c>
      <c r="C97" s="21"/>
      <c r="D97" s="21"/>
      <c r="E97" s="47"/>
      <c r="F97" s="62" t="str">
        <f t="shared" si="3"/>
        <v/>
      </c>
      <c r="G97" s="21"/>
      <c r="H97" s="80"/>
    </row>
    <row r="98" spans="1:8" ht="18.75" hidden="1" customHeight="1">
      <c r="A98" s="12" t="str">
        <f t="shared" si="2"/>
        <v>90</v>
      </c>
      <c r="B98" s="12">
        <f>COUNTIF($F$4:F98,F98)</f>
        <v>90</v>
      </c>
      <c r="C98" s="21"/>
      <c r="D98" s="21"/>
      <c r="E98" s="47"/>
      <c r="F98" s="62" t="str">
        <f t="shared" si="3"/>
        <v/>
      </c>
      <c r="G98" s="21"/>
      <c r="H98" s="80"/>
    </row>
    <row r="99" spans="1:8" ht="18.75" hidden="1" customHeight="1">
      <c r="A99" s="12" t="str">
        <f t="shared" si="2"/>
        <v>91</v>
      </c>
      <c r="B99" s="12">
        <f>COUNTIF($F$4:F99,F99)</f>
        <v>91</v>
      </c>
      <c r="C99" s="21"/>
      <c r="D99" s="21"/>
      <c r="E99" s="47"/>
      <c r="F99" s="62" t="str">
        <f t="shared" si="3"/>
        <v/>
      </c>
      <c r="G99" s="21"/>
      <c r="H99" s="80"/>
    </row>
    <row r="100" spans="1:8" ht="18.75" hidden="1" customHeight="1">
      <c r="A100" s="12" t="str">
        <f t="shared" si="2"/>
        <v>92</v>
      </c>
      <c r="B100" s="12">
        <f>COUNTIF($F$4:F100,F100)</f>
        <v>92</v>
      </c>
      <c r="C100" s="21"/>
      <c r="D100" s="21"/>
      <c r="E100" s="47"/>
      <c r="F100" s="62" t="str">
        <f t="shared" si="3"/>
        <v/>
      </c>
      <c r="G100" s="21"/>
      <c r="H100" s="80"/>
    </row>
    <row r="101" spans="1:8" ht="18.75" hidden="1" customHeight="1">
      <c r="A101" s="12" t="str">
        <f t="shared" si="2"/>
        <v>93</v>
      </c>
      <c r="B101" s="12">
        <f>COUNTIF($F$4:F101,F101)</f>
        <v>93</v>
      </c>
      <c r="C101" s="21"/>
      <c r="D101" s="21"/>
      <c r="E101" s="47"/>
      <c r="F101" s="62" t="str">
        <f t="shared" si="3"/>
        <v/>
      </c>
      <c r="G101" s="21"/>
      <c r="H101" s="80"/>
    </row>
    <row r="102" spans="1:8" ht="18.75" hidden="1" customHeight="1">
      <c r="A102" s="12" t="str">
        <f t="shared" si="2"/>
        <v>94</v>
      </c>
      <c r="B102" s="12">
        <f>COUNTIF($F$4:F102,F102)</f>
        <v>94</v>
      </c>
      <c r="C102" s="21"/>
      <c r="D102" s="21"/>
      <c r="E102" s="47"/>
      <c r="F102" s="62" t="str">
        <f t="shared" si="3"/>
        <v/>
      </c>
      <c r="G102" s="21"/>
      <c r="H102" s="80"/>
    </row>
    <row r="103" spans="1:8" ht="18.75" customHeight="1">
      <c r="C103" s="22" t="s">
        <v>42</v>
      </c>
      <c r="D103" s="22"/>
      <c r="E103" s="22"/>
      <c r="F103" s="22"/>
      <c r="G103" s="22"/>
      <c r="H103" s="81">
        <f>SUM(H4:H102)</f>
        <v>600000</v>
      </c>
    </row>
    <row r="104" spans="1:8" ht="18.75" customHeight="1">
      <c r="F104" s="63" t="s">
        <v>7</v>
      </c>
      <c r="G104" s="69" t="s">
        <v>44</v>
      </c>
      <c r="H104" s="82">
        <f>SUMIF(E4:E102,1,H4:H102)</f>
        <v>10000</v>
      </c>
    </row>
    <row r="105" spans="1:8" ht="18.75" customHeight="1">
      <c r="F105" s="63"/>
      <c r="G105" s="70" t="s">
        <v>3</v>
      </c>
      <c r="H105" s="83">
        <f>SUMIF(E4:E102,2,H4:H102)</f>
        <v>20000</v>
      </c>
    </row>
    <row r="106" spans="1:8" ht="18.75" customHeight="1">
      <c r="F106" s="63"/>
      <c r="G106" s="70" t="s">
        <v>45</v>
      </c>
      <c r="H106" s="83">
        <f>SUMIF(E4:E102,3,H4:H102)</f>
        <v>30000</v>
      </c>
    </row>
    <row r="107" spans="1:8" ht="18.75" customHeight="1">
      <c r="F107" s="63"/>
      <c r="G107" s="70" t="s">
        <v>46</v>
      </c>
      <c r="H107" s="83">
        <f>SUMIF(E4:E102,4,H4:H102)</f>
        <v>40000</v>
      </c>
    </row>
    <row r="108" spans="1:8" ht="18.75" customHeight="1">
      <c r="F108" s="63"/>
      <c r="G108" s="70" t="s">
        <v>47</v>
      </c>
      <c r="H108" s="83">
        <f>SUMIF(E4:E102,5,H4:H102)</f>
        <v>500000</v>
      </c>
    </row>
    <row r="109" spans="1:8" ht="18.75" customHeight="1">
      <c r="F109" s="64"/>
      <c r="G109" s="22" t="s">
        <v>39</v>
      </c>
      <c r="H109" s="81">
        <f>SUM(H104:H108)</f>
        <v>600000</v>
      </c>
    </row>
    <row r="110" spans="1:8" ht="30" customHeight="1">
      <c r="C110" s="23" t="s">
        <v>33</v>
      </c>
      <c r="D110" s="40"/>
      <c r="E110" s="48"/>
      <c r="F110" s="48"/>
      <c r="G110" s="40"/>
      <c r="H110" s="84"/>
    </row>
    <row r="111" spans="1:8" s="9" customFormat="1" ht="13.95">
      <c r="A111" s="11" t="s">
        <v>55</v>
      </c>
      <c r="B111" s="11" t="s">
        <v>54</v>
      </c>
      <c r="C111" s="16" t="s">
        <v>1</v>
      </c>
      <c r="D111" s="16" t="s">
        <v>13</v>
      </c>
      <c r="E111" s="16" t="s">
        <v>27</v>
      </c>
      <c r="F111" s="28" t="s">
        <v>15</v>
      </c>
      <c r="G111" s="16" t="s">
        <v>20</v>
      </c>
      <c r="H111" s="75" t="s">
        <v>25</v>
      </c>
    </row>
    <row r="112" spans="1:8" ht="18.75" customHeight="1">
      <c r="A112" s="12" t="str">
        <f t="shared" ref="A112:A175" si="4">F112&amp;B112</f>
        <v>社会奉仕活動1</v>
      </c>
      <c r="B112" s="13">
        <f>COUNTIF($F$112:F112,F112)</f>
        <v>1</v>
      </c>
      <c r="C112" s="17">
        <v>4</v>
      </c>
      <c r="D112" s="38">
        <v>1</v>
      </c>
      <c r="E112" s="49">
        <v>1</v>
      </c>
      <c r="F112" s="61" t="str">
        <f t="shared" ref="F112:F175" si="5">IF(E112=1,"社会奉仕活動",(IF(E112=2,"生きがいを高める活動",(IF(E112=3,"健康を進める活動",(IF(E112=4,"その他の社会活動",(IF(E112=5,"補助対象外","")))))))))</f>
        <v>社会奉仕活動</v>
      </c>
      <c r="G112" s="17" t="s">
        <v>51</v>
      </c>
      <c r="H112" s="85">
        <v>10000</v>
      </c>
    </row>
    <row r="113" spans="1:8" ht="18.75" customHeight="1">
      <c r="A113" s="12" t="str">
        <f t="shared" si="4"/>
        <v>生きがいを高める活動1</v>
      </c>
      <c r="B113" s="13">
        <f>COUNTIF($F$112:F113,F113)</f>
        <v>1</v>
      </c>
      <c r="C113" s="18">
        <v>4</v>
      </c>
      <c r="D113" s="21">
        <v>2</v>
      </c>
      <c r="E113" s="50">
        <v>2</v>
      </c>
      <c r="F113" s="61" t="str">
        <f t="shared" si="5"/>
        <v>生きがいを高める活動</v>
      </c>
      <c r="G113" s="18" t="s">
        <v>30</v>
      </c>
      <c r="H113" s="86">
        <v>20000</v>
      </c>
    </row>
    <row r="114" spans="1:8" ht="18.75" customHeight="1">
      <c r="A114" s="12" t="str">
        <f t="shared" si="4"/>
        <v>健康を進める活動1</v>
      </c>
      <c r="B114" s="13">
        <f>COUNTIF($F$112:F114,F114)</f>
        <v>1</v>
      </c>
      <c r="C114" s="18">
        <v>4</v>
      </c>
      <c r="D114" s="21">
        <v>3</v>
      </c>
      <c r="E114" s="50">
        <v>3</v>
      </c>
      <c r="F114" s="61" t="str">
        <f t="shared" si="5"/>
        <v>健康を進める活動</v>
      </c>
      <c r="G114" s="18" t="s">
        <v>193</v>
      </c>
      <c r="H114" s="86">
        <v>30000</v>
      </c>
    </row>
    <row r="115" spans="1:8" ht="18.75" customHeight="1">
      <c r="A115" s="12" t="str">
        <f t="shared" si="4"/>
        <v>その他の社会活動1</v>
      </c>
      <c r="B115" s="13">
        <f>COUNTIF($F$112:F115,F115)</f>
        <v>1</v>
      </c>
      <c r="C115" s="18">
        <v>4</v>
      </c>
      <c r="D115" s="21">
        <v>4</v>
      </c>
      <c r="E115" s="50">
        <v>4</v>
      </c>
      <c r="F115" s="61" t="str">
        <f t="shared" si="5"/>
        <v>その他の社会活動</v>
      </c>
      <c r="G115" s="18" t="s">
        <v>334</v>
      </c>
      <c r="H115" s="86">
        <v>40000</v>
      </c>
    </row>
    <row r="116" spans="1:8" ht="18.75" customHeight="1">
      <c r="A116" s="12" t="str">
        <f t="shared" si="4"/>
        <v>補助対象外1</v>
      </c>
      <c r="B116" s="13">
        <f>COUNTIF($F$112:F116,F116)</f>
        <v>1</v>
      </c>
      <c r="C116" s="18">
        <v>4</v>
      </c>
      <c r="D116" s="21">
        <v>5</v>
      </c>
      <c r="E116" s="50">
        <v>5</v>
      </c>
      <c r="F116" s="61" t="str">
        <f t="shared" si="5"/>
        <v>補助対象外</v>
      </c>
      <c r="G116" s="18" t="s">
        <v>307</v>
      </c>
      <c r="H116" s="86">
        <v>50000</v>
      </c>
    </row>
    <row r="117" spans="1:8" ht="18.75" customHeight="1">
      <c r="A117" s="12" t="str">
        <f t="shared" si="4"/>
        <v>1</v>
      </c>
      <c r="B117" s="13">
        <f>COUNTIF($F$112:F117,F117)</f>
        <v>1</v>
      </c>
      <c r="C117" s="18"/>
      <c r="D117" s="21"/>
      <c r="E117" s="51"/>
      <c r="F117" s="61" t="str">
        <f t="shared" si="5"/>
        <v/>
      </c>
      <c r="G117" s="18"/>
      <c r="H117" s="87"/>
    </row>
    <row r="118" spans="1:8" ht="18.75" customHeight="1">
      <c r="A118" s="12" t="str">
        <f t="shared" si="4"/>
        <v>2</v>
      </c>
      <c r="B118" s="13">
        <f>COUNTIF($F$112:F118,F118)</f>
        <v>2</v>
      </c>
      <c r="C118" s="18"/>
      <c r="D118" s="21"/>
      <c r="E118" s="50"/>
      <c r="F118" s="61" t="str">
        <f t="shared" si="5"/>
        <v/>
      </c>
      <c r="G118" s="18"/>
      <c r="H118" s="86"/>
    </row>
    <row r="119" spans="1:8" ht="18.75" customHeight="1">
      <c r="A119" s="12" t="str">
        <f t="shared" si="4"/>
        <v>3</v>
      </c>
      <c r="B119" s="13">
        <f>COUNTIF($F$112:F119,F119)</f>
        <v>3</v>
      </c>
      <c r="C119" s="18"/>
      <c r="D119" s="21"/>
      <c r="E119" s="50"/>
      <c r="F119" s="61" t="str">
        <f t="shared" si="5"/>
        <v/>
      </c>
      <c r="G119" s="18"/>
      <c r="H119" s="86"/>
    </row>
    <row r="120" spans="1:8" ht="18.75" customHeight="1">
      <c r="A120" s="12" t="str">
        <f t="shared" si="4"/>
        <v>4</v>
      </c>
      <c r="B120" s="13">
        <f>COUNTIF($F$112:F120,F120)</f>
        <v>4</v>
      </c>
      <c r="C120" s="18"/>
      <c r="D120" s="21"/>
      <c r="E120" s="50"/>
      <c r="F120" s="61" t="str">
        <f t="shared" si="5"/>
        <v/>
      </c>
      <c r="G120" s="18"/>
      <c r="H120" s="86"/>
    </row>
    <row r="121" spans="1:8" ht="18.75" customHeight="1">
      <c r="A121" s="12" t="str">
        <f t="shared" si="4"/>
        <v>5</v>
      </c>
      <c r="B121" s="13">
        <f>COUNTIF($F$112:F121,F121)</f>
        <v>5</v>
      </c>
      <c r="C121" s="19"/>
      <c r="D121" s="39"/>
      <c r="E121" s="52"/>
      <c r="F121" s="61" t="str">
        <f t="shared" si="5"/>
        <v/>
      </c>
      <c r="G121" s="19"/>
      <c r="H121" s="88"/>
    </row>
    <row r="122" spans="1:8" ht="18.75" hidden="1" customHeight="1">
      <c r="A122" s="12" t="str">
        <f t="shared" si="4"/>
        <v>6</v>
      </c>
      <c r="B122" s="12">
        <f>COUNTIF($F$112:F122,F122)</f>
        <v>6</v>
      </c>
      <c r="C122" s="20"/>
      <c r="D122" s="20"/>
      <c r="E122" s="53"/>
      <c r="F122" s="62" t="str">
        <f t="shared" si="5"/>
        <v/>
      </c>
      <c r="G122" s="20"/>
      <c r="H122" s="89"/>
    </row>
    <row r="123" spans="1:8" ht="18.75" hidden="1" customHeight="1">
      <c r="A123" s="12" t="str">
        <f t="shared" si="4"/>
        <v>7</v>
      </c>
      <c r="B123" s="12">
        <f>COUNTIF($F$112:F123,F123)</f>
        <v>7</v>
      </c>
      <c r="C123" s="21"/>
      <c r="D123" s="21"/>
      <c r="E123" s="54"/>
      <c r="F123" s="62" t="str">
        <f t="shared" si="5"/>
        <v/>
      </c>
      <c r="G123" s="21"/>
      <c r="H123" s="90"/>
    </row>
    <row r="124" spans="1:8" ht="18.75" hidden="1" customHeight="1">
      <c r="A124" s="12" t="str">
        <f t="shared" si="4"/>
        <v>8</v>
      </c>
      <c r="B124" s="12">
        <f>COUNTIF($F$112:F124,F124)</f>
        <v>8</v>
      </c>
      <c r="C124" s="21"/>
      <c r="D124" s="21"/>
      <c r="E124" s="54"/>
      <c r="F124" s="62" t="str">
        <f t="shared" si="5"/>
        <v/>
      </c>
      <c r="G124" s="21"/>
      <c r="H124" s="90"/>
    </row>
    <row r="125" spans="1:8" ht="18.75" hidden="1" customHeight="1">
      <c r="A125" s="12" t="str">
        <f t="shared" si="4"/>
        <v>9</v>
      </c>
      <c r="B125" s="12">
        <f>COUNTIF($F$112:F125,F125)</f>
        <v>9</v>
      </c>
      <c r="C125" s="21"/>
      <c r="D125" s="21"/>
      <c r="E125" s="54"/>
      <c r="F125" s="62" t="str">
        <f t="shared" si="5"/>
        <v/>
      </c>
      <c r="G125" s="21"/>
      <c r="H125" s="90"/>
    </row>
    <row r="126" spans="1:8" ht="18.75" hidden="1" customHeight="1">
      <c r="A126" s="12" t="str">
        <f t="shared" si="4"/>
        <v>10</v>
      </c>
      <c r="B126" s="12">
        <f>COUNTIF($F$112:F126,F126)</f>
        <v>10</v>
      </c>
      <c r="C126" s="21"/>
      <c r="D126" s="21"/>
      <c r="E126" s="54"/>
      <c r="F126" s="62" t="str">
        <f t="shared" si="5"/>
        <v/>
      </c>
      <c r="G126" s="21"/>
      <c r="H126" s="90"/>
    </row>
    <row r="127" spans="1:8" ht="18.75" hidden="1" customHeight="1">
      <c r="A127" s="12" t="str">
        <f t="shared" si="4"/>
        <v>11</v>
      </c>
      <c r="B127" s="12">
        <f>COUNTIF($F$112:F127,F127)</f>
        <v>11</v>
      </c>
      <c r="C127" s="21"/>
      <c r="D127" s="21"/>
      <c r="E127" s="53"/>
      <c r="F127" s="62" t="str">
        <f t="shared" si="5"/>
        <v/>
      </c>
      <c r="G127" s="21"/>
      <c r="H127" s="89"/>
    </row>
    <row r="128" spans="1:8" ht="18.75" hidden="1" customHeight="1">
      <c r="A128" s="12" t="str">
        <f t="shared" si="4"/>
        <v>12</v>
      </c>
      <c r="B128" s="12">
        <f>COUNTIF($F$112:F128,F128)</f>
        <v>12</v>
      </c>
      <c r="C128" s="21"/>
      <c r="D128" s="21"/>
      <c r="E128" s="54"/>
      <c r="F128" s="62" t="str">
        <f t="shared" si="5"/>
        <v/>
      </c>
      <c r="G128" s="21"/>
      <c r="H128" s="90"/>
    </row>
    <row r="129" spans="1:8" ht="18.75" hidden="1" customHeight="1">
      <c r="A129" s="12" t="str">
        <f t="shared" si="4"/>
        <v>13</v>
      </c>
      <c r="B129" s="12">
        <f>COUNTIF($F$112:F129,F129)</f>
        <v>13</v>
      </c>
      <c r="C129" s="21"/>
      <c r="D129" s="21"/>
      <c r="E129" s="54"/>
      <c r="F129" s="62" t="str">
        <f t="shared" si="5"/>
        <v/>
      </c>
      <c r="G129" s="21"/>
      <c r="H129" s="90"/>
    </row>
    <row r="130" spans="1:8" ht="18.75" hidden="1" customHeight="1">
      <c r="A130" s="12" t="str">
        <f t="shared" si="4"/>
        <v>14</v>
      </c>
      <c r="B130" s="12">
        <f>COUNTIF($F$112:F130,F130)</f>
        <v>14</v>
      </c>
      <c r="C130" s="21"/>
      <c r="D130" s="21"/>
      <c r="E130" s="54"/>
      <c r="F130" s="62" t="str">
        <f t="shared" si="5"/>
        <v/>
      </c>
      <c r="G130" s="21"/>
      <c r="H130" s="90"/>
    </row>
    <row r="131" spans="1:8" ht="18.75" hidden="1" customHeight="1">
      <c r="A131" s="12" t="str">
        <f t="shared" si="4"/>
        <v>15</v>
      </c>
      <c r="B131" s="12">
        <f>COUNTIF($F$112:F131,F131)</f>
        <v>15</v>
      </c>
      <c r="C131" s="21"/>
      <c r="D131" s="21"/>
      <c r="E131" s="54"/>
      <c r="F131" s="62" t="str">
        <f t="shared" si="5"/>
        <v/>
      </c>
      <c r="G131" s="21"/>
      <c r="H131" s="90"/>
    </row>
    <row r="132" spans="1:8" ht="18.75" hidden="1" customHeight="1">
      <c r="A132" s="12" t="str">
        <f t="shared" si="4"/>
        <v>16</v>
      </c>
      <c r="B132" s="12">
        <f>COUNTIF($F$112:F132,F132)</f>
        <v>16</v>
      </c>
      <c r="C132" s="21"/>
      <c r="D132" s="21"/>
      <c r="E132" s="53"/>
      <c r="F132" s="62" t="str">
        <f t="shared" si="5"/>
        <v/>
      </c>
      <c r="G132" s="21"/>
      <c r="H132" s="89"/>
    </row>
    <row r="133" spans="1:8" ht="18.75" hidden="1" customHeight="1">
      <c r="A133" s="12" t="str">
        <f t="shared" si="4"/>
        <v>17</v>
      </c>
      <c r="B133" s="12">
        <f>COUNTIF($F$112:F133,F133)</f>
        <v>17</v>
      </c>
      <c r="C133" s="21"/>
      <c r="D133" s="21"/>
      <c r="E133" s="54"/>
      <c r="F133" s="62" t="str">
        <f t="shared" si="5"/>
        <v/>
      </c>
      <c r="G133" s="21"/>
      <c r="H133" s="90"/>
    </row>
    <row r="134" spans="1:8" ht="18.75" hidden="1" customHeight="1">
      <c r="A134" s="12" t="str">
        <f t="shared" si="4"/>
        <v>18</v>
      </c>
      <c r="B134" s="12">
        <f>COUNTIF($F$112:F134,F134)</f>
        <v>18</v>
      </c>
      <c r="C134" s="21"/>
      <c r="D134" s="21"/>
      <c r="E134" s="54"/>
      <c r="F134" s="62" t="str">
        <f t="shared" si="5"/>
        <v/>
      </c>
      <c r="G134" s="21"/>
      <c r="H134" s="90"/>
    </row>
    <row r="135" spans="1:8" ht="18.75" hidden="1" customHeight="1">
      <c r="A135" s="12" t="str">
        <f t="shared" si="4"/>
        <v>19</v>
      </c>
      <c r="B135" s="12">
        <f>COUNTIF($F$112:F135,F135)</f>
        <v>19</v>
      </c>
      <c r="C135" s="21"/>
      <c r="D135" s="21"/>
      <c r="E135" s="54"/>
      <c r="F135" s="62" t="str">
        <f t="shared" si="5"/>
        <v/>
      </c>
      <c r="G135" s="21"/>
      <c r="H135" s="90"/>
    </row>
    <row r="136" spans="1:8" ht="18.75" hidden="1" customHeight="1">
      <c r="A136" s="12" t="str">
        <f t="shared" si="4"/>
        <v>20</v>
      </c>
      <c r="B136" s="12">
        <f>COUNTIF($F$112:F136,F136)</f>
        <v>20</v>
      </c>
      <c r="C136" s="21"/>
      <c r="D136" s="21"/>
      <c r="E136" s="54"/>
      <c r="F136" s="62" t="str">
        <f t="shared" si="5"/>
        <v/>
      </c>
      <c r="G136" s="21"/>
      <c r="H136" s="90"/>
    </row>
    <row r="137" spans="1:8" ht="18.75" hidden="1" customHeight="1">
      <c r="A137" s="12" t="str">
        <f t="shared" si="4"/>
        <v>21</v>
      </c>
      <c r="B137" s="12">
        <f>COUNTIF($F$112:F137,F137)</f>
        <v>21</v>
      </c>
      <c r="C137" s="21"/>
      <c r="D137" s="21"/>
      <c r="E137" s="53"/>
      <c r="F137" s="62" t="str">
        <f t="shared" si="5"/>
        <v/>
      </c>
      <c r="G137" s="21"/>
      <c r="H137" s="89"/>
    </row>
    <row r="138" spans="1:8" ht="18.75" hidden="1" customHeight="1">
      <c r="A138" s="12" t="str">
        <f t="shared" si="4"/>
        <v>22</v>
      </c>
      <c r="B138" s="12">
        <f>COUNTIF($F$112:F138,F138)</f>
        <v>22</v>
      </c>
      <c r="C138" s="21"/>
      <c r="D138" s="21"/>
      <c r="E138" s="54"/>
      <c r="F138" s="62" t="str">
        <f t="shared" si="5"/>
        <v/>
      </c>
      <c r="G138" s="21"/>
      <c r="H138" s="90"/>
    </row>
    <row r="139" spans="1:8" ht="18.75" hidden="1" customHeight="1">
      <c r="A139" s="12" t="str">
        <f t="shared" si="4"/>
        <v>23</v>
      </c>
      <c r="B139" s="12">
        <f>COUNTIF($F$112:F139,F139)</f>
        <v>23</v>
      </c>
      <c r="C139" s="21"/>
      <c r="D139" s="21"/>
      <c r="E139" s="54"/>
      <c r="F139" s="62" t="str">
        <f t="shared" si="5"/>
        <v/>
      </c>
      <c r="G139" s="21"/>
      <c r="H139" s="90"/>
    </row>
    <row r="140" spans="1:8" ht="18.75" hidden="1" customHeight="1">
      <c r="A140" s="12" t="str">
        <f t="shared" si="4"/>
        <v>24</v>
      </c>
      <c r="B140" s="12">
        <f>COUNTIF($F$112:F140,F140)</f>
        <v>24</v>
      </c>
      <c r="C140" s="21"/>
      <c r="D140" s="21"/>
      <c r="E140" s="54"/>
      <c r="F140" s="62" t="str">
        <f t="shared" si="5"/>
        <v/>
      </c>
      <c r="G140" s="21"/>
      <c r="H140" s="90"/>
    </row>
    <row r="141" spans="1:8" ht="18.75" hidden="1" customHeight="1">
      <c r="A141" s="12" t="str">
        <f t="shared" si="4"/>
        <v>25</v>
      </c>
      <c r="B141" s="12">
        <f>COUNTIF($F$112:F141,F141)</f>
        <v>25</v>
      </c>
      <c r="C141" s="21"/>
      <c r="D141" s="21"/>
      <c r="E141" s="54"/>
      <c r="F141" s="62" t="str">
        <f t="shared" si="5"/>
        <v/>
      </c>
      <c r="G141" s="21"/>
      <c r="H141" s="90"/>
    </row>
    <row r="142" spans="1:8" ht="18.75" hidden="1" customHeight="1">
      <c r="A142" s="12" t="str">
        <f t="shared" si="4"/>
        <v>26</v>
      </c>
      <c r="B142" s="12">
        <f>COUNTIF($F$112:F142,F142)</f>
        <v>26</v>
      </c>
      <c r="C142" s="21"/>
      <c r="D142" s="21"/>
      <c r="E142" s="53"/>
      <c r="F142" s="62" t="str">
        <f t="shared" si="5"/>
        <v/>
      </c>
      <c r="G142" s="21"/>
      <c r="H142" s="89"/>
    </row>
    <row r="143" spans="1:8" ht="18.75" hidden="1" customHeight="1">
      <c r="A143" s="12" t="str">
        <f t="shared" si="4"/>
        <v>27</v>
      </c>
      <c r="B143" s="12">
        <f>COUNTIF($F$112:F143,F143)</f>
        <v>27</v>
      </c>
      <c r="C143" s="21"/>
      <c r="D143" s="21"/>
      <c r="E143" s="54"/>
      <c r="F143" s="62" t="str">
        <f t="shared" si="5"/>
        <v/>
      </c>
      <c r="G143" s="21"/>
      <c r="H143" s="90"/>
    </row>
    <row r="144" spans="1:8" ht="18.75" hidden="1" customHeight="1">
      <c r="A144" s="12" t="str">
        <f t="shared" si="4"/>
        <v>28</v>
      </c>
      <c r="B144" s="12">
        <f>COUNTIF($F$112:F144,F144)</f>
        <v>28</v>
      </c>
      <c r="C144" s="21"/>
      <c r="D144" s="21"/>
      <c r="E144" s="54"/>
      <c r="F144" s="62" t="str">
        <f t="shared" si="5"/>
        <v/>
      </c>
      <c r="G144" s="21"/>
      <c r="H144" s="90"/>
    </row>
    <row r="145" spans="1:8" ht="18.75" hidden="1" customHeight="1">
      <c r="A145" s="12" t="str">
        <f t="shared" si="4"/>
        <v>29</v>
      </c>
      <c r="B145" s="12">
        <f>COUNTIF($F$112:F145,F145)</f>
        <v>29</v>
      </c>
      <c r="C145" s="21"/>
      <c r="D145" s="21"/>
      <c r="E145" s="54"/>
      <c r="F145" s="62" t="str">
        <f t="shared" si="5"/>
        <v/>
      </c>
      <c r="G145" s="21"/>
      <c r="H145" s="90"/>
    </row>
    <row r="146" spans="1:8" ht="18.75" hidden="1" customHeight="1">
      <c r="A146" s="12" t="str">
        <f t="shared" si="4"/>
        <v>30</v>
      </c>
      <c r="B146" s="12">
        <f>COUNTIF($F$112:F146,F146)</f>
        <v>30</v>
      </c>
      <c r="C146" s="21"/>
      <c r="D146" s="21"/>
      <c r="E146" s="54"/>
      <c r="F146" s="62" t="str">
        <f t="shared" si="5"/>
        <v/>
      </c>
      <c r="G146" s="21"/>
      <c r="H146" s="90"/>
    </row>
    <row r="147" spans="1:8" ht="18.75" hidden="1" customHeight="1">
      <c r="A147" s="12" t="str">
        <f t="shared" si="4"/>
        <v>31</v>
      </c>
      <c r="B147" s="12">
        <f>COUNTIF($F$112:F147,F147)</f>
        <v>31</v>
      </c>
      <c r="C147" s="21"/>
      <c r="D147" s="21"/>
      <c r="E147" s="53"/>
      <c r="F147" s="62" t="str">
        <f t="shared" si="5"/>
        <v/>
      </c>
      <c r="G147" s="21"/>
      <c r="H147" s="89"/>
    </row>
    <row r="148" spans="1:8" ht="18.75" hidden="1" customHeight="1">
      <c r="A148" s="12" t="str">
        <f t="shared" si="4"/>
        <v>32</v>
      </c>
      <c r="B148" s="12">
        <f>COUNTIF($F$112:F148,F148)</f>
        <v>32</v>
      </c>
      <c r="C148" s="20"/>
      <c r="D148" s="21"/>
      <c r="E148" s="54"/>
      <c r="F148" s="62" t="str">
        <f t="shared" si="5"/>
        <v/>
      </c>
      <c r="G148" s="20"/>
      <c r="H148" s="90"/>
    </row>
    <row r="149" spans="1:8" ht="18.75" hidden="1" customHeight="1">
      <c r="A149" s="12" t="str">
        <f t="shared" si="4"/>
        <v>33</v>
      </c>
      <c r="B149" s="12">
        <f>COUNTIF($F$112:F149,F149)</f>
        <v>33</v>
      </c>
      <c r="C149" s="21"/>
      <c r="D149" s="21"/>
      <c r="E149" s="54"/>
      <c r="F149" s="62" t="str">
        <f t="shared" si="5"/>
        <v/>
      </c>
      <c r="G149" s="21"/>
      <c r="H149" s="90"/>
    </row>
    <row r="150" spans="1:8" ht="18.75" hidden="1" customHeight="1">
      <c r="A150" s="12" t="str">
        <f t="shared" si="4"/>
        <v>34</v>
      </c>
      <c r="B150" s="12">
        <f>COUNTIF($F$112:F150,F150)</f>
        <v>34</v>
      </c>
      <c r="C150" s="21"/>
      <c r="D150" s="21"/>
      <c r="E150" s="54"/>
      <c r="F150" s="62" t="str">
        <f t="shared" si="5"/>
        <v/>
      </c>
      <c r="G150" s="21"/>
      <c r="H150" s="90"/>
    </row>
    <row r="151" spans="1:8" ht="18.75" hidden="1" customHeight="1">
      <c r="A151" s="12" t="str">
        <f t="shared" si="4"/>
        <v>35</v>
      </c>
      <c r="B151" s="12">
        <f>COUNTIF($F$112:F151,F151)</f>
        <v>35</v>
      </c>
      <c r="C151" s="21"/>
      <c r="D151" s="21"/>
      <c r="E151" s="54"/>
      <c r="F151" s="62" t="str">
        <f t="shared" si="5"/>
        <v/>
      </c>
      <c r="G151" s="21"/>
      <c r="H151" s="90"/>
    </row>
    <row r="152" spans="1:8" ht="18.75" hidden="1" customHeight="1">
      <c r="A152" s="12" t="str">
        <f t="shared" si="4"/>
        <v>36</v>
      </c>
      <c r="B152" s="12">
        <f>COUNTIF($F$112:F152,F152)</f>
        <v>36</v>
      </c>
      <c r="C152" s="21"/>
      <c r="D152" s="21"/>
      <c r="E152" s="53"/>
      <c r="F152" s="62" t="str">
        <f t="shared" si="5"/>
        <v/>
      </c>
      <c r="G152" s="21"/>
      <c r="H152" s="89"/>
    </row>
    <row r="153" spans="1:8" ht="18.75" hidden="1" customHeight="1">
      <c r="A153" s="12" t="str">
        <f t="shared" si="4"/>
        <v>37</v>
      </c>
      <c r="B153" s="12">
        <f>COUNTIF($F$112:F153,F153)</f>
        <v>37</v>
      </c>
      <c r="C153" s="21"/>
      <c r="D153" s="21"/>
      <c r="E153" s="54"/>
      <c r="F153" s="62" t="str">
        <f t="shared" si="5"/>
        <v/>
      </c>
      <c r="G153" s="21"/>
      <c r="H153" s="90"/>
    </row>
    <row r="154" spans="1:8" ht="18.75" hidden="1" customHeight="1">
      <c r="A154" s="12" t="str">
        <f t="shared" si="4"/>
        <v>38</v>
      </c>
      <c r="B154" s="12">
        <f>COUNTIF($F$112:F154,F154)</f>
        <v>38</v>
      </c>
      <c r="C154" s="21"/>
      <c r="D154" s="21"/>
      <c r="E154" s="54"/>
      <c r="F154" s="62" t="str">
        <f t="shared" si="5"/>
        <v/>
      </c>
      <c r="G154" s="21"/>
      <c r="H154" s="90"/>
    </row>
    <row r="155" spans="1:8" ht="18.75" hidden="1" customHeight="1">
      <c r="A155" s="12" t="str">
        <f t="shared" si="4"/>
        <v>39</v>
      </c>
      <c r="B155" s="12">
        <f>COUNTIF($F$112:F155,F155)</f>
        <v>39</v>
      </c>
      <c r="C155" s="21"/>
      <c r="D155" s="21"/>
      <c r="E155" s="54"/>
      <c r="F155" s="62" t="str">
        <f t="shared" si="5"/>
        <v/>
      </c>
      <c r="G155" s="21"/>
      <c r="H155" s="90"/>
    </row>
    <row r="156" spans="1:8" ht="18.75" hidden="1" customHeight="1">
      <c r="A156" s="12" t="str">
        <f t="shared" si="4"/>
        <v>40</v>
      </c>
      <c r="B156" s="12">
        <f>COUNTIF($F$112:F156,F156)</f>
        <v>40</v>
      </c>
      <c r="C156" s="21"/>
      <c r="D156" s="21"/>
      <c r="E156" s="54"/>
      <c r="F156" s="62" t="str">
        <f t="shared" si="5"/>
        <v/>
      </c>
      <c r="G156" s="21"/>
      <c r="H156" s="90"/>
    </row>
    <row r="157" spans="1:8" ht="18.75" hidden="1" customHeight="1">
      <c r="A157" s="12" t="str">
        <f t="shared" si="4"/>
        <v>41</v>
      </c>
      <c r="B157" s="12">
        <f>COUNTIF($F$112:F157,F157)</f>
        <v>41</v>
      </c>
      <c r="C157" s="21"/>
      <c r="D157" s="21"/>
      <c r="E157" s="53"/>
      <c r="F157" s="62" t="str">
        <f t="shared" si="5"/>
        <v/>
      </c>
      <c r="G157" s="21"/>
      <c r="H157" s="89"/>
    </row>
    <row r="158" spans="1:8" ht="18.75" hidden="1" customHeight="1">
      <c r="A158" s="12" t="str">
        <f t="shared" si="4"/>
        <v>42</v>
      </c>
      <c r="B158" s="12">
        <f>COUNTIF($F$112:F158,F158)</f>
        <v>42</v>
      </c>
      <c r="C158" s="21"/>
      <c r="D158" s="21"/>
      <c r="E158" s="54"/>
      <c r="F158" s="62" t="str">
        <f t="shared" si="5"/>
        <v/>
      </c>
      <c r="G158" s="21"/>
      <c r="H158" s="90"/>
    </row>
    <row r="159" spans="1:8" ht="18.75" hidden="1" customHeight="1">
      <c r="A159" s="12" t="str">
        <f t="shared" si="4"/>
        <v>43</v>
      </c>
      <c r="B159" s="12">
        <f>COUNTIF($F$112:F159,F159)</f>
        <v>43</v>
      </c>
      <c r="C159" s="21"/>
      <c r="D159" s="21"/>
      <c r="E159" s="54"/>
      <c r="F159" s="62" t="str">
        <f t="shared" si="5"/>
        <v/>
      </c>
      <c r="G159" s="21"/>
      <c r="H159" s="90"/>
    </row>
    <row r="160" spans="1:8" ht="18.75" hidden="1" customHeight="1">
      <c r="A160" s="12" t="str">
        <f t="shared" si="4"/>
        <v>44</v>
      </c>
      <c r="B160" s="12">
        <f>COUNTIF($F$112:F160,F160)</f>
        <v>44</v>
      </c>
      <c r="C160" s="21"/>
      <c r="D160" s="21"/>
      <c r="E160" s="54"/>
      <c r="F160" s="62" t="str">
        <f t="shared" si="5"/>
        <v/>
      </c>
      <c r="G160" s="21"/>
      <c r="H160" s="90"/>
    </row>
    <row r="161" spans="1:8" ht="18.75" hidden="1" customHeight="1">
      <c r="A161" s="12" t="str">
        <f t="shared" si="4"/>
        <v>45</v>
      </c>
      <c r="B161" s="12">
        <f>COUNTIF($F$112:F161,F161)</f>
        <v>45</v>
      </c>
      <c r="C161" s="21"/>
      <c r="D161" s="21"/>
      <c r="E161" s="54"/>
      <c r="F161" s="62" t="str">
        <f t="shared" si="5"/>
        <v/>
      </c>
      <c r="G161" s="21"/>
      <c r="H161" s="90"/>
    </row>
    <row r="162" spans="1:8" ht="18.75" hidden="1" customHeight="1">
      <c r="A162" s="12" t="str">
        <f t="shared" si="4"/>
        <v>46</v>
      </c>
      <c r="B162" s="12">
        <f>COUNTIF($F$112:F162,F162)</f>
        <v>46</v>
      </c>
      <c r="C162" s="21"/>
      <c r="D162" s="21"/>
      <c r="E162" s="53"/>
      <c r="F162" s="62" t="str">
        <f t="shared" si="5"/>
        <v/>
      </c>
      <c r="G162" s="21"/>
      <c r="H162" s="89"/>
    </row>
    <row r="163" spans="1:8" ht="18.75" hidden="1" customHeight="1">
      <c r="A163" s="12" t="str">
        <f t="shared" si="4"/>
        <v>47</v>
      </c>
      <c r="B163" s="12">
        <f>COUNTIF($F$112:F163,F163)</f>
        <v>47</v>
      </c>
      <c r="C163" s="21"/>
      <c r="D163" s="21"/>
      <c r="E163" s="54"/>
      <c r="F163" s="62" t="str">
        <f t="shared" si="5"/>
        <v/>
      </c>
      <c r="G163" s="21"/>
      <c r="H163" s="90"/>
    </row>
    <row r="164" spans="1:8" ht="18.75" hidden="1" customHeight="1">
      <c r="A164" s="12" t="str">
        <f t="shared" si="4"/>
        <v>48</v>
      </c>
      <c r="B164" s="12">
        <f>COUNTIF($F$112:F164,F164)</f>
        <v>48</v>
      </c>
      <c r="C164" s="21"/>
      <c r="D164" s="21"/>
      <c r="E164" s="54"/>
      <c r="F164" s="62" t="str">
        <f t="shared" si="5"/>
        <v/>
      </c>
      <c r="G164" s="21"/>
      <c r="H164" s="90"/>
    </row>
    <row r="165" spans="1:8" ht="18.75" hidden="1" customHeight="1">
      <c r="A165" s="12" t="str">
        <f t="shared" si="4"/>
        <v>49</v>
      </c>
      <c r="B165" s="12">
        <f>COUNTIF($F$112:F165,F165)</f>
        <v>49</v>
      </c>
      <c r="C165" s="21"/>
      <c r="D165" s="21"/>
      <c r="E165" s="54"/>
      <c r="F165" s="62" t="str">
        <f t="shared" si="5"/>
        <v/>
      </c>
      <c r="G165" s="21"/>
      <c r="H165" s="90"/>
    </row>
    <row r="166" spans="1:8" ht="18.75" hidden="1" customHeight="1">
      <c r="A166" s="12" t="str">
        <f t="shared" si="4"/>
        <v>50</v>
      </c>
      <c r="B166" s="12">
        <f>COUNTIF($F$112:F166,F166)</f>
        <v>50</v>
      </c>
      <c r="C166" s="21"/>
      <c r="D166" s="21"/>
      <c r="E166" s="54"/>
      <c r="F166" s="62" t="str">
        <f t="shared" si="5"/>
        <v/>
      </c>
      <c r="G166" s="21"/>
      <c r="H166" s="90"/>
    </row>
    <row r="167" spans="1:8" ht="18.75" hidden="1" customHeight="1">
      <c r="A167" s="12" t="str">
        <f t="shared" si="4"/>
        <v>51</v>
      </c>
      <c r="B167" s="12">
        <f>COUNTIF($F$112:F167,F167)</f>
        <v>51</v>
      </c>
      <c r="C167" s="21"/>
      <c r="D167" s="21"/>
      <c r="E167" s="53"/>
      <c r="F167" s="62" t="str">
        <f t="shared" si="5"/>
        <v/>
      </c>
      <c r="G167" s="21"/>
      <c r="H167" s="89"/>
    </row>
    <row r="168" spans="1:8" ht="18.75" hidden="1" customHeight="1">
      <c r="A168" s="12" t="str">
        <f t="shared" si="4"/>
        <v>52</v>
      </c>
      <c r="B168" s="12">
        <f>COUNTIF($F$112:F168,F168)</f>
        <v>52</v>
      </c>
      <c r="C168" s="21"/>
      <c r="D168" s="21"/>
      <c r="E168" s="54"/>
      <c r="F168" s="62" t="str">
        <f t="shared" si="5"/>
        <v/>
      </c>
      <c r="G168" s="21"/>
      <c r="H168" s="90"/>
    </row>
    <row r="169" spans="1:8" ht="18.75" hidden="1" customHeight="1">
      <c r="A169" s="12" t="str">
        <f t="shared" si="4"/>
        <v>53</v>
      </c>
      <c r="B169" s="12">
        <f>COUNTIF($F$112:F169,F169)</f>
        <v>53</v>
      </c>
      <c r="C169" s="21"/>
      <c r="D169" s="21"/>
      <c r="E169" s="54"/>
      <c r="F169" s="62" t="str">
        <f t="shared" si="5"/>
        <v/>
      </c>
      <c r="G169" s="21"/>
      <c r="H169" s="90"/>
    </row>
    <row r="170" spans="1:8" ht="18.75" hidden="1" customHeight="1">
      <c r="A170" s="12" t="str">
        <f t="shared" si="4"/>
        <v>54</v>
      </c>
      <c r="B170" s="12">
        <f>COUNTIF($F$112:F170,F170)</f>
        <v>54</v>
      </c>
      <c r="C170" s="21"/>
      <c r="D170" s="21"/>
      <c r="E170" s="54"/>
      <c r="F170" s="62" t="str">
        <f t="shared" si="5"/>
        <v/>
      </c>
      <c r="G170" s="21"/>
      <c r="H170" s="90"/>
    </row>
    <row r="171" spans="1:8" ht="18.75" hidden="1" customHeight="1">
      <c r="A171" s="12" t="str">
        <f t="shared" si="4"/>
        <v>55</v>
      </c>
      <c r="B171" s="12">
        <f>COUNTIF($F$112:F171,F171)</f>
        <v>55</v>
      </c>
      <c r="C171" s="21"/>
      <c r="D171" s="21"/>
      <c r="E171" s="54"/>
      <c r="F171" s="62" t="str">
        <f t="shared" si="5"/>
        <v/>
      </c>
      <c r="G171" s="21"/>
      <c r="H171" s="90"/>
    </row>
    <row r="172" spans="1:8" ht="18.75" hidden="1" customHeight="1">
      <c r="A172" s="12" t="str">
        <f t="shared" si="4"/>
        <v>56</v>
      </c>
      <c r="B172" s="12">
        <f>COUNTIF($F$112:F172,F172)</f>
        <v>56</v>
      </c>
      <c r="C172" s="21"/>
      <c r="D172" s="21"/>
      <c r="E172" s="53"/>
      <c r="F172" s="62" t="str">
        <f t="shared" si="5"/>
        <v/>
      </c>
      <c r="G172" s="21"/>
      <c r="H172" s="89"/>
    </row>
    <row r="173" spans="1:8" ht="18.75" hidden="1" customHeight="1">
      <c r="A173" s="12" t="str">
        <f t="shared" si="4"/>
        <v>57</v>
      </c>
      <c r="B173" s="12">
        <f>COUNTIF($F$112:F173,F173)</f>
        <v>57</v>
      </c>
      <c r="C173" s="21"/>
      <c r="D173" s="21"/>
      <c r="E173" s="54"/>
      <c r="F173" s="62" t="str">
        <f t="shared" si="5"/>
        <v/>
      </c>
      <c r="G173" s="21"/>
      <c r="H173" s="90"/>
    </row>
    <row r="174" spans="1:8" ht="18.75" hidden="1" customHeight="1">
      <c r="A174" s="12" t="str">
        <f t="shared" si="4"/>
        <v>58</v>
      </c>
      <c r="B174" s="12">
        <f>COUNTIF($F$112:F174,F174)</f>
        <v>58</v>
      </c>
      <c r="C174" s="21"/>
      <c r="D174" s="21"/>
      <c r="E174" s="54"/>
      <c r="F174" s="62" t="str">
        <f t="shared" si="5"/>
        <v/>
      </c>
      <c r="G174" s="21"/>
      <c r="H174" s="90"/>
    </row>
    <row r="175" spans="1:8" ht="18.75" hidden="1" customHeight="1">
      <c r="A175" s="12" t="str">
        <f t="shared" si="4"/>
        <v>59</v>
      </c>
      <c r="B175" s="12">
        <f>COUNTIF($F$112:F175,F175)</f>
        <v>59</v>
      </c>
      <c r="C175" s="21"/>
      <c r="D175" s="21"/>
      <c r="E175" s="54"/>
      <c r="F175" s="62" t="str">
        <f t="shared" si="5"/>
        <v/>
      </c>
      <c r="G175" s="21"/>
      <c r="H175" s="90"/>
    </row>
    <row r="176" spans="1:8" ht="18.75" hidden="1" customHeight="1">
      <c r="A176" s="12" t="str">
        <f t="shared" ref="A176:A239" si="6">F176&amp;B176</f>
        <v>60</v>
      </c>
      <c r="B176" s="12">
        <f>COUNTIF($F$112:F176,F176)</f>
        <v>60</v>
      </c>
      <c r="C176" s="21"/>
      <c r="D176" s="21"/>
      <c r="E176" s="54"/>
      <c r="F176" s="62" t="str">
        <f t="shared" ref="F176:F239" si="7">IF(E176=1,"社会奉仕活動",(IF(E176=2,"生きがいを高める活動",(IF(E176=3,"健康を進める活動",(IF(E176=4,"その他の社会活動",(IF(E176=5,"補助対象外","")))))))))</f>
        <v/>
      </c>
      <c r="G176" s="21"/>
      <c r="H176" s="90"/>
    </row>
    <row r="177" spans="1:8" ht="18.75" hidden="1" customHeight="1">
      <c r="A177" s="12" t="str">
        <f t="shared" si="6"/>
        <v>61</v>
      </c>
      <c r="B177" s="12">
        <f>COUNTIF($F$112:F177,F177)</f>
        <v>61</v>
      </c>
      <c r="C177" s="21"/>
      <c r="D177" s="21"/>
      <c r="E177" s="53"/>
      <c r="F177" s="62" t="str">
        <f t="shared" si="7"/>
        <v/>
      </c>
      <c r="G177" s="21"/>
      <c r="H177" s="89"/>
    </row>
    <row r="178" spans="1:8" ht="18.75" hidden="1" customHeight="1">
      <c r="A178" s="12" t="str">
        <f t="shared" si="6"/>
        <v>62</v>
      </c>
      <c r="B178" s="12">
        <f>COUNTIF($F$112:F178,F178)</f>
        <v>62</v>
      </c>
      <c r="C178" s="21"/>
      <c r="D178" s="21"/>
      <c r="E178" s="54"/>
      <c r="F178" s="62" t="str">
        <f t="shared" si="7"/>
        <v/>
      </c>
      <c r="G178" s="21"/>
      <c r="H178" s="90"/>
    </row>
    <row r="179" spans="1:8" ht="18.75" hidden="1" customHeight="1">
      <c r="A179" s="12" t="str">
        <f t="shared" si="6"/>
        <v>63</v>
      </c>
      <c r="B179" s="12">
        <f>COUNTIF($F$112:F179,F179)</f>
        <v>63</v>
      </c>
      <c r="C179" s="21"/>
      <c r="D179" s="21"/>
      <c r="E179" s="54"/>
      <c r="F179" s="62" t="str">
        <f t="shared" si="7"/>
        <v/>
      </c>
      <c r="G179" s="21"/>
      <c r="H179" s="90"/>
    </row>
    <row r="180" spans="1:8" ht="18.75" hidden="1" customHeight="1">
      <c r="A180" s="12" t="str">
        <f t="shared" si="6"/>
        <v>64</v>
      </c>
      <c r="B180" s="12">
        <f>COUNTIF($F$112:F180,F180)</f>
        <v>64</v>
      </c>
      <c r="C180" s="21"/>
      <c r="D180" s="21"/>
      <c r="E180" s="54"/>
      <c r="F180" s="62" t="str">
        <f t="shared" si="7"/>
        <v/>
      </c>
      <c r="G180" s="21"/>
      <c r="H180" s="90"/>
    </row>
    <row r="181" spans="1:8" ht="18.75" hidden="1" customHeight="1">
      <c r="A181" s="12" t="str">
        <f t="shared" si="6"/>
        <v>65</v>
      </c>
      <c r="B181" s="12">
        <f>COUNTIF($F$112:F181,F181)</f>
        <v>65</v>
      </c>
      <c r="C181" s="21"/>
      <c r="D181" s="21"/>
      <c r="E181" s="54"/>
      <c r="F181" s="62" t="str">
        <f t="shared" si="7"/>
        <v/>
      </c>
      <c r="G181" s="21"/>
      <c r="H181" s="90"/>
    </row>
    <row r="182" spans="1:8" ht="18.75" hidden="1" customHeight="1">
      <c r="A182" s="12" t="str">
        <f t="shared" si="6"/>
        <v>66</v>
      </c>
      <c r="B182" s="12">
        <f>COUNTIF($F$112:F182,F182)</f>
        <v>66</v>
      </c>
      <c r="C182" s="21"/>
      <c r="D182" s="21"/>
      <c r="E182" s="53"/>
      <c r="F182" s="62" t="str">
        <f t="shared" si="7"/>
        <v/>
      </c>
      <c r="G182" s="21"/>
      <c r="H182" s="89"/>
    </row>
    <row r="183" spans="1:8" ht="18.75" hidden="1" customHeight="1">
      <c r="A183" s="12" t="str">
        <f t="shared" si="6"/>
        <v>67</v>
      </c>
      <c r="B183" s="12">
        <f>COUNTIF($F$112:F183,F183)</f>
        <v>67</v>
      </c>
      <c r="C183" s="21"/>
      <c r="D183" s="21"/>
      <c r="E183" s="54"/>
      <c r="F183" s="62" t="str">
        <f t="shared" si="7"/>
        <v/>
      </c>
      <c r="G183" s="21"/>
      <c r="H183" s="90"/>
    </row>
    <row r="184" spans="1:8" ht="18.75" hidden="1" customHeight="1">
      <c r="A184" s="12" t="str">
        <f t="shared" si="6"/>
        <v>68</v>
      </c>
      <c r="B184" s="12">
        <f>COUNTIF($F$112:F184,F184)</f>
        <v>68</v>
      </c>
      <c r="C184" s="21"/>
      <c r="D184" s="21"/>
      <c r="E184" s="54"/>
      <c r="F184" s="62" t="str">
        <f t="shared" si="7"/>
        <v/>
      </c>
      <c r="G184" s="21"/>
      <c r="H184" s="90"/>
    </row>
    <row r="185" spans="1:8" ht="18.75" hidden="1" customHeight="1">
      <c r="A185" s="12" t="str">
        <f t="shared" si="6"/>
        <v>69</v>
      </c>
      <c r="B185" s="12">
        <f>COUNTIF($F$112:F185,F185)</f>
        <v>69</v>
      </c>
      <c r="C185" s="20"/>
      <c r="D185" s="21"/>
      <c r="E185" s="54"/>
      <c r="F185" s="62" t="str">
        <f t="shared" si="7"/>
        <v/>
      </c>
      <c r="G185" s="20"/>
      <c r="H185" s="90"/>
    </row>
    <row r="186" spans="1:8" ht="18.75" hidden="1" customHeight="1">
      <c r="A186" s="12" t="str">
        <f t="shared" si="6"/>
        <v>70</v>
      </c>
      <c r="B186" s="12">
        <f>COUNTIF($F$112:F186,F186)</f>
        <v>70</v>
      </c>
      <c r="C186" s="21"/>
      <c r="D186" s="21"/>
      <c r="E186" s="54"/>
      <c r="F186" s="62" t="str">
        <f t="shared" si="7"/>
        <v/>
      </c>
      <c r="G186" s="21"/>
      <c r="H186" s="90"/>
    </row>
    <row r="187" spans="1:8" ht="18.75" hidden="1" customHeight="1">
      <c r="A187" s="12" t="str">
        <f t="shared" si="6"/>
        <v>71</v>
      </c>
      <c r="B187" s="12">
        <f>COUNTIF($F$112:F187,F187)</f>
        <v>71</v>
      </c>
      <c r="C187" s="21"/>
      <c r="D187" s="21"/>
      <c r="E187" s="53"/>
      <c r="F187" s="62" t="str">
        <f t="shared" si="7"/>
        <v/>
      </c>
      <c r="G187" s="21"/>
      <c r="H187" s="89"/>
    </row>
    <row r="188" spans="1:8" ht="18.75" hidden="1" customHeight="1">
      <c r="A188" s="12" t="str">
        <f t="shared" si="6"/>
        <v>72</v>
      </c>
      <c r="B188" s="12">
        <f>COUNTIF($F$112:F188,F188)</f>
        <v>72</v>
      </c>
      <c r="C188" s="21"/>
      <c r="D188" s="21"/>
      <c r="E188" s="54"/>
      <c r="F188" s="62" t="str">
        <f t="shared" si="7"/>
        <v/>
      </c>
      <c r="G188" s="21"/>
      <c r="H188" s="90"/>
    </row>
    <row r="189" spans="1:8" ht="18.75" hidden="1" customHeight="1">
      <c r="A189" s="12" t="str">
        <f t="shared" si="6"/>
        <v>73</v>
      </c>
      <c r="B189" s="12">
        <f>COUNTIF($F$112:F189,F189)</f>
        <v>73</v>
      </c>
      <c r="C189" s="21"/>
      <c r="D189" s="21"/>
      <c r="E189" s="54"/>
      <c r="F189" s="62" t="str">
        <f t="shared" si="7"/>
        <v/>
      </c>
      <c r="G189" s="21"/>
      <c r="H189" s="90"/>
    </row>
    <row r="190" spans="1:8" ht="18.75" hidden="1" customHeight="1">
      <c r="A190" s="12" t="str">
        <f t="shared" si="6"/>
        <v>74</v>
      </c>
      <c r="B190" s="12">
        <f>COUNTIF($F$112:F190,F190)</f>
        <v>74</v>
      </c>
      <c r="C190" s="21"/>
      <c r="D190" s="21"/>
      <c r="E190" s="54"/>
      <c r="F190" s="62" t="str">
        <f t="shared" si="7"/>
        <v/>
      </c>
      <c r="G190" s="21"/>
      <c r="H190" s="90"/>
    </row>
    <row r="191" spans="1:8" ht="18.75" hidden="1" customHeight="1">
      <c r="A191" s="12" t="str">
        <f t="shared" si="6"/>
        <v>75</v>
      </c>
      <c r="B191" s="12">
        <f>COUNTIF($F$112:F191,F191)</f>
        <v>75</v>
      </c>
      <c r="C191" s="21"/>
      <c r="D191" s="21"/>
      <c r="E191" s="54"/>
      <c r="F191" s="62" t="str">
        <f t="shared" si="7"/>
        <v/>
      </c>
      <c r="G191" s="21"/>
      <c r="H191" s="90"/>
    </row>
    <row r="192" spans="1:8" ht="18.75" hidden="1" customHeight="1">
      <c r="A192" s="12" t="str">
        <f t="shared" si="6"/>
        <v>76</v>
      </c>
      <c r="B192" s="12">
        <f>COUNTIF($F$112:F192,F192)</f>
        <v>76</v>
      </c>
      <c r="C192" s="21"/>
      <c r="D192" s="21"/>
      <c r="E192" s="53"/>
      <c r="F192" s="62" t="str">
        <f t="shared" si="7"/>
        <v/>
      </c>
      <c r="G192" s="21"/>
      <c r="H192" s="89"/>
    </row>
    <row r="193" spans="1:8" ht="18.75" hidden="1" customHeight="1">
      <c r="A193" s="12" t="str">
        <f t="shared" si="6"/>
        <v>77</v>
      </c>
      <c r="B193" s="12">
        <f>COUNTIF($F$112:F193,F193)</f>
        <v>77</v>
      </c>
      <c r="C193" s="21"/>
      <c r="D193" s="21"/>
      <c r="E193" s="54"/>
      <c r="F193" s="62" t="str">
        <f t="shared" si="7"/>
        <v/>
      </c>
      <c r="G193" s="21"/>
      <c r="H193" s="90"/>
    </row>
    <row r="194" spans="1:8" ht="18.75" hidden="1" customHeight="1">
      <c r="A194" s="12" t="str">
        <f t="shared" si="6"/>
        <v>78</v>
      </c>
      <c r="B194" s="12">
        <f>COUNTIF($F$112:F194,F194)</f>
        <v>78</v>
      </c>
      <c r="C194" s="21"/>
      <c r="D194" s="21"/>
      <c r="E194" s="54"/>
      <c r="F194" s="62" t="str">
        <f t="shared" si="7"/>
        <v/>
      </c>
      <c r="G194" s="21"/>
      <c r="H194" s="90"/>
    </row>
    <row r="195" spans="1:8" ht="18.75" hidden="1" customHeight="1">
      <c r="A195" s="12" t="str">
        <f t="shared" si="6"/>
        <v>79</v>
      </c>
      <c r="B195" s="12">
        <f>COUNTIF($F$112:F195,F195)</f>
        <v>79</v>
      </c>
      <c r="C195" s="21"/>
      <c r="D195" s="21"/>
      <c r="E195" s="54"/>
      <c r="F195" s="62" t="str">
        <f t="shared" si="7"/>
        <v/>
      </c>
      <c r="G195" s="21"/>
      <c r="H195" s="90"/>
    </row>
    <row r="196" spans="1:8" ht="18.75" hidden="1" customHeight="1">
      <c r="A196" s="12" t="str">
        <f t="shared" si="6"/>
        <v>80</v>
      </c>
      <c r="B196" s="12">
        <f>COUNTIF($F$112:F196,F196)</f>
        <v>80</v>
      </c>
      <c r="C196" s="21"/>
      <c r="D196" s="21"/>
      <c r="E196" s="54"/>
      <c r="F196" s="62" t="str">
        <f t="shared" si="7"/>
        <v/>
      </c>
      <c r="G196" s="21"/>
      <c r="H196" s="90"/>
    </row>
    <row r="197" spans="1:8" ht="18.75" hidden="1" customHeight="1">
      <c r="A197" s="12" t="str">
        <f t="shared" si="6"/>
        <v>81</v>
      </c>
      <c r="B197" s="12">
        <f>COUNTIF($F$112:F197,F197)</f>
        <v>81</v>
      </c>
      <c r="C197" s="21"/>
      <c r="D197" s="21"/>
      <c r="E197" s="53"/>
      <c r="F197" s="62" t="str">
        <f t="shared" si="7"/>
        <v/>
      </c>
      <c r="G197" s="21"/>
      <c r="H197" s="89"/>
    </row>
    <row r="198" spans="1:8" ht="18.75" hidden="1" customHeight="1">
      <c r="A198" s="12" t="str">
        <f t="shared" si="6"/>
        <v>82</v>
      </c>
      <c r="B198" s="12">
        <f>COUNTIF($F$112:F198,F198)</f>
        <v>82</v>
      </c>
      <c r="C198" s="21"/>
      <c r="D198" s="21"/>
      <c r="E198" s="54"/>
      <c r="F198" s="62" t="str">
        <f t="shared" si="7"/>
        <v/>
      </c>
      <c r="G198" s="21"/>
      <c r="H198" s="90"/>
    </row>
    <row r="199" spans="1:8" ht="18.75" hidden="1" customHeight="1">
      <c r="A199" s="12" t="str">
        <f t="shared" si="6"/>
        <v>83</v>
      </c>
      <c r="B199" s="12">
        <f>COUNTIF($F$112:F199,F199)</f>
        <v>83</v>
      </c>
      <c r="C199" s="21"/>
      <c r="D199" s="21"/>
      <c r="E199" s="54"/>
      <c r="F199" s="62" t="str">
        <f t="shared" si="7"/>
        <v/>
      </c>
      <c r="G199" s="21"/>
      <c r="H199" s="90"/>
    </row>
    <row r="200" spans="1:8" ht="18.75" hidden="1" customHeight="1">
      <c r="A200" s="12" t="str">
        <f t="shared" si="6"/>
        <v>84</v>
      </c>
      <c r="B200" s="12">
        <f>COUNTIF($F$112:F200,F200)</f>
        <v>84</v>
      </c>
      <c r="C200" s="21"/>
      <c r="D200" s="21"/>
      <c r="E200" s="54"/>
      <c r="F200" s="62" t="str">
        <f t="shared" si="7"/>
        <v/>
      </c>
      <c r="G200" s="21"/>
      <c r="H200" s="90"/>
    </row>
    <row r="201" spans="1:8" ht="18.75" hidden="1" customHeight="1">
      <c r="A201" s="12" t="str">
        <f t="shared" si="6"/>
        <v>85</v>
      </c>
      <c r="B201" s="12">
        <f>COUNTIF($F$112:F201,F201)</f>
        <v>85</v>
      </c>
      <c r="C201" s="21"/>
      <c r="D201" s="21"/>
      <c r="E201" s="54"/>
      <c r="F201" s="62" t="str">
        <f t="shared" si="7"/>
        <v/>
      </c>
      <c r="G201" s="21"/>
      <c r="H201" s="90"/>
    </row>
    <row r="202" spans="1:8" ht="18.75" hidden="1" customHeight="1">
      <c r="A202" s="12" t="str">
        <f t="shared" si="6"/>
        <v>86</v>
      </c>
      <c r="B202" s="12">
        <f>COUNTIF($F$112:F202,F202)</f>
        <v>86</v>
      </c>
      <c r="C202" s="21"/>
      <c r="D202" s="21"/>
      <c r="E202" s="53"/>
      <c r="F202" s="62" t="str">
        <f t="shared" si="7"/>
        <v/>
      </c>
      <c r="G202" s="21"/>
      <c r="H202" s="89"/>
    </row>
    <row r="203" spans="1:8" ht="18.75" hidden="1" customHeight="1">
      <c r="A203" s="12" t="str">
        <f t="shared" si="6"/>
        <v>87</v>
      </c>
      <c r="B203" s="12">
        <f>COUNTIF($F$112:F203,F203)</f>
        <v>87</v>
      </c>
      <c r="C203" s="21"/>
      <c r="D203" s="21"/>
      <c r="E203" s="54"/>
      <c r="F203" s="62" t="str">
        <f t="shared" si="7"/>
        <v/>
      </c>
      <c r="G203" s="21"/>
      <c r="H203" s="90"/>
    </row>
    <row r="204" spans="1:8" ht="18.75" hidden="1" customHeight="1">
      <c r="A204" s="12" t="str">
        <f t="shared" si="6"/>
        <v>88</v>
      </c>
      <c r="B204" s="12">
        <f>COUNTIF($F$112:F204,F204)</f>
        <v>88</v>
      </c>
      <c r="C204" s="21"/>
      <c r="D204" s="21"/>
      <c r="E204" s="54"/>
      <c r="F204" s="62" t="str">
        <f t="shared" si="7"/>
        <v/>
      </c>
      <c r="G204" s="21"/>
      <c r="H204" s="90"/>
    </row>
    <row r="205" spans="1:8" ht="18.75" hidden="1" customHeight="1">
      <c r="A205" s="12" t="str">
        <f t="shared" si="6"/>
        <v>89</v>
      </c>
      <c r="B205" s="12">
        <f>COUNTIF($F$112:F205,F205)</f>
        <v>89</v>
      </c>
      <c r="C205" s="21"/>
      <c r="D205" s="21"/>
      <c r="E205" s="54"/>
      <c r="F205" s="62" t="str">
        <f t="shared" si="7"/>
        <v/>
      </c>
      <c r="G205" s="21"/>
      <c r="H205" s="90"/>
    </row>
    <row r="206" spans="1:8" ht="18.75" hidden="1" customHeight="1">
      <c r="A206" s="12" t="str">
        <f t="shared" si="6"/>
        <v>90</v>
      </c>
      <c r="B206" s="12">
        <f>COUNTIF($F$112:F206,F206)</f>
        <v>90</v>
      </c>
      <c r="C206" s="21"/>
      <c r="D206" s="21"/>
      <c r="E206" s="54"/>
      <c r="F206" s="62" t="str">
        <f t="shared" si="7"/>
        <v/>
      </c>
      <c r="G206" s="21"/>
      <c r="H206" s="90"/>
    </row>
    <row r="207" spans="1:8" ht="18.75" hidden="1" customHeight="1">
      <c r="A207" s="12" t="str">
        <f t="shared" si="6"/>
        <v>91</v>
      </c>
      <c r="B207" s="12">
        <f>COUNTIF($F$112:F207,F207)</f>
        <v>91</v>
      </c>
      <c r="C207" s="21"/>
      <c r="D207" s="21"/>
      <c r="E207" s="53"/>
      <c r="F207" s="62" t="str">
        <f t="shared" si="7"/>
        <v/>
      </c>
      <c r="G207" s="21"/>
      <c r="H207" s="89"/>
    </row>
    <row r="208" spans="1:8" ht="18.75" hidden="1" customHeight="1">
      <c r="A208" s="12" t="str">
        <f t="shared" si="6"/>
        <v>92</v>
      </c>
      <c r="B208" s="12">
        <f>COUNTIF($F$112:F208,F208)</f>
        <v>92</v>
      </c>
      <c r="C208" s="21"/>
      <c r="D208" s="21"/>
      <c r="E208" s="54"/>
      <c r="F208" s="62" t="str">
        <f t="shared" si="7"/>
        <v/>
      </c>
      <c r="G208" s="21"/>
      <c r="H208" s="90"/>
    </row>
    <row r="209" spans="1:8" ht="18.75" hidden="1" customHeight="1">
      <c r="A209" s="12" t="str">
        <f t="shared" si="6"/>
        <v>93</v>
      </c>
      <c r="B209" s="12">
        <f>COUNTIF($F$112:F209,F209)</f>
        <v>93</v>
      </c>
      <c r="C209" s="21"/>
      <c r="D209" s="21"/>
      <c r="E209" s="54"/>
      <c r="F209" s="62" t="str">
        <f t="shared" si="7"/>
        <v/>
      </c>
      <c r="G209" s="21"/>
      <c r="H209" s="90"/>
    </row>
    <row r="210" spans="1:8" ht="18.75" hidden="1" customHeight="1">
      <c r="A210" s="12" t="str">
        <f t="shared" si="6"/>
        <v>94</v>
      </c>
      <c r="B210" s="12">
        <f>COUNTIF($F$112:F210,F210)</f>
        <v>94</v>
      </c>
      <c r="C210" s="21"/>
      <c r="D210" s="21"/>
      <c r="E210" s="54"/>
      <c r="F210" s="62" t="str">
        <f t="shared" si="7"/>
        <v/>
      </c>
      <c r="G210" s="21"/>
      <c r="H210" s="90"/>
    </row>
    <row r="211" spans="1:8" ht="18.75" hidden="1" customHeight="1">
      <c r="A211" s="12" t="str">
        <f t="shared" si="6"/>
        <v>95</v>
      </c>
      <c r="B211" s="12">
        <f>COUNTIF($F$112:F211,F211)</f>
        <v>95</v>
      </c>
      <c r="C211" s="21"/>
      <c r="D211" s="21"/>
      <c r="E211" s="54"/>
      <c r="F211" s="62" t="str">
        <f t="shared" si="7"/>
        <v/>
      </c>
      <c r="G211" s="21"/>
      <c r="H211" s="90"/>
    </row>
    <row r="212" spans="1:8" ht="18.75" hidden="1" customHeight="1">
      <c r="A212" s="12" t="str">
        <f t="shared" si="6"/>
        <v>96</v>
      </c>
      <c r="B212" s="12">
        <f>COUNTIF($F$112:F212,F212)</f>
        <v>96</v>
      </c>
      <c r="C212" s="21"/>
      <c r="D212" s="21"/>
      <c r="E212" s="53"/>
      <c r="F212" s="62" t="str">
        <f t="shared" si="7"/>
        <v/>
      </c>
      <c r="G212" s="21"/>
      <c r="H212" s="89"/>
    </row>
    <row r="213" spans="1:8" ht="18.75" hidden="1" customHeight="1">
      <c r="A213" s="12" t="str">
        <f t="shared" si="6"/>
        <v>97</v>
      </c>
      <c r="B213" s="12">
        <f>COUNTIF($F$112:F213,F213)</f>
        <v>97</v>
      </c>
      <c r="C213" s="21"/>
      <c r="D213" s="21"/>
      <c r="E213" s="54"/>
      <c r="F213" s="62" t="str">
        <f t="shared" si="7"/>
        <v/>
      </c>
      <c r="G213" s="21"/>
      <c r="H213" s="90"/>
    </row>
    <row r="214" spans="1:8" ht="18.75" hidden="1" customHeight="1">
      <c r="A214" s="12" t="str">
        <f t="shared" si="6"/>
        <v>98</v>
      </c>
      <c r="B214" s="12">
        <f>COUNTIF($F$112:F214,F214)</f>
        <v>98</v>
      </c>
      <c r="C214" s="21"/>
      <c r="D214" s="21"/>
      <c r="E214" s="54"/>
      <c r="F214" s="62" t="str">
        <f t="shared" si="7"/>
        <v/>
      </c>
      <c r="G214" s="21"/>
      <c r="H214" s="90"/>
    </row>
    <row r="215" spans="1:8" ht="18.75" hidden="1" customHeight="1">
      <c r="A215" s="12" t="str">
        <f t="shared" si="6"/>
        <v>99</v>
      </c>
      <c r="B215" s="12">
        <f>COUNTIF($F$112:F215,F215)</f>
        <v>99</v>
      </c>
      <c r="C215" s="21"/>
      <c r="D215" s="21"/>
      <c r="E215" s="54"/>
      <c r="F215" s="62" t="str">
        <f t="shared" si="7"/>
        <v/>
      </c>
      <c r="G215" s="21"/>
      <c r="H215" s="90"/>
    </row>
    <row r="216" spans="1:8" ht="18.75" hidden="1" customHeight="1">
      <c r="A216" s="12" t="str">
        <f t="shared" si="6"/>
        <v>100</v>
      </c>
      <c r="B216" s="12">
        <f>COUNTIF($F$112:F216,F216)</f>
        <v>100</v>
      </c>
      <c r="C216" s="21"/>
      <c r="D216" s="21"/>
      <c r="E216" s="54"/>
      <c r="F216" s="62" t="str">
        <f t="shared" si="7"/>
        <v/>
      </c>
      <c r="G216" s="21"/>
      <c r="H216" s="90"/>
    </row>
    <row r="217" spans="1:8" ht="18.75" hidden="1" customHeight="1">
      <c r="A217" s="12" t="str">
        <f t="shared" si="6"/>
        <v>101</v>
      </c>
      <c r="B217" s="12">
        <f>COUNTIF($F$112:F217,F217)</f>
        <v>101</v>
      </c>
      <c r="C217" s="21"/>
      <c r="D217" s="21"/>
      <c r="E217" s="53"/>
      <c r="F217" s="62" t="str">
        <f t="shared" si="7"/>
        <v/>
      </c>
      <c r="G217" s="21"/>
      <c r="H217" s="89"/>
    </row>
    <row r="218" spans="1:8" ht="18.75" hidden="1" customHeight="1">
      <c r="A218" s="12" t="str">
        <f t="shared" si="6"/>
        <v>102</v>
      </c>
      <c r="B218" s="12">
        <f>COUNTIF($F$112:F218,F218)</f>
        <v>102</v>
      </c>
      <c r="C218" s="21"/>
      <c r="D218" s="21"/>
      <c r="E218" s="54"/>
      <c r="F218" s="62" t="str">
        <f t="shared" si="7"/>
        <v/>
      </c>
      <c r="G218" s="21"/>
      <c r="H218" s="90"/>
    </row>
    <row r="219" spans="1:8" ht="18.75" hidden="1" customHeight="1">
      <c r="A219" s="12" t="str">
        <f t="shared" si="6"/>
        <v>103</v>
      </c>
      <c r="B219" s="12">
        <f>COUNTIF($F$112:F219,F219)</f>
        <v>103</v>
      </c>
      <c r="C219" s="21"/>
      <c r="D219" s="21"/>
      <c r="E219" s="54"/>
      <c r="F219" s="62" t="str">
        <f t="shared" si="7"/>
        <v/>
      </c>
      <c r="G219" s="21"/>
      <c r="H219" s="90"/>
    </row>
    <row r="220" spans="1:8" ht="18.75" hidden="1" customHeight="1">
      <c r="A220" s="12" t="str">
        <f t="shared" si="6"/>
        <v>104</v>
      </c>
      <c r="B220" s="12">
        <f>COUNTIF($F$112:F220,F220)</f>
        <v>104</v>
      </c>
      <c r="C220" s="21"/>
      <c r="D220" s="21"/>
      <c r="E220" s="54"/>
      <c r="F220" s="62" t="str">
        <f t="shared" si="7"/>
        <v/>
      </c>
      <c r="G220" s="21"/>
      <c r="H220" s="90"/>
    </row>
    <row r="221" spans="1:8" ht="18.75" hidden="1" customHeight="1">
      <c r="A221" s="12" t="str">
        <f t="shared" si="6"/>
        <v>105</v>
      </c>
      <c r="B221" s="12">
        <f>COUNTIF($F$112:F221,F221)</f>
        <v>105</v>
      </c>
      <c r="C221" s="20"/>
      <c r="D221" s="21"/>
      <c r="E221" s="54"/>
      <c r="F221" s="62" t="str">
        <f t="shared" si="7"/>
        <v/>
      </c>
      <c r="G221" s="20"/>
      <c r="H221" s="90"/>
    </row>
    <row r="222" spans="1:8" ht="18.75" hidden="1" customHeight="1">
      <c r="A222" s="12" t="str">
        <f t="shared" si="6"/>
        <v>106</v>
      </c>
      <c r="B222" s="12">
        <f>COUNTIF($F$112:F222,F222)</f>
        <v>106</v>
      </c>
      <c r="C222" s="21"/>
      <c r="D222" s="21"/>
      <c r="E222" s="53"/>
      <c r="F222" s="62" t="str">
        <f t="shared" si="7"/>
        <v/>
      </c>
      <c r="G222" s="21"/>
      <c r="H222" s="89"/>
    </row>
    <row r="223" spans="1:8" ht="18.75" hidden="1" customHeight="1">
      <c r="A223" s="12" t="str">
        <f t="shared" si="6"/>
        <v>107</v>
      </c>
      <c r="B223" s="12">
        <f>COUNTIF($F$112:F223,F223)</f>
        <v>107</v>
      </c>
      <c r="C223" s="21"/>
      <c r="D223" s="21"/>
      <c r="E223" s="54"/>
      <c r="F223" s="62" t="str">
        <f t="shared" si="7"/>
        <v/>
      </c>
      <c r="G223" s="21"/>
      <c r="H223" s="90"/>
    </row>
    <row r="224" spans="1:8" ht="18.75" hidden="1" customHeight="1">
      <c r="A224" s="12" t="str">
        <f t="shared" si="6"/>
        <v>108</v>
      </c>
      <c r="B224" s="12">
        <f>COUNTIF($F$112:F224,F224)</f>
        <v>108</v>
      </c>
      <c r="C224" s="21"/>
      <c r="D224" s="21"/>
      <c r="E224" s="54"/>
      <c r="F224" s="62" t="str">
        <f t="shared" si="7"/>
        <v/>
      </c>
      <c r="G224" s="21"/>
      <c r="H224" s="90"/>
    </row>
    <row r="225" spans="1:8" ht="18.75" hidden="1" customHeight="1">
      <c r="A225" s="12" t="str">
        <f t="shared" si="6"/>
        <v>109</v>
      </c>
      <c r="B225" s="12">
        <f>COUNTIF($F$112:F225,F225)</f>
        <v>109</v>
      </c>
      <c r="C225" s="21"/>
      <c r="D225" s="21"/>
      <c r="E225" s="54"/>
      <c r="F225" s="62" t="str">
        <f t="shared" si="7"/>
        <v/>
      </c>
      <c r="G225" s="21"/>
      <c r="H225" s="90"/>
    </row>
    <row r="226" spans="1:8" ht="18.75" hidden="1" customHeight="1">
      <c r="A226" s="12" t="str">
        <f t="shared" si="6"/>
        <v>110</v>
      </c>
      <c r="B226" s="12">
        <f>COUNTIF($F$112:F226,F226)</f>
        <v>110</v>
      </c>
      <c r="C226" s="21"/>
      <c r="D226" s="21"/>
      <c r="E226" s="54"/>
      <c r="F226" s="62" t="str">
        <f t="shared" si="7"/>
        <v/>
      </c>
      <c r="G226" s="21"/>
      <c r="H226" s="90"/>
    </row>
    <row r="227" spans="1:8" ht="18.75" hidden="1" customHeight="1">
      <c r="A227" s="12" t="str">
        <f t="shared" si="6"/>
        <v>111</v>
      </c>
      <c r="B227" s="12">
        <f>COUNTIF($F$112:F227,F227)</f>
        <v>111</v>
      </c>
      <c r="C227" s="21"/>
      <c r="D227" s="21"/>
      <c r="E227" s="53"/>
      <c r="F227" s="62" t="str">
        <f t="shared" si="7"/>
        <v/>
      </c>
      <c r="G227" s="21"/>
      <c r="H227" s="89"/>
    </row>
    <row r="228" spans="1:8" ht="18.75" hidden="1" customHeight="1">
      <c r="A228" s="12" t="str">
        <f t="shared" si="6"/>
        <v>112</v>
      </c>
      <c r="B228" s="12">
        <f>COUNTIF($F$112:F228,F228)</f>
        <v>112</v>
      </c>
      <c r="C228" s="21"/>
      <c r="D228" s="21"/>
      <c r="E228" s="54"/>
      <c r="F228" s="62" t="str">
        <f t="shared" si="7"/>
        <v/>
      </c>
      <c r="G228" s="21"/>
      <c r="H228" s="90"/>
    </row>
    <row r="229" spans="1:8" ht="18.75" hidden="1" customHeight="1">
      <c r="A229" s="12" t="str">
        <f t="shared" si="6"/>
        <v>113</v>
      </c>
      <c r="B229" s="12">
        <f>COUNTIF($F$112:F229,F229)</f>
        <v>113</v>
      </c>
      <c r="C229" s="21"/>
      <c r="D229" s="21"/>
      <c r="E229" s="54"/>
      <c r="F229" s="62" t="str">
        <f t="shared" si="7"/>
        <v/>
      </c>
      <c r="G229" s="21"/>
      <c r="H229" s="90"/>
    </row>
    <row r="230" spans="1:8" ht="18.75" hidden="1" customHeight="1">
      <c r="A230" s="12" t="str">
        <f t="shared" si="6"/>
        <v>114</v>
      </c>
      <c r="B230" s="12">
        <f>COUNTIF($F$112:F230,F230)</f>
        <v>114</v>
      </c>
      <c r="C230" s="21"/>
      <c r="D230" s="21"/>
      <c r="E230" s="54"/>
      <c r="F230" s="62" t="str">
        <f t="shared" si="7"/>
        <v/>
      </c>
      <c r="G230" s="21"/>
      <c r="H230" s="90"/>
    </row>
    <row r="231" spans="1:8" ht="18.75" hidden="1" customHeight="1">
      <c r="A231" s="12" t="str">
        <f t="shared" si="6"/>
        <v>115</v>
      </c>
      <c r="B231" s="12">
        <f>COUNTIF($F$112:F231,F231)</f>
        <v>115</v>
      </c>
      <c r="C231" s="21"/>
      <c r="D231" s="21"/>
      <c r="E231" s="54"/>
      <c r="F231" s="62" t="str">
        <f t="shared" si="7"/>
        <v/>
      </c>
      <c r="G231" s="21"/>
      <c r="H231" s="90"/>
    </row>
    <row r="232" spans="1:8" ht="18.75" hidden="1" customHeight="1">
      <c r="A232" s="12" t="str">
        <f t="shared" si="6"/>
        <v>116</v>
      </c>
      <c r="B232" s="12">
        <f>COUNTIF($F$112:F232,F232)</f>
        <v>116</v>
      </c>
      <c r="C232" s="21"/>
      <c r="D232" s="21"/>
      <c r="E232" s="53"/>
      <c r="F232" s="62" t="str">
        <f t="shared" si="7"/>
        <v/>
      </c>
      <c r="G232" s="21"/>
      <c r="H232" s="89"/>
    </row>
    <row r="233" spans="1:8" ht="18.75" hidden="1" customHeight="1">
      <c r="A233" s="12" t="str">
        <f t="shared" si="6"/>
        <v>117</v>
      </c>
      <c r="B233" s="12">
        <f>COUNTIF($F$112:F233,F233)</f>
        <v>117</v>
      </c>
      <c r="C233" s="21"/>
      <c r="D233" s="21"/>
      <c r="E233" s="54"/>
      <c r="F233" s="62" t="str">
        <f t="shared" si="7"/>
        <v/>
      </c>
      <c r="G233" s="21"/>
      <c r="H233" s="90"/>
    </row>
    <row r="234" spans="1:8" ht="18.75" hidden="1" customHeight="1">
      <c r="A234" s="12" t="str">
        <f t="shared" si="6"/>
        <v>118</v>
      </c>
      <c r="B234" s="12">
        <f>COUNTIF($F$112:F234,F234)</f>
        <v>118</v>
      </c>
      <c r="C234" s="21"/>
      <c r="D234" s="21"/>
      <c r="E234" s="54"/>
      <c r="F234" s="62" t="str">
        <f t="shared" si="7"/>
        <v/>
      </c>
      <c r="G234" s="21"/>
      <c r="H234" s="90"/>
    </row>
    <row r="235" spans="1:8" ht="18.75" hidden="1" customHeight="1">
      <c r="A235" s="12" t="str">
        <f t="shared" si="6"/>
        <v>119</v>
      </c>
      <c r="B235" s="12">
        <f>COUNTIF($F$112:F235,F235)</f>
        <v>119</v>
      </c>
      <c r="C235" s="21"/>
      <c r="D235" s="21"/>
      <c r="E235" s="54"/>
      <c r="F235" s="62" t="str">
        <f t="shared" si="7"/>
        <v/>
      </c>
      <c r="G235" s="21"/>
      <c r="H235" s="90"/>
    </row>
    <row r="236" spans="1:8" ht="18.75" hidden="1" customHeight="1">
      <c r="A236" s="12" t="str">
        <f t="shared" si="6"/>
        <v>120</v>
      </c>
      <c r="B236" s="12">
        <f>COUNTIF($F$112:F236,F236)</f>
        <v>120</v>
      </c>
      <c r="C236" s="21"/>
      <c r="D236" s="21"/>
      <c r="E236" s="54"/>
      <c r="F236" s="62" t="str">
        <f t="shared" si="7"/>
        <v/>
      </c>
      <c r="G236" s="21"/>
      <c r="H236" s="90"/>
    </row>
    <row r="237" spans="1:8" ht="18.75" hidden="1" customHeight="1">
      <c r="A237" s="12" t="str">
        <f t="shared" si="6"/>
        <v>121</v>
      </c>
      <c r="B237" s="12">
        <f>COUNTIF($F$112:F237,F237)</f>
        <v>121</v>
      </c>
      <c r="C237" s="21"/>
      <c r="D237" s="21"/>
      <c r="E237" s="53"/>
      <c r="F237" s="62" t="str">
        <f t="shared" si="7"/>
        <v/>
      </c>
      <c r="G237" s="21"/>
      <c r="H237" s="89"/>
    </row>
    <row r="238" spans="1:8" ht="18.75" hidden="1" customHeight="1">
      <c r="A238" s="12" t="str">
        <f t="shared" si="6"/>
        <v>122</v>
      </c>
      <c r="B238" s="12">
        <f>COUNTIF($F$112:F238,F238)</f>
        <v>122</v>
      </c>
      <c r="C238" s="21"/>
      <c r="D238" s="21"/>
      <c r="E238" s="54"/>
      <c r="F238" s="62" t="str">
        <f t="shared" si="7"/>
        <v/>
      </c>
      <c r="G238" s="21"/>
      <c r="H238" s="90"/>
    </row>
    <row r="239" spans="1:8" ht="18.75" hidden="1" customHeight="1">
      <c r="A239" s="12" t="str">
        <f t="shared" si="6"/>
        <v>123</v>
      </c>
      <c r="B239" s="12">
        <f>COUNTIF($F$112:F239,F239)</f>
        <v>123</v>
      </c>
      <c r="C239" s="21"/>
      <c r="D239" s="21"/>
      <c r="E239" s="54"/>
      <c r="F239" s="62" t="str">
        <f t="shared" si="7"/>
        <v/>
      </c>
      <c r="G239" s="21"/>
      <c r="H239" s="90"/>
    </row>
    <row r="240" spans="1:8" ht="18.75" hidden="1" customHeight="1">
      <c r="A240" s="12" t="str">
        <f t="shared" ref="A240:A303" si="8">F240&amp;B240</f>
        <v>124</v>
      </c>
      <c r="B240" s="12">
        <f>COUNTIF($F$112:F240,F240)</f>
        <v>124</v>
      </c>
      <c r="C240" s="21"/>
      <c r="D240" s="21"/>
      <c r="E240" s="54"/>
      <c r="F240" s="62" t="str">
        <f t="shared" ref="F240:F303" si="9">IF(E240=1,"社会奉仕活動",(IF(E240=2,"生きがいを高める活動",(IF(E240=3,"健康を進める活動",(IF(E240=4,"その他の社会活動",(IF(E240=5,"補助対象外","")))))))))</f>
        <v/>
      </c>
      <c r="G240" s="21"/>
      <c r="H240" s="90"/>
    </row>
    <row r="241" spans="1:8" ht="18.75" hidden="1" customHeight="1">
      <c r="A241" s="12" t="str">
        <f t="shared" si="8"/>
        <v>125</v>
      </c>
      <c r="B241" s="12">
        <f>COUNTIF($F$112:F241,F241)</f>
        <v>125</v>
      </c>
      <c r="C241" s="21"/>
      <c r="D241" s="21"/>
      <c r="E241" s="54"/>
      <c r="F241" s="62" t="str">
        <f t="shared" si="9"/>
        <v/>
      </c>
      <c r="G241" s="21"/>
      <c r="H241" s="90"/>
    </row>
    <row r="242" spans="1:8" ht="18.75" hidden="1" customHeight="1">
      <c r="A242" s="12" t="str">
        <f t="shared" si="8"/>
        <v>126</v>
      </c>
      <c r="B242" s="12">
        <f>COUNTIF($F$112:F242,F242)</f>
        <v>126</v>
      </c>
      <c r="C242" s="21"/>
      <c r="D242" s="21"/>
      <c r="E242" s="53"/>
      <c r="F242" s="62" t="str">
        <f t="shared" si="9"/>
        <v/>
      </c>
      <c r="G242" s="21"/>
      <c r="H242" s="89"/>
    </row>
    <row r="243" spans="1:8" ht="18.75" hidden="1" customHeight="1">
      <c r="A243" s="12" t="str">
        <f t="shared" si="8"/>
        <v>127</v>
      </c>
      <c r="B243" s="12">
        <f>COUNTIF($F$112:F243,F243)</f>
        <v>127</v>
      </c>
      <c r="C243" s="21"/>
      <c r="D243" s="21"/>
      <c r="E243" s="54"/>
      <c r="F243" s="62" t="str">
        <f t="shared" si="9"/>
        <v/>
      </c>
      <c r="G243" s="21"/>
      <c r="H243" s="90"/>
    </row>
    <row r="244" spans="1:8" ht="18.75" hidden="1" customHeight="1">
      <c r="A244" s="12" t="str">
        <f t="shared" si="8"/>
        <v>128</v>
      </c>
      <c r="B244" s="12">
        <f>COUNTIF($F$112:F244,F244)</f>
        <v>128</v>
      </c>
      <c r="C244" s="21"/>
      <c r="D244" s="21"/>
      <c r="E244" s="54"/>
      <c r="F244" s="62" t="str">
        <f t="shared" si="9"/>
        <v/>
      </c>
      <c r="G244" s="21"/>
      <c r="H244" s="90"/>
    </row>
    <row r="245" spans="1:8" ht="18.75" hidden="1" customHeight="1">
      <c r="A245" s="12" t="str">
        <f t="shared" si="8"/>
        <v>129</v>
      </c>
      <c r="B245" s="12">
        <f>COUNTIF($F$112:F245,F245)</f>
        <v>129</v>
      </c>
      <c r="C245" s="21"/>
      <c r="D245" s="21"/>
      <c r="E245" s="54"/>
      <c r="F245" s="62" t="str">
        <f t="shared" si="9"/>
        <v/>
      </c>
      <c r="G245" s="21"/>
      <c r="H245" s="90"/>
    </row>
    <row r="246" spans="1:8" ht="18.75" hidden="1" customHeight="1">
      <c r="A246" s="12" t="str">
        <f t="shared" si="8"/>
        <v>130</v>
      </c>
      <c r="B246" s="12">
        <f>COUNTIF($F$112:F246,F246)</f>
        <v>130</v>
      </c>
      <c r="C246" s="21"/>
      <c r="D246" s="21"/>
      <c r="E246" s="54"/>
      <c r="F246" s="62" t="str">
        <f t="shared" si="9"/>
        <v/>
      </c>
      <c r="G246" s="21"/>
      <c r="H246" s="90"/>
    </row>
    <row r="247" spans="1:8" ht="18.75" hidden="1" customHeight="1">
      <c r="A247" s="12" t="str">
        <f t="shared" si="8"/>
        <v>131</v>
      </c>
      <c r="B247" s="12">
        <f>COUNTIF($F$112:F247,F247)</f>
        <v>131</v>
      </c>
      <c r="C247" s="21"/>
      <c r="D247" s="21"/>
      <c r="E247" s="53"/>
      <c r="F247" s="62" t="str">
        <f t="shared" si="9"/>
        <v/>
      </c>
      <c r="G247" s="21"/>
      <c r="H247" s="89"/>
    </row>
    <row r="248" spans="1:8" ht="18.75" hidden="1" customHeight="1">
      <c r="A248" s="12" t="str">
        <f t="shared" si="8"/>
        <v>132</v>
      </c>
      <c r="B248" s="12">
        <f>COUNTIF($F$112:F248,F248)</f>
        <v>132</v>
      </c>
      <c r="C248" s="21"/>
      <c r="D248" s="21"/>
      <c r="E248" s="54"/>
      <c r="F248" s="62" t="str">
        <f t="shared" si="9"/>
        <v/>
      </c>
      <c r="G248" s="21"/>
      <c r="H248" s="90"/>
    </row>
    <row r="249" spans="1:8" ht="18.75" hidden="1" customHeight="1">
      <c r="A249" s="12" t="str">
        <f t="shared" si="8"/>
        <v>133</v>
      </c>
      <c r="B249" s="12">
        <f>COUNTIF($F$112:F249,F249)</f>
        <v>133</v>
      </c>
      <c r="C249" s="21"/>
      <c r="D249" s="21"/>
      <c r="E249" s="54"/>
      <c r="F249" s="62" t="str">
        <f t="shared" si="9"/>
        <v/>
      </c>
      <c r="G249" s="21"/>
      <c r="H249" s="90"/>
    </row>
    <row r="250" spans="1:8" ht="18.75" hidden="1" customHeight="1">
      <c r="A250" s="12" t="str">
        <f t="shared" si="8"/>
        <v>134</v>
      </c>
      <c r="B250" s="12">
        <f>COUNTIF($F$112:F250,F250)</f>
        <v>134</v>
      </c>
      <c r="C250" s="21"/>
      <c r="D250" s="21"/>
      <c r="E250" s="54"/>
      <c r="F250" s="62" t="str">
        <f t="shared" si="9"/>
        <v/>
      </c>
      <c r="G250" s="21"/>
      <c r="H250" s="90"/>
    </row>
    <row r="251" spans="1:8" ht="18.75" hidden="1" customHeight="1">
      <c r="A251" s="12" t="str">
        <f t="shared" si="8"/>
        <v>135</v>
      </c>
      <c r="B251" s="12">
        <f>COUNTIF($F$112:F251,F251)</f>
        <v>135</v>
      </c>
      <c r="C251" s="21"/>
      <c r="D251" s="21"/>
      <c r="E251" s="54"/>
      <c r="F251" s="62" t="str">
        <f t="shared" si="9"/>
        <v/>
      </c>
      <c r="G251" s="21"/>
      <c r="H251" s="90"/>
    </row>
    <row r="252" spans="1:8" ht="18.75" hidden="1" customHeight="1">
      <c r="A252" s="12" t="str">
        <f t="shared" si="8"/>
        <v>136</v>
      </c>
      <c r="B252" s="12">
        <f>COUNTIF($F$112:F252,F252)</f>
        <v>136</v>
      </c>
      <c r="C252" s="21"/>
      <c r="D252" s="21"/>
      <c r="E252" s="53"/>
      <c r="F252" s="62" t="str">
        <f t="shared" si="9"/>
        <v/>
      </c>
      <c r="G252" s="21"/>
      <c r="H252" s="89"/>
    </row>
    <row r="253" spans="1:8" ht="18.75" hidden="1" customHeight="1">
      <c r="A253" s="12" t="str">
        <f t="shared" si="8"/>
        <v>137</v>
      </c>
      <c r="B253" s="12">
        <f>COUNTIF($F$112:F253,F253)</f>
        <v>137</v>
      </c>
      <c r="C253" s="21"/>
      <c r="D253" s="21"/>
      <c r="E253" s="54"/>
      <c r="F253" s="62" t="str">
        <f t="shared" si="9"/>
        <v/>
      </c>
      <c r="G253" s="21"/>
      <c r="H253" s="90"/>
    </row>
    <row r="254" spans="1:8" ht="18.75" hidden="1" customHeight="1">
      <c r="A254" s="12" t="str">
        <f t="shared" si="8"/>
        <v>138</v>
      </c>
      <c r="B254" s="12">
        <f>COUNTIF($F$112:F254,F254)</f>
        <v>138</v>
      </c>
      <c r="C254" s="21"/>
      <c r="D254" s="21"/>
      <c r="E254" s="54"/>
      <c r="F254" s="62" t="str">
        <f t="shared" si="9"/>
        <v/>
      </c>
      <c r="G254" s="21"/>
      <c r="H254" s="90"/>
    </row>
    <row r="255" spans="1:8" ht="18.75" hidden="1" customHeight="1">
      <c r="A255" s="12" t="str">
        <f t="shared" si="8"/>
        <v>139</v>
      </c>
      <c r="B255" s="12">
        <f>COUNTIF($F$112:F255,F255)</f>
        <v>139</v>
      </c>
      <c r="C255" s="21"/>
      <c r="D255" s="21"/>
      <c r="E255" s="54"/>
      <c r="F255" s="62" t="str">
        <f t="shared" si="9"/>
        <v/>
      </c>
      <c r="G255" s="21"/>
      <c r="H255" s="90"/>
    </row>
    <row r="256" spans="1:8" ht="18.75" hidden="1" customHeight="1">
      <c r="A256" s="12" t="str">
        <f t="shared" si="8"/>
        <v>140</v>
      </c>
      <c r="B256" s="12">
        <f>COUNTIF($F$112:F256,F256)</f>
        <v>140</v>
      </c>
      <c r="C256" s="21"/>
      <c r="D256" s="21"/>
      <c r="E256" s="54"/>
      <c r="F256" s="62" t="str">
        <f t="shared" si="9"/>
        <v/>
      </c>
      <c r="G256" s="21"/>
      <c r="H256" s="90"/>
    </row>
    <row r="257" spans="1:8" ht="18.75" hidden="1" customHeight="1">
      <c r="A257" s="12" t="str">
        <f t="shared" si="8"/>
        <v>141</v>
      </c>
      <c r="B257" s="12">
        <f>COUNTIF($F$112:F257,F257)</f>
        <v>141</v>
      </c>
      <c r="C257" s="21"/>
      <c r="D257" s="21"/>
      <c r="E257" s="53"/>
      <c r="F257" s="62" t="str">
        <f t="shared" si="9"/>
        <v/>
      </c>
      <c r="G257" s="21"/>
      <c r="H257" s="89"/>
    </row>
    <row r="258" spans="1:8" ht="18.75" hidden="1" customHeight="1">
      <c r="A258" s="12" t="str">
        <f t="shared" si="8"/>
        <v>142</v>
      </c>
      <c r="B258" s="12">
        <f>COUNTIF($F$112:F258,F258)</f>
        <v>142</v>
      </c>
      <c r="C258" s="20"/>
      <c r="D258" s="21"/>
      <c r="E258" s="54"/>
      <c r="F258" s="62" t="str">
        <f t="shared" si="9"/>
        <v/>
      </c>
      <c r="G258" s="20"/>
      <c r="H258" s="90"/>
    </row>
    <row r="259" spans="1:8" ht="18.75" hidden="1" customHeight="1">
      <c r="A259" s="12" t="str">
        <f t="shared" si="8"/>
        <v>143</v>
      </c>
      <c r="B259" s="12">
        <f>COUNTIF($F$112:F259,F259)</f>
        <v>143</v>
      </c>
      <c r="C259" s="21"/>
      <c r="D259" s="21"/>
      <c r="E259" s="54"/>
      <c r="F259" s="62" t="str">
        <f t="shared" si="9"/>
        <v/>
      </c>
      <c r="G259" s="21"/>
      <c r="H259" s="90"/>
    </row>
    <row r="260" spans="1:8" ht="18.75" hidden="1" customHeight="1">
      <c r="A260" s="12" t="str">
        <f t="shared" si="8"/>
        <v>144</v>
      </c>
      <c r="B260" s="12">
        <f>COUNTIF($F$112:F260,F260)</f>
        <v>144</v>
      </c>
      <c r="C260" s="21"/>
      <c r="D260" s="21"/>
      <c r="E260" s="54"/>
      <c r="F260" s="62" t="str">
        <f t="shared" si="9"/>
        <v/>
      </c>
      <c r="G260" s="21"/>
      <c r="H260" s="90"/>
    </row>
    <row r="261" spans="1:8" ht="18.75" hidden="1" customHeight="1">
      <c r="A261" s="12" t="str">
        <f t="shared" si="8"/>
        <v>145</v>
      </c>
      <c r="B261" s="12">
        <f>COUNTIF($F$112:F261,F261)</f>
        <v>145</v>
      </c>
      <c r="C261" s="21"/>
      <c r="D261" s="21"/>
      <c r="E261" s="54"/>
      <c r="F261" s="62" t="str">
        <f t="shared" si="9"/>
        <v/>
      </c>
      <c r="G261" s="21"/>
      <c r="H261" s="90"/>
    </row>
    <row r="262" spans="1:8" ht="18.75" hidden="1" customHeight="1">
      <c r="A262" s="12" t="str">
        <f t="shared" si="8"/>
        <v>146</v>
      </c>
      <c r="B262" s="12">
        <f>COUNTIF($F$112:F262,F262)</f>
        <v>146</v>
      </c>
      <c r="C262" s="21"/>
      <c r="D262" s="21"/>
      <c r="E262" s="53"/>
      <c r="F262" s="62" t="str">
        <f t="shared" si="9"/>
        <v/>
      </c>
      <c r="G262" s="21"/>
      <c r="H262" s="89"/>
    </row>
    <row r="263" spans="1:8" ht="18.75" hidden="1" customHeight="1">
      <c r="A263" s="12" t="str">
        <f t="shared" si="8"/>
        <v>147</v>
      </c>
      <c r="B263" s="12">
        <f>COUNTIF($F$112:F263,F263)</f>
        <v>147</v>
      </c>
      <c r="C263" s="21"/>
      <c r="D263" s="21"/>
      <c r="E263" s="54"/>
      <c r="F263" s="62" t="str">
        <f t="shared" si="9"/>
        <v/>
      </c>
      <c r="G263" s="21"/>
      <c r="H263" s="90"/>
    </row>
    <row r="264" spans="1:8" ht="18.75" hidden="1" customHeight="1">
      <c r="A264" s="12" t="str">
        <f t="shared" si="8"/>
        <v>148</v>
      </c>
      <c r="B264" s="12">
        <f>COUNTIF($F$112:F264,F264)</f>
        <v>148</v>
      </c>
      <c r="C264" s="21"/>
      <c r="D264" s="21"/>
      <c r="E264" s="54"/>
      <c r="F264" s="62" t="str">
        <f t="shared" si="9"/>
        <v/>
      </c>
      <c r="G264" s="21"/>
      <c r="H264" s="90"/>
    </row>
    <row r="265" spans="1:8" ht="18.75" hidden="1" customHeight="1">
      <c r="A265" s="12" t="str">
        <f t="shared" si="8"/>
        <v>149</v>
      </c>
      <c r="B265" s="12">
        <f>COUNTIF($F$112:F265,F265)</f>
        <v>149</v>
      </c>
      <c r="C265" s="21"/>
      <c r="D265" s="21"/>
      <c r="E265" s="54"/>
      <c r="F265" s="62" t="str">
        <f t="shared" si="9"/>
        <v/>
      </c>
      <c r="G265" s="21"/>
      <c r="H265" s="90"/>
    </row>
    <row r="266" spans="1:8" ht="18.75" hidden="1" customHeight="1">
      <c r="A266" s="12" t="str">
        <f t="shared" si="8"/>
        <v>150</v>
      </c>
      <c r="B266" s="12">
        <f>COUNTIF($F$112:F266,F266)</f>
        <v>150</v>
      </c>
      <c r="C266" s="21"/>
      <c r="D266" s="21"/>
      <c r="E266" s="54"/>
      <c r="F266" s="62" t="str">
        <f t="shared" si="9"/>
        <v/>
      </c>
      <c r="G266" s="21"/>
      <c r="H266" s="90"/>
    </row>
    <row r="267" spans="1:8" ht="18.75" hidden="1" customHeight="1">
      <c r="A267" s="12" t="str">
        <f t="shared" si="8"/>
        <v>151</v>
      </c>
      <c r="B267" s="12">
        <f>COUNTIF($F$112:F267,F267)</f>
        <v>151</v>
      </c>
      <c r="C267" s="21"/>
      <c r="D267" s="21"/>
      <c r="E267" s="53"/>
      <c r="F267" s="62" t="str">
        <f t="shared" si="9"/>
        <v/>
      </c>
      <c r="G267" s="21"/>
      <c r="H267" s="89"/>
    </row>
    <row r="268" spans="1:8" ht="18.75" hidden="1" customHeight="1">
      <c r="A268" s="12" t="str">
        <f t="shared" si="8"/>
        <v>152</v>
      </c>
      <c r="B268" s="12">
        <f>COUNTIF($F$112:F268,F268)</f>
        <v>152</v>
      </c>
      <c r="C268" s="21"/>
      <c r="D268" s="21"/>
      <c r="E268" s="54"/>
      <c r="F268" s="62" t="str">
        <f t="shared" si="9"/>
        <v/>
      </c>
      <c r="G268" s="21"/>
      <c r="H268" s="90"/>
    </row>
    <row r="269" spans="1:8" ht="18.75" hidden="1" customHeight="1">
      <c r="A269" s="12" t="str">
        <f t="shared" si="8"/>
        <v>153</v>
      </c>
      <c r="B269" s="12">
        <f>COUNTIF($F$112:F269,F269)</f>
        <v>153</v>
      </c>
      <c r="C269" s="21"/>
      <c r="D269" s="21"/>
      <c r="E269" s="54"/>
      <c r="F269" s="62" t="str">
        <f t="shared" si="9"/>
        <v/>
      </c>
      <c r="G269" s="21"/>
      <c r="H269" s="90"/>
    </row>
    <row r="270" spans="1:8" ht="18.75" hidden="1" customHeight="1">
      <c r="A270" s="12" t="str">
        <f t="shared" si="8"/>
        <v>154</v>
      </c>
      <c r="B270" s="12">
        <f>COUNTIF($F$112:F270,F270)</f>
        <v>154</v>
      </c>
      <c r="C270" s="21"/>
      <c r="D270" s="21"/>
      <c r="E270" s="54"/>
      <c r="F270" s="62" t="str">
        <f t="shared" si="9"/>
        <v/>
      </c>
      <c r="G270" s="21"/>
      <c r="H270" s="90"/>
    </row>
    <row r="271" spans="1:8" ht="18.75" hidden="1" customHeight="1">
      <c r="A271" s="12" t="str">
        <f t="shared" si="8"/>
        <v>155</v>
      </c>
      <c r="B271" s="12">
        <f>COUNTIF($F$112:F271,F271)</f>
        <v>155</v>
      </c>
      <c r="C271" s="21"/>
      <c r="D271" s="21"/>
      <c r="E271" s="54"/>
      <c r="F271" s="62" t="str">
        <f t="shared" si="9"/>
        <v/>
      </c>
      <c r="G271" s="21"/>
      <c r="H271" s="90"/>
    </row>
    <row r="272" spans="1:8" ht="18.75" hidden="1" customHeight="1">
      <c r="A272" s="12" t="str">
        <f t="shared" si="8"/>
        <v>156</v>
      </c>
      <c r="B272" s="12">
        <f>COUNTIF($F$112:F272,F272)</f>
        <v>156</v>
      </c>
      <c r="C272" s="21"/>
      <c r="D272" s="21"/>
      <c r="E272" s="53"/>
      <c r="F272" s="62" t="str">
        <f t="shared" si="9"/>
        <v/>
      </c>
      <c r="G272" s="21"/>
      <c r="H272" s="89"/>
    </row>
    <row r="273" spans="1:8" ht="18.75" hidden="1" customHeight="1">
      <c r="A273" s="12" t="str">
        <f t="shared" si="8"/>
        <v>157</v>
      </c>
      <c r="B273" s="12">
        <f>COUNTIF($F$112:F273,F273)</f>
        <v>157</v>
      </c>
      <c r="C273" s="21"/>
      <c r="D273" s="21"/>
      <c r="E273" s="54"/>
      <c r="F273" s="62" t="str">
        <f t="shared" si="9"/>
        <v/>
      </c>
      <c r="G273" s="21"/>
      <c r="H273" s="90"/>
    </row>
    <row r="274" spans="1:8" ht="18.75" hidden="1" customHeight="1">
      <c r="A274" s="12" t="str">
        <f t="shared" si="8"/>
        <v>158</v>
      </c>
      <c r="B274" s="12">
        <f>COUNTIF($F$112:F274,F274)</f>
        <v>158</v>
      </c>
      <c r="C274" s="21"/>
      <c r="D274" s="21"/>
      <c r="E274" s="54"/>
      <c r="F274" s="62" t="str">
        <f t="shared" si="9"/>
        <v/>
      </c>
      <c r="G274" s="21"/>
      <c r="H274" s="90"/>
    </row>
    <row r="275" spans="1:8" ht="18.75" hidden="1" customHeight="1">
      <c r="A275" s="12" t="str">
        <f t="shared" si="8"/>
        <v>159</v>
      </c>
      <c r="B275" s="12">
        <f>COUNTIF($F$112:F275,F275)</f>
        <v>159</v>
      </c>
      <c r="C275" s="21"/>
      <c r="D275" s="21"/>
      <c r="E275" s="54"/>
      <c r="F275" s="62" t="str">
        <f t="shared" si="9"/>
        <v/>
      </c>
      <c r="G275" s="21"/>
      <c r="H275" s="90"/>
    </row>
    <row r="276" spans="1:8" ht="18.75" hidden="1" customHeight="1">
      <c r="A276" s="12" t="str">
        <f t="shared" si="8"/>
        <v>160</v>
      </c>
      <c r="B276" s="12">
        <f>COUNTIF($F$112:F276,F276)</f>
        <v>160</v>
      </c>
      <c r="C276" s="21"/>
      <c r="D276" s="21"/>
      <c r="E276" s="54"/>
      <c r="F276" s="62" t="str">
        <f t="shared" si="9"/>
        <v/>
      </c>
      <c r="G276" s="21"/>
      <c r="H276" s="90"/>
    </row>
    <row r="277" spans="1:8" ht="18.75" hidden="1" customHeight="1">
      <c r="A277" s="12" t="str">
        <f t="shared" si="8"/>
        <v>161</v>
      </c>
      <c r="B277" s="12">
        <f>COUNTIF($F$112:F277,F277)</f>
        <v>161</v>
      </c>
      <c r="C277" s="21"/>
      <c r="D277" s="21"/>
      <c r="E277" s="53"/>
      <c r="F277" s="62" t="str">
        <f t="shared" si="9"/>
        <v/>
      </c>
      <c r="G277" s="21"/>
      <c r="H277" s="89"/>
    </row>
    <row r="278" spans="1:8" ht="18.75" hidden="1" customHeight="1">
      <c r="A278" s="12" t="str">
        <f t="shared" si="8"/>
        <v>162</v>
      </c>
      <c r="B278" s="12">
        <f>COUNTIF($F$112:F278,F278)</f>
        <v>162</v>
      </c>
      <c r="C278" s="21"/>
      <c r="D278" s="21"/>
      <c r="E278" s="54"/>
      <c r="F278" s="62" t="str">
        <f t="shared" si="9"/>
        <v/>
      </c>
      <c r="G278" s="21"/>
      <c r="H278" s="90"/>
    </row>
    <row r="279" spans="1:8" ht="18.75" hidden="1" customHeight="1">
      <c r="A279" s="12" t="str">
        <f t="shared" si="8"/>
        <v>163</v>
      </c>
      <c r="B279" s="12">
        <f>COUNTIF($F$112:F279,F279)</f>
        <v>163</v>
      </c>
      <c r="C279" s="21"/>
      <c r="D279" s="21"/>
      <c r="E279" s="54"/>
      <c r="F279" s="62" t="str">
        <f t="shared" si="9"/>
        <v/>
      </c>
      <c r="G279" s="21"/>
      <c r="H279" s="90"/>
    </row>
    <row r="280" spans="1:8" ht="18.75" hidden="1" customHeight="1">
      <c r="A280" s="12" t="str">
        <f t="shared" si="8"/>
        <v>164</v>
      </c>
      <c r="B280" s="12">
        <f>COUNTIF($F$112:F280,F280)</f>
        <v>164</v>
      </c>
      <c r="C280" s="21"/>
      <c r="D280" s="21"/>
      <c r="E280" s="54"/>
      <c r="F280" s="62" t="str">
        <f t="shared" si="9"/>
        <v/>
      </c>
      <c r="G280" s="21"/>
      <c r="H280" s="90"/>
    </row>
    <row r="281" spans="1:8" ht="18.75" hidden="1" customHeight="1">
      <c r="A281" s="12" t="str">
        <f t="shared" si="8"/>
        <v>165</v>
      </c>
      <c r="B281" s="12">
        <f>COUNTIF($F$112:F281,F281)</f>
        <v>165</v>
      </c>
      <c r="C281" s="21"/>
      <c r="D281" s="21"/>
      <c r="E281" s="54"/>
      <c r="F281" s="62" t="str">
        <f t="shared" si="9"/>
        <v/>
      </c>
      <c r="G281" s="21"/>
      <c r="H281" s="90"/>
    </row>
    <row r="282" spans="1:8" ht="18.75" hidden="1" customHeight="1">
      <c r="A282" s="12" t="str">
        <f t="shared" si="8"/>
        <v>166</v>
      </c>
      <c r="B282" s="12">
        <f>COUNTIF($F$112:F282,F282)</f>
        <v>166</v>
      </c>
      <c r="C282" s="21"/>
      <c r="D282" s="21"/>
      <c r="E282" s="53"/>
      <c r="F282" s="62" t="str">
        <f t="shared" si="9"/>
        <v/>
      </c>
      <c r="G282" s="21"/>
      <c r="H282" s="89"/>
    </row>
    <row r="283" spans="1:8" ht="18.75" hidden="1" customHeight="1">
      <c r="A283" s="12" t="str">
        <f t="shared" si="8"/>
        <v>167</v>
      </c>
      <c r="B283" s="12">
        <f>COUNTIF($F$112:F283,F283)</f>
        <v>167</v>
      </c>
      <c r="C283" s="21"/>
      <c r="D283" s="21"/>
      <c r="E283" s="54"/>
      <c r="F283" s="62" t="str">
        <f t="shared" si="9"/>
        <v/>
      </c>
      <c r="G283" s="21"/>
      <c r="H283" s="90"/>
    </row>
    <row r="284" spans="1:8" ht="18.75" hidden="1" customHeight="1">
      <c r="A284" s="12" t="str">
        <f t="shared" si="8"/>
        <v>168</v>
      </c>
      <c r="B284" s="12">
        <f>COUNTIF($F$112:F284,F284)</f>
        <v>168</v>
      </c>
      <c r="C284" s="21"/>
      <c r="D284" s="21"/>
      <c r="E284" s="54"/>
      <c r="F284" s="62" t="str">
        <f t="shared" si="9"/>
        <v/>
      </c>
      <c r="G284" s="21"/>
      <c r="H284" s="90"/>
    </row>
    <row r="285" spans="1:8" ht="18.75" hidden="1" customHeight="1">
      <c r="A285" s="12" t="str">
        <f t="shared" si="8"/>
        <v>169</v>
      </c>
      <c r="B285" s="12">
        <f>COUNTIF($F$112:F285,F285)</f>
        <v>169</v>
      </c>
      <c r="C285" s="21"/>
      <c r="D285" s="21"/>
      <c r="E285" s="54"/>
      <c r="F285" s="62" t="str">
        <f t="shared" si="9"/>
        <v/>
      </c>
      <c r="G285" s="21"/>
      <c r="H285" s="90"/>
    </row>
    <row r="286" spans="1:8" ht="18.75" hidden="1" customHeight="1">
      <c r="A286" s="12" t="str">
        <f t="shared" si="8"/>
        <v>170</v>
      </c>
      <c r="B286" s="12">
        <f>COUNTIF($F$112:F286,F286)</f>
        <v>170</v>
      </c>
      <c r="C286" s="21"/>
      <c r="D286" s="21"/>
      <c r="E286" s="54"/>
      <c r="F286" s="62" t="str">
        <f t="shared" si="9"/>
        <v/>
      </c>
      <c r="G286" s="21"/>
      <c r="H286" s="90"/>
    </row>
    <row r="287" spans="1:8" ht="18.75" hidden="1" customHeight="1">
      <c r="A287" s="12" t="str">
        <f t="shared" si="8"/>
        <v>171</v>
      </c>
      <c r="B287" s="12">
        <f>COUNTIF($F$112:F287,F287)</f>
        <v>171</v>
      </c>
      <c r="C287" s="21"/>
      <c r="D287" s="21"/>
      <c r="E287" s="53"/>
      <c r="F287" s="62" t="str">
        <f t="shared" si="9"/>
        <v/>
      </c>
      <c r="G287" s="21"/>
      <c r="H287" s="89"/>
    </row>
    <row r="288" spans="1:8" ht="18.75" hidden="1" customHeight="1">
      <c r="A288" s="12" t="str">
        <f t="shared" si="8"/>
        <v>172</v>
      </c>
      <c r="B288" s="12">
        <f>COUNTIF($F$112:F288,F288)</f>
        <v>172</v>
      </c>
      <c r="C288" s="21"/>
      <c r="D288" s="21"/>
      <c r="E288" s="54"/>
      <c r="F288" s="62" t="str">
        <f t="shared" si="9"/>
        <v/>
      </c>
      <c r="G288" s="21"/>
      <c r="H288" s="90"/>
    </row>
    <row r="289" spans="1:8" ht="18.75" hidden="1" customHeight="1">
      <c r="A289" s="12" t="str">
        <f t="shared" si="8"/>
        <v>173</v>
      </c>
      <c r="B289" s="12">
        <f>COUNTIF($F$112:F289,F289)</f>
        <v>173</v>
      </c>
      <c r="C289" s="21"/>
      <c r="D289" s="21"/>
      <c r="E289" s="54"/>
      <c r="F289" s="62" t="str">
        <f t="shared" si="9"/>
        <v/>
      </c>
      <c r="G289" s="21"/>
      <c r="H289" s="90"/>
    </row>
    <row r="290" spans="1:8" ht="18.75" hidden="1" customHeight="1">
      <c r="A290" s="12" t="str">
        <f t="shared" si="8"/>
        <v>174</v>
      </c>
      <c r="B290" s="12">
        <f>COUNTIF($F$112:F290,F290)</f>
        <v>174</v>
      </c>
      <c r="C290" s="21"/>
      <c r="D290" s="21"/>
      <c r="E290" s="54"/>
      <c r="F290" s="62" t="str">
        <f t="shared" si="9"/>
        <v/>
      </c>
      <c r="G290" s="21"/>
      <c r="H290" s="90"/>
    </row>
    <row r="291" spans="1:8" ht="18.75" hidden="1" customHeight="1">
      <c r="A291" s="12" t="str">
        <f t="shared" si="8"/>
        <v>175</v>
      </c>
      <c r="B291" s="12">
        <f>COUNTIF($F$112:F291,F291)</f>
        <v>175</v>
      </c>
      <c r="C291" s="21"/>
      <c r="D291" s="21"/>
      <c r="E291" s="54"/>
      <c r="F291" s="62" t="str">
        <f t="shared" si="9"/>
        <v/>
      </c>
      <c r="G291" s="21"/>
      <c r="H291" s="90"/>
    </row>
    <row r="292" spans="1:8" ht="18.75" hidden="1" customHeight="1">
      <c r="A292" s="12" t="str">
        <f t="shared" si="8"/>
        <v>176</v>
      </c>
      <c r="B292" s="12">
        <f>COUNTIF($F$112:F292,F292)</f>
        <v>176</v>
      </c>
      <c r="C292" s="21"/>
      <c r="D292" s="21"/>
      <c r="E292" s="53"/>
      <c r="F292" s="62" t="str">
        <f t="shared" si="9"/>
        <v/>
      </c>
      <c r="G292" s="21"/>
      <c r="H292" s="89"/>
    </row>
    <row r="293" spans="1:8" ht="18.75" hidden="1" customHeight="1">
      <c r="A293" s="12" t="str">
        <f t="shared" si="8"/>
        <v>177</v>
      </c>
      <c r="B293" s="12">
        <f>COUNTIF($F$112:F293,F293)</f>
        <v>177</v>
      </c>
      <c r="C293" s="21"/>
      <c r="D293" s="21"/>
      <c r="E293" s="54"/>
      <c r="F293" s="62" t="str">
        <f t="shared" si="9"/>
        <v/>
      </c>
      <c r="G293" s="21"/>
      <c r="H293" s="90"/>
    </row>
    <row r="294" spans="1:8" ht="18.75" hidden="1" customHeight="1">
      <c r="A294" s="12" t="str">
        <f t="shared" si="8"/>
        <v>178</v>
      </c>
      <c r="B294" s="12">
        <f>COUNTIF($F$112:F294,F294)</f>
        <v>178</v>
      </c>
      <c r="C294" s="20"/>
      <c r="D294" s="21"/>
      <c r="E294" s="54"/>
      <c r="F294" s="62" t="str">
        <f t="shared" si="9"/>
        <v/>
      </c>
      <c r="G294" s="20"/>
      <c r="H294" s="90"/>
    </row>
    <row r="295" spans="1:8" ht="18.75" hidden="1" customHeight="1">
      <c r="A295" s="12" t="str">
        <f t="shared" si="8"/>
        <v>179</v>
      </c>
      <c r="B295" s="12">
        <f>COUNTIF($F$112:F295,F295)</f>
        <v>179</v>
      </c>
      <c r="C295" s="21"/>
      <c r="D295" s="21"/>
      <c r="E295" s="54"/>
      <c r="F295" s="62" t="str">
        <f t="shared" si="9"/>
        <v/>
      </c>
      <c r="G295" s="21"/>
      <c r="H295" s="90"/>
    </row>
    <row r="296" spans="1:8" ht="18.75" hidden="1" customHeight="1">
      <c r="A296" s="12" t="str">
        <f t="shared" si="8"/>
        <v>180</v>
      </c>
      <c r="B296" s="12">
        <f>COUNTIF($F$112:F296,F296)</f>
        <v>180</v>
      </c>
      <c r="C296" s="21"/>
      <c r="D296" s="21"/>
      <c r="E296" s="54"/>
      <c r="F296" s="62" t="str">
        <f t="shared" si="9"/>
        <v/>
      </c>
      <c r="G296" s="21"/>
      <c r="H296" s="90"/>
    </row>
    <row r="297" spans="1:8" ht="18.75" hidden="1" customHeight="1">
      <c r="A297" s="12" t="str">
        <f t="shared" si="8"/>
        <v>181</v>
      </c>
      <c r="B297" s="12">
        <f>COUNTIF($F$112:F297,F297)</f>
        <v>181</v>
      </c>
      <c r="C297" s="21"/>
      <c r="D297" s="21"/>
      <c r="E297" s="53"/>
      <c r="F297" s="62" t="str">
        <f t="shared" si="9"/>
        <v/>
      </c>
      <c r="G297" s="21"/>
      <c r="H297" s="89"/>
    </row>
    <row r="298" spans="1:8" ht="18.75" hidden="1" customHeight="1">
      <c r="A298" s="12" t="str">
        <f t="shared" si="8"/>
        <v>182</v>
      </c>
      <c r="B298" s="12">
        <f>COUNTIF($F$112:F298,F298)</f>
        <v>182</v>
      </c>
      <c r="C298" s="21"/>
      <c r="D298" s="21"/>
      <c r="E298" s="54"/>
      <c r="F298" s="62" t="str">
        <f t="shared" si="9"/>
        <v/>
      </c>
      <c r="G298" s="21"/>
      <c r="H298" s="90"/>
    </row>
    <row r="299" spans="1:8" ht="18.75" hidden="1" customHeight="1">
      <c r="A299" s="12" t="str">
        <f t="shared" si="8"/>
        <v>183</v>
      </c>
      <c r="B299" s="12">
        <f>COUNTIF($F$112:F299,F299)</f>
        <v>183</v>
      </c>
      <c r="C299" s="21"/>
      <c r="D299" s="21"/>
      <c r="E299" s="54"/>
      <c r="F299" s="62" t="str">
        <f t="shared" si="9"/>
        <v/>
      </c>
      <c r="G299" s="21"/>
      <c r="H299" s="90"/>
    </row>
    <row r="300" spans="1:8" ht="18.75" hidden="1" customHeight="1">
      <c r="A300" s="12" t="str">
        <f t="shared" si="8"/>
        <v>184</v>
      </c>
      <c r="B300" s="12">
        <f>COUNTIF($F$112:F300,F300)</f>
        <v>184</v>
      </c>
      <c r="C300" s="21"/>
      <c r="D300" s="21"/>
      <c r="E300" s="54"/>
      <c r="F300" s="62" t="str">
        <f t="shared" si="9"/>
        <v/>
      </c>
      <c r="G300" s="21"/>
      <c r="H300" s="90"/>
    </row>
    <row r="301" spans="1:8" ht="18.75" hidden="1" customHeight="1">
      <c r="A301" s="12" t="str">
        <f t="shared" si="8"/>
        <v>185</v>
      </c>
      <c r="B301" s="12">
        <f>COUNTIF($F$112:F301,F301)</f>
        <v>185</v>
      </c>
      <c r="C301" s="21"/>
      <c r="D301" s="21"/>
      <c r="E301" s="54"/>
      <c r="F301" s="62" t="str">
        <f t="shared" si="9"/>
        <v/>
      </c>
      <c r="G301" s="21"/>
      <c r="H301" s="90"/>
    </row>
    <row r="302" spans="1:8" ht="18.75" hidden="1" customHeight="1">
      <c r="A302" s="12" t="str">
        <f t="shared" si="8"/>
        <v>186</v>
      </c>
      <c r="B302" s="12">
        <f>COUNTIF($F$112:F302,F302)</f>
        <v>186</v>
      </c>
      <c r="C302" s="21"/>
      <c r="D302" s="21"/>
      <c r="E302" s="53"/>
      <c r="F302" s="62" t="str">
        <f t="shared" si="9"/>
        <v/>
      </c>
      <c r="G302" s="21"/>
      <c r="H302" s="89"/>
    </row>
    <row r="303" spans="1:8" ht="18.75" hidden="1" customHeight="1">
      <c r="A303" s="12" t="str">
        <f t="shared" si="8"/>
        <v>187</v>
      </c>
      <c r="B303" s="12">
        <f>COUNTIF($F$112:F303,F303)</f>
        <v>187</v>
      </c>
      <c r="C303" s="21"/>
      <c r="D303" s="21"/>
      <c r="E303" s="54"/>
      <c r="F303" s="62" t="str">
        <f t="shared" si="9"/>
        <v/>
      </c>
      <c r="G303" s="21"/>
      <c r="H303" s="90"/>
    </row>
    <row r="304" spans="1:8" ht="18.75" hidden="1" customHeight="1">
      <c r="A304" s="12" t="str">
        <f t="shared" ref="A304:A367" si="10">F304&amp;B304</f>
        <v>188</v>
      </c>
      <c r="B304" s="12">
        <f>COUNTIF($F$112:F304,F304)</f>
        <v>188</v>
      </c>
      <c r="C304" s="21"/>
      <c r="D304" s="21"/>
      <c r="E304" s="54"/>
      <c r="F304" s="62" t="str">
        <f t="shared" ref="F304:F367" si="11">IF(E304=1,"社会奉仕活動",(IF(E304=2,"生きがいを高める活動",(IF(E304=3,"健康を進める活動",(IF(E304=4,"その他の社会活動",(IF(E304=5,"補助対象外","")))))))))</f>
        <v/>
      </c>
      <c r="G304" s="21"/>
      <c r="H304" s="90"/>
    </row>
    <row r="305" spans="1:8" ht="18.75" hidden="1" customHeight="1">
      <c r="A305" s="12" t="str">
        <f t="shared" si="10"/>
        <v>189</v>
      </c>
      <c r="B305" s="12">
        <f>COUNTIF($F$112:F305,F305)</f>
        <v>189</v>
      </c>
      <c r="C305" s="21"/>
      <c r="D305" s="21"/>
      <c r="E305" s="54"/>
      <c r="F305" s="62" t="str">
        <f t="shared" si="11"/>
        <v/>
      </c>
      <c r="G305" s="21"/>
      <c r="H305" s="90"/>
    </row>
    <row r="306" spans="1:8" ht="18.75" hidden="1" customHeight="1">
      <c r="A306" s="12" t="str">
        <f t="shared" si="10"/>
        <v>190</v>
      </c>
      <c r="B306" s="12">
        <f>COUNTIF($F$112:F306,F306)</f>
        <v>190</v>
      </c>
      <c r="C306" s="21"/>
      <c r="D306" s="21"/>
      <c r="E306" s="54"/>
      <c r="F306" s="62" t="str">
        <f t="shared" si="11"/>
        <v/>
      </c>
      <c r="G306" s="21"/>
      <c r="H306" s="90"/>
    </row>
    <row r="307" spans="1:8" ht="18.75" hidden="1" customHeight="1">
      <c r="A307" s="12" t="str">
        <f t="shared" si="10"/>
        <v>191</v>
      </c>
      <c r="B307" s="12">
        <f>COUNTIF($F$112:F307,F307)</f>
        <v>191</v>
      </c>
      <c r="C307" s="21"/>
      <c r="D307" s="21"/>
      <c r="E307" s="53"/>
      <c r="F307" s="62" t="str">
        <f t="shared" si="11"/>
        <v/>
      </c>
      <c r="G307" s="21"/>
      <c r="H307" s="89"/>
    </row>
    <row r="308" spans="1:8" ht="18.75" hidden="1" customHeight="1">
      <c r="A308" s="12" t="str">
        <f t="shared" si="10"/>
        <v>192</v>
      </c>
      <c r="B308" s="12">
        <f>COUNTIF($F$112:F308,F308)</f>
        <v>192</v>
      </c>
      <c r="C308" s="21"/>
      <c r="D308" s="21"/>
      <c r="E308" s="54"/>
      <c r="F308" s="62" t="str">
        <f t="shared" si="11"/>
        <v/>
      </c>
      <c r="G308" s="21"/>
      <c r="H308" s="90"/>
    </row>
    <row r="309" spans="1:8" ht="18.75" hidden="1" customHeight="1">
      <c r="A309" s="12" t="str">
        <f t="shared" si="10"/>
        <v>193</v>
      </c>
      <c r="B309" s="12">
        <f>COUNTIF($F$112:F309,F309)</f>
        <v>193</v>
      </c>
      <c r="C309" s="21"/>
      <c r="D309" s="21"/>
      <c r="E309" s="54"/>
      <c r="F309" s="62" t="str">
        <f t="shared" si="11"/>
        <v/>
      </c>
      <c r="G309" s="21"/>
      <c r="H309" s="90"/>
    </row>
    <row r="310" spans="1:8" ht="18.75" hidden="1" customHeight="1">
      <c r="A310" s="12" t="str">
        <f t="shared" si="10"/>
        <v>194</v>
      </c>
      <c r="B310" s="12">
        <f>COUNTIF($F$112:F310,F310)</f>
        <v>194</v>
      </c>
      <c r="C310" s="21"/>
      <c r="D310" s="21"/>
      <c r="E310" s="54"/>
      <c r="F310" s="62" t="str">
        <f t="shared" si="11"/>
        <v/>
      </c>
      <c r="G310" s="21"/>
      <c r="H310" s="90"/>
    </row>
    <row r="311" spans="1:8" ht="18.75" hidden="1" customHeight="1">
      <c r="A311" s="12" t="str">
        <f t="shared" si="10"/>
        <v>195</v>
      </c>
      <c r="B311" s="12">
        <f>COUNTIF($F$112:F311,F311)</f>
        <v>195</v>
      </c>
      <c r="C311" s="21"/>
      <c r="D311" s="21"/>
      <c r="E311" s="54"/>
      <c r="F311" s="62" t="str">
        <f t="shared" si="11"/>
        <v/>
      </c>
      <c r="G311" s="21"/>
      <c r="H311" s="90"/>
    </row>
    <row r="312" spans="1:8" ht="18.75" hidden="1" customHeight="1">
      <c r="A312" s="12" t="str">
        <f t="shared" si="10"/>
        <v>196</v>
      </c>
      <c r="B312" s="12">
        <f>COUNTIF($F$112:F312,F312)</f>
        <v>196</v>
      </c>
      <c r="C312" s="21"/>
      <c r="D312" s="21"/>
      <c r="E312" s="53"/>
      <c r="F312" s="62" t="str">
        <f t="shared" si="11"/>
        <v/>
      </c>
      <c r="G312" s="21"/>
      <c r="H312" s="89"/>
    </row>
    <row r="313" spans="1:8" ht="18.75" hidden="1" customHeight="1">
      <c r="A313" s="12" t="str">
        <f t="shared" si="10"/>
        <v>197</v>
      </c>
      <c r="B313" s="12">
        <f>COUNTIF($F$112:F313,F313)</f>
        <v>197</v>
      </c>
      <c r="C313" s="21"/>
      <c r="D313" s="21"/>
      <c r="E313" s="54"/>
      <c r="F313" s="62" t="str">
        <f t="shared" si="11"/>
        <v/>
      </c>
      <c r="G313" s="21"/>
      <c r="H313" s="90"/>
    </row>
    <row r="314" spans="1:8" ht="18.75" hidden="1" customHeight="1">
      <c r="A314" s="12" t="str">
        <f t="shared" si="10"/>
        <v>198</v>
      </c>
      <c r="B314" s="12">
        <f>COUNTIF($F$112:F314,F314)</f>
        <v>198</v>
      </c>
      <c r="C314" s="21"/>
      <c r="D314" s="21"/>
      <c r="E314" s="54"/>
      <c r="F314" s="62" t="str">
        <f t="shared" si="11"/>
        <v/>
      </c>
      <c r="G314" s="21"/>
      <c r="H314" s="90"/>
    </row>
    <row r="315" spans="1:8" ht="18.75" hidden="1" customHeight="1">
      <c r="A315" s="12" t="str">
        <f t="shared" si="10"/>
        <v>199</v>
      </c>
      <c r="B315" s="12">
        <f>COUNTIF($F$112:F315,F315)</f>
        <v>199</v>
      </c>
      <c r="C315" s="21"/>
      <c r="D315" s="21"/>
      <c r="E315" s="54"/>
      <c r="F315" s="62" t="str">
        <f t="shared" si="11"/>
        <v/>
      </c>
      <c r="G315" s="21"/>
      <c r="H315" s="90"/>
    </row>
    <row r="316" spans="1:8" ht="18.75" hidden="1" customHeight="1">
      <c r="A316" s="12" t="str">
        <f t="shared" si="10"/>
        <v>200</v>
      </c>
      <c r="B316" s="12">
        <f>COUNTIF($F$112:F316,F316)</f>
        <v>200</v>
      </c>
      <c r="C316" s="21"/>
      <c r="D316" s="21"/>
      <c r="E316" s="54"/>
      <c r="F316" s="62" t="str">
        <f t="shared" si="11"/>
        <v/>
      </c>
      <c r="G316" s="21"/>
      <c r="H316" s="90"/>
    </row>
    <row r="317" spans="1:8" ht="18.75" hidden="1" customHeight="1">
      <c r="A317" s="12" t="str">
        <f t="shared" si="10"/>
        <v>201</v>
      </c>
      <c r="B317" s="12">
        <f>COUNTIF($F$112:F317,F317)</f>
        <v>201</v>
      </c>
      <c r="C317" s="21"/>
      <c r="D317" s="21"/>
      <c r="E317" s="53"/>
      <c r="F317" s="62" t="str">
        <f t="shared" si="11"/>
        <v/>
      </c>
      <c r="G317" s="21"/>
      <c r="H317" s="89"/>
    </row>
    <row r="318" spans="1:8" ht="18.75" hidden="1" customHeight="1">
      <c r="A318" s="12" t="str">
        <f t="shared" si="10"/>
        <v>202</v>
      </c>
      <c r="B318" s="12">
        <f>COUNTIF($F$112:F318,F318)</f>
        <v>202</v>
      </c>
      <c r="C318" s="21"/>
      <c r="D318" s="21"/>
      <c r="E318" s="54"/>
      <c r="F318" s="62" t="str">
        <f t="shared" si="11"/>
        <v/>
      </c>
      <c r="G318" s="21"/>
      <c r="H318" s="90"/>
    </row>
    <row r="319" spans="1:8" ht="18.75" hidden="1" customHeight="1">
      <c r="A319" s="12" t="str">
        <f t="shared" si="10"/>
        <v>203</v>
      </c>
      <c r="B319" s="12">
        <f>COUNTIF($F$112:F319,F319)</f>
        <v>203</v>
      </c>
      <c r="C319" s="21"/>
      <c r="D319" s="21"/>
      <c r="E319" s="54"/>
      <c r="F319" s="62" t="str">
        <f t="shared" si="11"/>
        <v/>
      </c>
      <c r="G319" s="21"/>
      <c r="H319" s="90"/>
    </row>
    <row r="320" spans="1:8" ht="18.75" hidden="1" customHeight="1">
      <c r="A320" s="12" t="str">
        <f t="shared" si="10"/>
        <v>204</v>
      </c>
      <c r="B320" s="12">
        <f>COUNTIF($F$112:F320,F320)</f>
        <v>204</v>
      </c>
      <c r="C320" s="21"/>
      <c r="D320" s="21"/>
      <c r="E320" s="54"/>
      <c r="F320" s="62" t="str">
        <f t="shared" si="11"/>
        <v/>
      </c>
      <c r="G320" s="21"/>
      <c r="H320" s="90"/>
    </row>
    <row r="321" spans="1:8" ht="18.75" hidden="1" customHeight="1">
      <c r="A321" s="12" t="str">
        <f t="shared" si="10"/>
        <v>205</v>
      </c>
      <c r="B321" s="12">
        <f>COUNTIF($F$112:F321,F321)</f>
        <v>205</v>
      </c>
      <c r="C321" s="21"/>
      <c r="D321" s="21"/>
      <c r="E321" s="54"/>
      <c r="F321" s="62" t="str">
        <f t="shared" si="11"/>
        <v/>
      </c>
      <c r="G321" s="21"/>
      <c r="H321" s="90"/>
    </row>
    <row r="322" spans="1:8" ht="18.75" hidden="1" customHeight="1">
      <c r="A322" s="12" t="str">
        <f t="shared" si="10"/>
        <v>206</v>
      </c>
      <c r="B322" s="12">
        <f>COUNTIF($F$112:F322,F322)</f>
        <v>206</v>
      </c>
      <c r="C322" s="21"/>
      <c r="D322" s="21"/>
      <c r="E322" s="53"/>
      <c r="F322" s="62" t="str">
        <f t="shared" si="11"/>
        <v/>
      </c>
      <c r="G322" s="21"/>
      <c r="H322" s="89"/>
    </row>
    <row r="323" spans="1:8" ht="18.75" hidden="1" customHeight="1">
      <c r="A323" s="12" t="str">
        <f t="shared" si="10"/>
        <v>207</v>
      </c>
      <c r="B323" s="12">
        <f>COUNTIF($F$112:F323,F323)</f>
        <v>207</v>
      </c>
      <c r="C323" s="21"/>
      <c r="D323" s="21"/>
      <c r="E323" s="54"/>
      <c r="F323" s="62" t="str">
        <f t="shared" si="11"/>
        <v/>
      </c>
      <c r="G323" s="21"/>
      <c r="H323" s="90"/>
    </row>
    <row r="324" spans="1:8" ht="18.75" hidden="1" customHeight="1">
      <c r="A324" s="12" t="str">
        <f t="shared" si="10"/>
        <v>208</v>
      </c>
      <c r="B324" s="12">
        <f>COUNTIF($F$112:F324,F324)</f>
        <v>208</v>
      </c>
      <c r="C324" s="21"/>
      <c r="D324" s="21"/>
      <c r="E324" s="54"/>
      <c r="F324" s="62" t="str">
        <f t="shared" si="11"/>
        <v/>
      </c>
      <c r="G324" s="21"/>
      <c r="H324" s="90"/>
    </row>
    <row r="325" spans="1:8" ht="18.75" hidden="1" customHeight="1">
      <c r="A325" s="12" t="str">
        <f t="shared" si="10"/>
        <v>209</v>
      </c>
      <c r="B325" s="12">
        <f>COUNTIF($F$112:F325,F325)</f>
        <v>209</v>
      </c>
      <c r="C325" s="21"/>
      <c r="D325" s="21"/>
      <c r="E325" s="54"/>
      <c r="F325" s="62" t="str">
        <f t="shared" si="11"/>
        <v/>
      </c>
      <c r="G325" s="21"/>
      <c r="H325" s="90"/>
    </row>
    <row r="326" spans="1:8" ht="18.75" hidden="1" customHeight="1">
      <c r="A326" s="12" t="str">
        <f t="shared" si="10"/>
        <v>210</v>
      </c>
      <c r="B326" s="12">
        <f>COUNTIF($F$112:F326,F326)</f>
        <v>210</v>
      </c>
      <c r="C326" s="21"/>
      <c r="D326" s="21"/>
      <c r="E326" s="54"/>
      <c r="F326" s="62" t="str">
        <f t="shared" si="11"/>
        <v/>
      </c>
      <c r="G326" s="21"/>
      <c r="H326" s="90"/>
    </row>
    <row r="327" spans="1:8" ht="18.75" hidden="1" customHeight="1">
      <c r="A327" s="12" t="str">
        <f t="shared" si="10"/>
        <v>211</v>
      </c>
      <c r="B327" s="12">
        <f>COUNTIF($F$112:F327,F327)</f>
        <v>211</v>
      </c>
      <c r="C327" s="21"/>
      <c r="D327" s="21"/>
      <c r="E327" s="53"/>
      <c r="F327" s="62" t="str">
        <f t="shared" si="11"/>
        <v/>
      </c>
      <c r="G327" s="21"/>
      <c r="H327" s="89"/>
    </row>
    <row r="328" spans="1:8" ht="18.75" hidden="1" customHeight="1">
      <c r="A328" s="12" t="str">
        <f t="shared" si="10"/>
        <v>212</v>
      </c>
      <c r="B328" s="12">
        <f>COUNTIF($F$112:F328,F328)</f>
        <v>212</v>
      </c>
      <c r="C328" s="21"/>
      <c r="D328" s="21"/>
      <c r="E328" s="54"/>
      <c r="F328" s="62" t="str">
        <f t="shared" si="11"/>
        <v/>
      </c>
      <c r="G328" s="21"/>
      <c r="H328" s="90"/>
    </row>
    <row r="329" spans="1:8" ht="18.75" hidden="1" customHeight="1">
      <c r="A329" s="12" t="str">
        <f t="shared" si="10"/>
        <v>213</v>
      </c>
      <c r="B329" s="12">
        <f>COUNTIF($F$112:F329,F329)</f>
        <v>213</v>
      </c>
      <c r="C329" s="21"/>
      <c r="D329" s="21"/>
      <c r="E329" s="54"/>
      <c r="F329" s="62" t="str">
        <f t="shared" si="11"/>
        <v/>
      </c>
      <c r="G329" s="21"/>
      <c r="H329" s="90"/>
    </row>
    <row r="330" spans="1:8" ht="18.75" hidden="1" customHeight="1">
      <c r="A330" s="12" t="str">
        <f t="shared" si="10"/>
        <v>214</v>
      </c>
      <c r="B330" s="12">
        <f>COUNTIF($F$112:F330,F330)</f>
        <v>214</v>
      </c>
      <c r="C330" s="21"/>
      <c r="D330" s="21"/>
      <c r="E330" s="54"/>
      <c r="F330" s="62" t="str">
        <f t="shared" si="11"/>
        <v/>
      </c>
      <c r="G330" s="21"/>
      <c r="H330" s="90"/>
    </row>
    <row r="331" spans="1:8" ht="18.75" hidden="1" customHeight="1">
      <c r="A331" s="12" t="str">
        <f t="shared" si="10"/>
        <v>215</v>
      </c>
      <c r="B331" s="12">
        <f>COUNTIF($F$112:F331,F331)</f>
        <v>215</v>
      </c>
      <c r="C331" s="20"/>
      <c r="D331" s="21"/>
      <c r="E331" s="54"/>
      <c r="F331" s="62" t="str">
        <f t="shared" si="11"/>
        <v/>
      </c>
      <c r="G331" s="20"/>
      <c r="H331" s="90"/>
    </row>
    <row r="332" spans="1:8" ht="18.75" hidden="1" customHeight="1">
      <c r="A332" s="12" t="str">
        <f t="shared" si="10"/>
        <v>216</v>
      </c>
      <c r="B332" s="12">
        <f>COUNTIF($F$112:F332,F332)</f>
        <v>216</v>
      </c>
      <c r="C332" s="21"/>
      <c r="D332" s="21"/>
      <c r="E332" s="53"/>
      <c r="F332" s="62" t="str">
        <f t="shared" si="11"/>
        <v/>
      </c>
      <c r="G332" s="21"/>
      <c r="H332" s="89"/>
    </row>
    <row r="333" spans="1:8" ht="18.75" hidden="1" customHeight="1">
      <c r="A333" s="12" t="str">
        <f t="shared" si="10"/>
        <v>217</v>
      </c>
      <c r="B333" s="12">
        <f>COUNTIF($F$112:F333,F333)</f>
        <v>217</v>
      </c>
      <c r="C333" s="21"/>
      <c r="D333" s="21"/>
      <c r="E333" s="54"/>
      <c r="F333" s="62" t="str">
        <f t="shared" si="11"/>
        <v/>
      </c>
      <c r="G333" s="21"/>
      <c r="H333" s="90"/>
    </row>
    <row r="334" spans="1:8" ht="18.75" hidden="1" customHeight="1">
      <c r="A334" s="12" t="str">
        <f t="shared" si="10"/>
        <v>218</v>
      </c>
      <c r="B334" s="12">
        <f>COUNTIF($F$112:F334,F334)</f>
        <v>218</v>
      </c>
      <c r="C334" s="21"/>
      <c r="D334" s="21"/>
      <c r="E334" s="54"/>
      <c r="F334" s="62" t="str">
        <f t="shared" si="11"/>
        <v/>
      </c>
      <c r="G334" s="21"/>
      <c r="H334" s="90"/>
    </row>
    <row r="335" spans="1:8" ht="18.75" hidden="1" customHeight="1">
      <c r="A335" s="12" t="str">
        <f t="shared" si="10"/>
        <v>219</v>
      </c>
      <c r="B335" s="12">
        <f>COUNTIF($F$112:F335,F335)</f>
        <v>219</v>
      </c>
      <c r="C335" s="21"/>
      <c r="D335" s="21"/>
      <c r="E335" s="54"/>
      <c r="F335" s="62" t="str">
        <f t="shared" si="11"/>
        <v/>
      </c>
      <c r="G335" s="21"/>
      <c r="H335" s="90"/>
    </row>
    <row r="336" spans="1:8" ht="18.75" hidden="1" customHeight="1">
      <c r="A336" s="12" t="str">
        <f t="shared" si="10"/>
        <v>220</v>
      </c>
      <c r="B336" s="12">
        <f>COUNTIF($F$112:F336,F336)</f>
        <v>220</v>
      </c>
      <c r="C336" s="21"/>
      <c r="D336" s="21"/>
      <c r="E336" s="54"/>
      <c r="F336" s="62" t="str">
        <f t="shared" si="11"/>
        <v/>
      </c>
      <c r="G336" s="21"/>
      <c r="H336" s="90"/>
    </row>
    <row r="337" spans="1:8" ht="18.75" hidden="1" customHeight="1">
      <c r="A337" s="12" t="str">
        <f t="shared" si="10"/>
        <v>221</v>
      </c>
      <c r="B337" s="12">
        <f>COUNTIF($F$112:F337,F337)</f>
        <v>221</v>
      </c>
      <c r="C337" s="21"/>
      <c r="D337" s="21"/>
      <c r="E337" s="53"/>
      <c r="F337" s="62" t="str">
        <f t="shared" si="11"/>
        <v/>
      </c>
      <c r="G337" s="21"/>
      <c r="H337" s="89"/>
    </row>
    <row r="338" spans="1:8" ht="18.75" hidden="1" customHeight="1">
      <c r="A338" s="12" t="str">
        <f t="shared" si="10"/>
        <v>222</v>
      </c>
      <c r="B338" s="12">
        <f>COUNTIF($F$112:F338,F338)</f>
        <v>222</v>
      </c>
      <c r="C338" s="21"/>
      <c r="D338" s="21"/>
      <c r="E338" s="54"/>
      <c r="F338" s="62" t="str">
        <f t="shared" si="11"/>
        <v/>
      </c>
      <c r="G338" s="21"/>
      <c r="H338" s="90"/>
    </row>
    <row r="339" spans="1:8" ht="18.75" hidden="1" customHeight="1">
      <c r="A339" s="12" t="str">
        <f t="shared" si="10"/>
        <v>223</v>
      </c>
      <c r="B339" s="12">
        <f>COUNTIF($F$112:F339,F339)</f>
        <v>223</v>
      </c>
      <c r="C339" s="21"/>
      <c r="D339" s="21"/>
      <c r="E339" s="54"/>
      <c r="F339" s="62" t="str">
        <f t="shared" si="11"/>
        <v/>
      </c>
      <c r="G339" s="21"/>
      <c r="H339" s="90"/>
    </row>
    <row r="340" spans="1:8" ht="18.75" hidden="1" customHeight="1">
      <c r="A340" s="12" t="str">
        <f t="shared" si="10"/>
        <v>224</v>
      </c>
      <c r="B340" s="12">
        <f>COUNTIF($F$112:F340,F340)</f>
        <v>224</v>
      </c>
      <c r="C340" s="21"/>
      <c r="D340" s="21"/>
      <c r="E340" s="54"/>
      <c r="F340" s="62" t="str">
        <f t="shared" si="11"/>
        <v/>
      </c>
      <c r="G340" s="21"/>
      <c r="H340" s="90"/>
    </row>
    <row r="341" spans="1:8" ht="18.75" hidden="1" customHeight="1">
      <c r="A341" s="12" t="str">
        <f t="shared" si="10"/>
        <v>225</v>
      </c>
      <c r="B341" s="12">
        <f>COUNTIF($F$112:F341,F341)</f>
        <v>225</v>
      </c>
      <c r="C341" s="21"/>
      <c r="D341" s="21"/>
      <c r="E341" s="54"/>
      <c r="F341" s="62" t="str">
        <f t="shared" si="11"/>
        <v/>
      </c>
      <c r="G341" s="21"/>
      <c r="H341" s="90"/>
    </row>
    <row r="342" spans="1:8" ht="18.75" hidden="1" customHeight="1">
      <c r="A342" s="12" t="str">
        <f t="shared" si="10"/>
        <v>226</v>
      </c>
      <c r="B342" s="12">
        <f>COUNTIF($F$112:F342,F342)</f>
        <v>226</v>
      </c>
      <c r="C342" s="21"/>
      <c r="D342" s="21"/>
      <c r="E342" s="53"/>
      <c r="F342" s="62" t="str">
        <f t="shared" si="11"/>
        <v/>
      </c>
      <c r="G342" s="21"/>
      <c r="H342" s="89"/>
    </row>
    <row r="343" spans="1:8" ht="18.75" hidden="1" customHeight="1">
      <c r="A343" s="12" t="str">
        <f t="shared" si="10"/>
        <v>227</v>
      </c>
      <c r="B343" s="12">
        <f>COUNTIF($F$112:F343,F343)</f>
        <v>227</v>
      </c>
      <c r="C343" s="21"/>
      <c r="D343" s="21"/>
      <c r="E343" s="54"/>
      <c r="F343" s="62" t="str">
        <f t="shared" si="11"/>
        <v/>
      </c>
      <c r="G343" s="21"/>
      <c r="H343" s="90"/>
    </row>
    <row r="344" spans="1:8" ht="18.75" hidden="1" customHeight="1">
      <c r="A344" s="12" t="str">
        <f t="shared" si="10"/>
        <v>228</v>
      </c>
      <c r="B344" s="12">
        <f>COUNTIF($F$112:F344,F344)</f>
        <v>228</v>
      </c>
      <c r="C344" s="21"/>
      <c r="D344" s="21"/>
      <c r="E344" s="54"/>
      <c r="F344" s="62" t="str">
        <f t="shared" si="11"/>
        <v/>
      </c>
      <c r="G344" s="21"/>
      <c r="H344" s="90"/>
    </row>
    <row r="345" spans="1:8" ht="18.75" hidden="1" customHeight="1">
      <c r="A345" s="12" t="str">
        <f t="shared" si="10"/>
        <v>229</v>
      </c>
      <c r="B345" s="12">
        <f>COUNTIF($F$112:F345,F345)</f>
        <v>229</v>
      </c>
      <c r="C345" s="21"/>
      <c r="D345" s="21"/>
      <c r="E345" s="54"/>
      <c r="F345" s="62" t="str">
        <f t="shared" si="11"/>
        <v/>
      </c>
      <c r="G345" s="21"/>
      <c r="H345" s="90"/>
    </row>
    <row r="346" spans="1:8" ht="18.75" hidden="1" customHeight="1">
      <c r="A346" s="12" t="str">
        <f t="shared" si="10"/>
        <v>230</v>
      </c>
      <c r="B346" s="12">
        <f>COUNTIF($F$112:F346,F346)</f>
        <v>230</v>
      </c>
      <c r="C346" s="21"/>
      <c r="D346" s="21"/>
      <c r="E346" s="54"/>
      <c r="F346" s="62" t="str">
        <f t="shared" si="11"/>
        <v/>
      </c>
      <c r="G346" s="21"/>
      <c r="H346" s="90"/>
    </row>
    <row r="347" spans="1:8" ht="18.75" hidden="1" customHeight="1">
      <c r="A347" s="12" t="str">
        <f t="shared" si="10"/>
        <v>231</v>
      </c>
      <c r="B347" s="12">
        <f>COUNTIF($F$112:F347,F347)</f>
        <v>231</v>
      </c>
      <c r="C347" s="21"/>
      <c r="D347" s="21"/>
      <c r="E347" s="53"/>
      <c r="F347" s="62" t="str">
        <f t="shared" si="11"/>
        <v/>
      </c>
      <c r="G347" s="21"/>
      <c r="H347" s="89"/>
    </row>
    <row r="348" spans="1:8" ht="18.75" hidden="1" customHeight="1">
      <c r="A348" s="12" t="str">
        <f t="shared" si="10"/>
        <v>232</v>
      </c>
      <c r="B348" s="12">
        <f>COUNTIF($F$112:F348,F348)</f>
        <v>232</v>
      </c>
      <c r="C348" s="21"/>
      <c r="D348" s="21"/>
      <c r="E348" s="54"/>
      <c r="F348" s="62" t="str">
        <f t="shared" si="11"/>
        <v/>
      </c>
      <c r="G348" s="21"/>
      <c r="H348" s="90"/>
    </row>
    <row r="349" spans="1:8" ht="18.75" hidden="1" customHeight="1">
      <c r="A349" s="12" t="str">
        <f t="shared" si="10"/>
        <v>233</v>
      </c>
      <c r="B349" s="12">
        <f>COUNTIF($F$112:F349,F349)</f>
        <v>233</v>
      </c>
      <c r="C349" s="21"/>
      <c r="D349" s="21"/>
      <c r="E349" s="54"/>
      <c r="F349" s="62" t="str">
        <f t="shared" si="11"/>
        <v/>
      </c>
      <c r="G349" s="21"/>
      <c r="H349" s="90"/>
    </row>
    <row r="350" spans="1:8" ht="18.75" hidden="1" customHeight="1">
      <c r="A350" s="12" t="str">
        <f t="shared" si="10"/>
        <v>234</v>
      </c>
      <c r="B350" s="12">
        <f>COUNTIF($F$112:F350,F350)</f>
        <v>234</v>
      </c>
      <c r="C350" s="21"/>
      <c r="D350" s="21"/>
      <c r="E350" s="54"/>
      <c r="F350" s="62" t="str">
        <f t="shared" si="11"/>
        <v/>
      </c>
      <c r="G350" s="21"/>
      <c r="H350" s="90"/>
    </row>
    <row r="351" spans="1:8" ht="18.75" hidden="1" customHeight="1">
      <c r="A351" s="12" t="str">
        <f t="shared" si="10"/>
        <v>235</v>
      </c>
      <c r="B351" s="12">
        <f>COUNTIF($F$112:F351,F351)</f>
        <v>235</v>
      </c>
      <c r="C351" s="21"/>
      <c r="D351" s="21"/>
      <c r="E351" s="54"/>
      <c r="F351" s="62" t="str">
        <f t="shared" si="11"/>
        <v/>
      </c>
      <c r="G351" s="21"/>
      <c r="H351" s="90"/>
    </row>
    <row r="352" spans="1:8" ht="18.75" hidden="1" customHeight="1">
      <c r="A352" s="12" t="str">
        <f t="shared" si="10"/>
        <v>236</v>
      </c>
      <c r="B352" s="12">
        <f>COUNTIF($F$112:F352,F352)</f>
        <v>236</v>
      </c>
      <c r="C352" s="21"/>
      <c r="D352" s="21"/>
      <c r="E352" s="53"/>
      <c r="F352" s="62" t="str">
        <f t="shared" si="11"/>
        <v/>
      </c>
      <c r="G352" s="21"/>
      <c r="H352" s="89"/>
    </row>
    <row r="353" spans="1:8" ht="18.75" hidden="1" customHeight="1">
      <c r="A353" s="12" t="str">
        <f t="shared" si="10"/>
        <v>237</v>
      </c>
      <c r="B353" s="12">
        <f>COUNTIF($F$112:F353,F353)</f>
        <v>237</v>
      </c>
      <c r="C353" s="21"/>
      <c r="D353" s="21"/>
      <c r="E353" s="54"/>
      <c r="F353" s="62" t="str">
        <f t="shared" si="11"/>
        <v/>
      </c>
      <c r="G353" s="21"/>
      <c r="H353" s="90"/>
    </row>
    <row r="354" spans="1:8" ht="18.75" hidden="1" customHeight="1">
      <c r="A354" s="12" t="str">
        <f t="shared" si="10"/>
        <v>238</v>
      </c>
      <c r="B354" s="12">
        <f>COUNTIF($F$112:F354,F354)</f>
        <v>238</v>
      </c>
      <c r="C354" s="21"/>
      <c r="D354" s="21"/>
      <c r="E354" s="54"/>
      <c r="F354" s="62" t="str">
        <f t="shared" si="11"/>
        <v/>
      </c>
      <c r="G354" s="21"/>
      <c r="H354" s="90"/>
    </row>
    <row r="355" spans="1:8" ht="18.75" hidden="1" customHeight="1">
      <c r="A355" s="12" t="str">
        <f t="shared" si="10"/>
        <v>239</v>
      </c>
      <c r="B355" s="12">
        <f>COUNTIF($F$112:F355,F355)</f>
        <v>239</v>
      </c>
      <c r="C355" s="21"/>
      <c r="D355" s="21"/>
      <c r="E355" s="54"/>
      <c r="F355" s="62" t="str">
        <f t="shared" si="11"/>
        <v/>
      </c>
      <c r="G355" s="21"/>
      <c r="H355" s="90"/>
    </row>
    <row r="356" spans="1:8" ht="18.75" hidden="1" customHeight="1">
      <c r="A356" s="12" t="str">
        <f t="shared" si="10"/>
        <v>240</v>
      </c>
      <c r="B356" s="12">
        <f>COUNTIF($F$112:F356,F356)</f>
        <v>240</v>
      </c>
      <c r="C356" s="21"/>
      <c r="D356" s="21"/>
      <c r="E356" s="54"/>
      <c r="F356" s="62" t="str">
        <f t="shared" si="11"/>
        <v/>
      </c>
      <c r="G356" s="21"/>
      <c r="H356" s="90"/>
    </row>
    <row r="357" spans="1:8" ht="18.75" hidden="1" customHeight="1">
      <c r="A357" s="12" t="str">
        <f t="shared" si="10"/>
        <v>241</v>
      </c>
      <c r="B357" s="12">
        <f>COUNTIF($F$112:F357,F357)</f>
        <v>241</v>
      </c>
      <c r="C357" s="21"/>
      <c r="D357" s="21"/>
      <c r="E357" s="53"/>
      <c r="F357" s="62" t="str">
        <f t="shared" si="11"/>
        <v/>
      </c>
      <c r="G357" s="21"/>
      <c r="H357" s="89"/>
    </row>
    <row r="358" spans="1:8" ht="18.75" hidden="1" customHeight="1">
      <c r="A358" s="12" t="str">
        <f t="shared" si="10"/>
        <v>242</v>
      </c>
      <c r="B358" s="12">
        <f>COUNTIF($F$112:F358,F358)</f>
        <v>242</v>
      </c>
      <c r="C358" s="21"/>
      <c r="D358" s="21"/>
      <c r="E358" s="54"/>
      <c r="F358" s="62" t="str">
        <f t="shared" si="11"/>
        <v/>
      </c>
      <c r="G358" s="21"/>
      <c r="H358" s="90"/>
    </row>
    <row r="359" spans="1:8" ht="18.75" hidden="1" customHeight="1">
      <c r="A359" s="12" t="str">
        <f t="shared" si="10"/>
        <v>243</v>
      </c>
      <c r="B359" s="12">
        <f>COUNTIF($F$112:F359,F359)</f>
        <v>243</v>
      </c>
      <c r="C359" s="21"/>
      <c r="D359" s="21"/>
      <c r="E359" s="54"/>
      <c r="F359" s="62" t="str">
        <f t="shared" si="11"/>
        <v/>
      </c>
      <c r="G359" s="21"/>
      <c r="H359" s="90"/>
    </row>
    <row r="360" spans="1:8" ht="18.75" hidden="1" customHeight="1">
      <c r="A360" s="12" t="str">
        <f t="shared" si="10"/>
        <v>244</v>
      </c>
      <c r="B360" s="12">
        <f>COUNTIF($F$112:F360,F360)</f>
        <v>244</v>
      </c>
      <c r="C360" s="21"/>
      <c r="D360" s="21"/>
      <c r="E360" s="54"/>
      <c r="F360" s="62" t="str">
        <f t="shared" si="11"/>
        <v/>
      </c>
      <c r="G360" s="21"/>
      <c r="H360" s="90"/>
    </row>
    <row r="361" spans="1:8" ht="18.75" hidden="1" customHeight="1">
      <c r="A361" s="12" t="str">
        <f t="shared" si="10"/>
        <v>245</v>
      </c>
      <c r="B361" s="12">
        <f>COUNTIF($F$112:F361,F361)</f>
        <v>245</v>
      </c>
      <c r="C361" s="21"/>
      <c r="D361" s="21"/>
      <c r="E361" s="54"/>
      <c r="F361" s="62" t="str">
        <f t="shared" si="11"/>
        <v/>
      </c>
      <c r="G361" s="21"/>
      <c r="H361" s="90"/>
    </row>
    <row r="362" spans="1:8" ht="18.75" hidden="1" customHeight="1">
      <c r="A362" s="12" t="str">
        <f t="shared" si="10"/>
        <v>246</v>
      </c>
      <c r="B362" s="12">
        <f>COUNTIF($F$112:F362,F362)</f>
        <v>246</v>
      </c>
      <c r="C362" s="21"/>
      <c r="D362" s="21"/>
      <c r="E362" s="53"/>
      <c r="F362" s="62" t="str">
        <f t="shared" si="11"/>
        <v/>
      </c>
      <c r="G362" s="21"/>
      <c r="H362" s="89"/>
    </row>
    <row r="363" spans="1:8" ht="18.75" hidden="1" customHeight="1">
      <c r="A363" s="12" t="str">
        <f t="shared" si="10"/>
        <v>247</v>
      </c>
      <c r="B363" s="12">
        <f>COUNTIF($F$112:F363,F363)</f>
        <v>247</v>
      </c>
      <c r="C363" s="21"/>
      <c r="D363" s="21"/>
      <c r="E363" s="54"/>
      <c r="F363" s="62" t="str">
        <f t="shared" si="11"/>
        <v/>
      </c>
      <c r="G363" s="21"/>
      <c r="H363" s="90"/>
    </row>
    <row r="364" spans="1:8" ht="18.75" hidden="1" customHeight="1">
      <c r="A364" s="12" t="str">
        <f t="shared" si="10"/>
        <v>248</v>
      </c>
      <c r="B364" s="12">
        <f>COUNTIF($F$112:F364,F364)</f>
        <v>248</v>
      </c>
      <c r="C364" s="21"/>
      <c r="D364" s="21"/>
      <c r="E364" s="54"/>
      <c r="F364" s="62" t="str">
        <f t="shared" si="11"/>
        <v/>
      </c>
      <c r="G364" s="21"/>
      <c r="H364" s="90"/>
    </row>
    <row r="365" spans="1:8" ht="18.75" hidden="1" customHeight="1">
      <c r="A365" s="12" t="str">
        <f t="shared" si="10"/>
        <v>249</v>
      </c>
      <c r="B365" s="12">
        <f>COUNTIF($F$112:F365,F365)</f>
        <v>249</v>
      </c>
      <c r="C365" s="21"/>
      <c r="D365" s="21"/>
      <c r="E365" s="54"/>
      <c r="F365" s="62" t="str">
        <f t="shared" si="11"/>
        <v/>
      </c>
      <c r="G365" s="21"/>
      <c r="H365" s="90"/>
    </row>
    <row r="366" spans="1:8" ht="18.75" hidden="1" customHeight="1">
      <c r="A366" s="12" t="str">
        <f t="shared" si="10"/>
        <v>250</v>
      </c>
      <c r="B366" s="12">
        <f>COUNTIF($F$112:F366,F366)</f>
        <v>250</v>
      </c>
      <c r="C366" s="21"/>
      <c r="D366" s="21"/>
      <c r="E366" s="54"/>
      <c r="F366" s="62" t="str">
        <f t="shared" si="11"/>
        <v/>
      </c>
      <c r="G366" s="21"/>
      <c r="H366" s="90"/>
    </row>
    <row r="367" spans="1:8" ht="18.75" hidden="1" customHeight="1">
      <c r="A367" s="12" t="str">
        <f t="shared" si="10"/>
        <v>251</v>
      </c>
      <c r="B367" s="12">
        <f>COUNTIF($F$112:F367,F367)</f>
        <v>251</v>
      </c>
      <c r="C367" s="20"/>
      <c r="D367" s="21"/>
      <c r="E367" s="53"/>
      <c r="F367" s="62" t="str">
        <f t="shared" si="11"/>
        <v/>
      </c>
      <c r="G367" s="20"/>
      <c r="H367" s="89"/>
    </row>
    <row r="368" spans="1:8" ht="18.75" hidden="1" customHeight="1">
      <c r="A368" s="12" t="str">
        <f t="shared" ref="A368:A431" si="12">F368&amp;B368</f>
        <v>252</v>
      </c>
      <c r="B368" s="12">
        <f>COUNTIF($F$112:F368,F368)</f>
        <v>252</v>
      </c>
      <c r="C368" s="21"/>
      <c r="D368" s="21"/>
      <c r="E368" s="54"/>
      <c r="F368" s="62" t="str">
        <f t="shared" ref="F368:F431" si="13">IF(E368=1,"社会奉仕活動",(IF(E368=2,"生きがいを高める活動",(IF(E368=3,"健康を進める活動",(IF(E368=4,"その他の社会活動",(IF(E368=5,"補助対象外","")))))))))</f>
        <v/>
      </c>
      <c r="G368" s="21"/>
      <c r="H368" s="90"/>
    </row>
    <row r="369" spans="1:8" ht="18.75" hidden="1" customHeight="1">
      <c r="A369" s="12" t="str">
        <f t="shared" si="12"/>
        <v>253</v>
      </c>
      <c r="B369" s="12">
        <f>COUNTIF($F$112:F369,F369)</f>
        <v>253</v>
      </c>
      <c r="C369" s="21"/>
      <c r="D369" s="21"/>
      <c r="E369" s="54"/>
      <c r="F369" s="62" t="str">
        <f t="shared" si="13"/>
        <v/>
      </c>
      <c r="G369" s="21"/>
      <c r="H369" s="90"/>
    </row>
    <row r="370" spans="1:8" ht="18.75" hidden="1" customHeight="1">
      <c r="A370" s="12" t="str">
        <f t="shared" si="12"/>
        <v>254</v>
      </c>
      <c r="B370" s="12">
        <f>COUNTIF($F$112:F370,F370)</f>
        <v>254</v>
      </c>
      <c r="C370" s="21"/>
      <c r="D370" s="21"/>
      <c r="E370" s="54"/>
      <c r="F370" s="62" t="str">
        <f t="shared" si="13"/>
        <v/>
      </c>
      <c r="G370" s="21"/>
      <c r="H370" s="90"/>
    </row>
    <row r="371" spans="1:8" ht="18.75" hidden="1" customHeight="1">
      <c r="A371" s="12" t="str">
        <f t="shared" si="12"/>
        <v>255</v>
      </c>
      <c r="B371" s="12">
        <f>COUNTIF($F$112:F371,F371)</f>
        <v>255</v>
      </c>
      <c r="C371" s="21"/>
      <c r="D371" s="21"/>
      <c r="E371" s="54"/>
      <c r="F371" s="62" t="str">
        <f t="shared" si="13"/>
        <v/>
      </c>
      <c r="G371" s="21"/>
      <c r="H371" s="90"/>
    </row>
    <row r="372" spans="1:8" ht="18.75" hidden="1" customHeight="1">
      <c r="A372" s="12" t="str">
        <f t="shared" si="12"/>
        <v>256</v>
      </c>
      <c r="B372" s="12">
        <f>COUNTIF($F$112:F372,F372)</f>
        <v>256</v>
      </c>
      <c r="C372" s="21"/>
      <c r="D372" s="21"/>
      <c r="E372" s="53"/>
      <c r="F372" s="62" t="str">
        <f t="shared" si="13"/>
        <v/>
      </c>
      <c r="G372" s="21"/>
      <c r="H372" s="89"/>
    </row>
    <row r="373" spans="1:8" ht="18.75" hidden="1" customHeight="1">
      <c r="A373" s="12" t="str">
        <f t="shared" si="12"/>
        <v>257</v>
      </c>
      <c r="B373" s="12">
        <f>COUNTIF($F$112:F373,F373)</f>
        <v>257</v>
      </c>
      <c r="C373" s="21"/>
      <c r="D373" s="21"/>
      <c r="E373" s="54"/>
      <c r="F373" s="62" t="str">
        <f t="shared" si="13"/>
        <v/>
      </c>
      <c r="G373" s="21"/>
      <c r="H373" s="90"/>
    </row>
    <row r="374" spans="1:8" ht="18.75" hidden="1" customHeight="1">
      <c r="A374" s="12" t="str">
        <f t="shared" si="12"/>
        <v>258</v>
      </c>
      <c r="B374" s="12">
        <f>COUNTIF($F$112:F374,F374)</f>
        <v>258</v>
      </c>
      <c r="C374" s="21"/>
      <c r="D374" s="21"/>
      <c r="E374" s="54"/>
      <c r="F374" s="62" t="str">
        <f t="shared" si="13"/>
        <v/>
      </c>
      <c r="G374" s="21"/>
      <c r="H374" s="90"/>
    </row>
    <row r="375" spans="1:8" ht="18.75" hidden="1" customHeight="1">
      <c r="A375" s="12" t="str">
        <f t="shared" si="12"/>
        <v>259</v>
      </c>
      <c r="B375" s="12">
        <f>COUNTIF($F$112:F375,F375)</f>
        <v>259</v>
      </c>
      <c r="C375" s="21"/>
      <c r="D375" s="21"/>
      <c r="E375" s="54"/>
      <c r="F375" s="62" t="str">
        <f t="shared" si="13"/>
        <v/>
      </c>
      <c r="G375" s="21"/>
      <c r="H375" s="90"/>
    </row>
    <row r="376" spans="1:8" ht="18.75" hidden="1" customHeight="1">
      <c r="A376" s="12" t="str">
        <f t="shared" si="12"/>
        <v>260</v>
      </c>
      <c r="B376" s="12">
        <f>COUNTIF($F$112:F376,F376)</f>
        <v>260</v>
      </c>
      <c r="C376" s="21"/>
      <c r="D376" s="21"/>
      <c r="E376" s="54"/>
      <c r="F376" s="62" t="str">
        <f t="shared" si="13"/>
        <v/>
      </c>
      <c r="G376" s="21"/>
      <c r="H376" s="90"/>
    </row>
    <row r="377" spans="1:8" ht="18.75" hidden="1" customHeight="1">
      <c r="A377" s="12" t="str">
        <f t="shared" si="12"/>
        <v>261</v>
      </c>
      <c r="B377" s="12">
        <f>COUNTIF($F$112:F377,F377)</f>
        <v>261</v>
      </c>
      <c r="C377" s="21"/>
      <c r="D377" s="21"/>
      <c r="E377" s="53"/>
      <c r="F377" s="62" t="str">
        <f t="shared" si="13"/>
        <v/>
      </c>
      <c r="G377" s="21"/>
      <c r="H377" s="89"/>
    </row>
    <row r="378" spans="1:8" ht="18.75" hidden="1" customHeight="1">
      <c r="A378" s="12" t="str">
        <f t="shared" si="12"/>
        <v>262</v>
      </c>
      <c r="B378" s="12">
        <f>COUNTIF($F$112:F378,F378)</f>
        <v>262</v>
      </c>
      <c r="C378" s="21"/>
      <c r="D378" s="21"/>
      <c r="E378" s="54"/>
      <c r="F378" s="62" t="str">
        <f t="shared" si="13"/>
        <v/>
      </c>
      <c r="G378" s="21"/>
      <c r="H378" s="90"/>
    </row>
    <row r="379" spans="1:8" ht="18.75" hidden="1" customHeight="1">
      <c r="A379" s="12" t="str">
        <f t="shared" si="12"/>
        <v>263</v>
      </c>
      <c r="B379" s="12">
        <f>COUNTIF($F$112:F379,F379)</f>
        <v>263</v>
      </c>
      <c r="C379" s="21"/>
      <c r="D379" s="21"/>
      <c r="E379" s="54"/>
      <c r="F379" s="62" t="str">
        <f t="shared" si="13"/>
        <v/>
      </c>
      <c r="G379" s="21"/>
      <c r="H379" s="90"/>
    </row>
    <row r="380" spans="1:8" ht="18.75" hidden="1" customHeight="1">
      <c r="A380" s="12" t="str">
        <f t="shared" si="12"/>
        <v>264</v>
      </c>
      <c r="B380" s="12">
        <f>COUNTIF($F$112:F380,F380)</f>
        <v>264</v>
      </c>
      <c r="C380" s="21"/>
      <c r="D380" s="21"/>
      <c r="E380" s="54"/>
      <c r="F380" s="62" t="str">
        <f t="shared" si="13"/>
        <v/>
      </c>
      <c r="G380" s="21"/>
      <c r="H380" s="90"/>
    </row>
    <row r="381" spans="1:8" ht="18.75" hidden="1" customHeight="1">
      <c r="A381" s="12" t="str">
        <f t="shared" si="12"/>
        <v>265</v>
      </c>
      <c r="B381" s="12">
        <f>COUNTIF($F$112:F381,F381)</f>
        <v>265</v>
      </c>
      <c r="C381" s="21"/>
      <c r="D381" s="21"/>
      <c r="E381" s="54"/>
      <c r="F381" s="62" t="str">
        <f t="shared" si="13"/>
        <v/>
      </c>
      <c r="G381" s="21"/>
      <c r="H381" s="90"/>
    </row>
    <row r="382" spans="1:8" ht="18.75" hidden="1" customHeight="1">
      <c r="A382" s="12" t="str">
        <f t="shared" si="12"/>
        <v>266</v>
      </c>
      <c r="B382" s="12">
        <f>COUNTIF($F$112:F382,F382)</f>
        <v>266</v>
      </c>
      <c r="C382" s="21"/>
      <c r="D382" s="21"/>
      <c r="E382" s="53"/>
      <c r="F382" s="62" t="str">
        <f t="shared" si="13"/>
        <v/>
      </c>
      <c r="G382" s="21"/>
      <c r="H382" s="89"/>
    </row>
    <row r="383" spans="1:8" ht="18.75" hidden="1" customHeight="1">
      <c r="A383" s="12" t="str">
        <f t="shared" si="12"/>
        <v>267</v>
      </c>
      <c r="B383" s="12">
        <f>COUNTIF($F$112:F383,F383)</f>
        <v>267</v>
      </c>
      <c r="C383" s="21"/>
      <c r="D383" s="21"/>
      <c r="E383" s="54"/>
      <c r="F383" s="62" t="str">
        <f t="shared" si="13"/>
        <v/>
      </c>
      <c r="G383" s="21"/>
      <c r="H383" s="90"/>
    </row>
    <row r="384" spans="1:8" ht="18.75" hidden="1" customHeight="1">
      <c r="A384" s="12" t="str">
        <f t="shared" si="12"/>
        <v>268</v>
      </c>
      <c r="B384" s="12">
        <f>COUNTIF($F$112:F384,F384)</f>
        <v>268</v>
      </c>
      <c r="C384" s="21"/>
      <c r="D384" s="21"/>
      <c r="E384" s="54"/>
      <c r="F384" s="62" t="str">
        <f t="shared" si="13"/>
        <v/>
      </c>
      <c r="G384" s="21"/>
      <c r="H384" s="90"/>
    </row>
    <row r="385" spans="1:8" ht="18.75" hidden="1" customHeight="1">
      <c r="A385" s="12" t="str">
        <f t="shared" si="12"/>
        <v>269</v>
      </c>
      <c r="B385" s="12">
        <f>COUNTIF($F$112:F385,F385)</f>
        <v>269</v>
      </c>
      <c r="C385" s="21"/>
      <c r="D385" s="21"/>
      <c r="E385" s="54"/>
      <c r="F385" s="62" t="str">
        <f t="shared" si="13"/>
        <v/>
      </c>
      <c r="G385" s="21"/>
      <c r="H385" s="90"/>
    </row>
    <row r="386" spans="1:8" ht="18.75" hidden="1" customHeight="1">
      <c r="A386" s="12" t="str">
        <f t="shared" si="12"/>
        <v>270</v>
      </c>
      <c r="B386" s="12">
        <f>COUNTIF($F$112:F386,F386)</f>
        <v>270</v>
      </c>
      <c r="C386" s="21"/>
      <c r="D386" s="21"/>
      <c r="E386" s="54"/>
      <c r="F386" s="62" t="str">
        <f t="shared" si="13"/>
        <v/>
      </c>
      <c r="G386" s="21"/>
      <c r="H386" s="90"/>
    </row>
    <row r="387" spans="1:8" ht="18.75" hidden="1" customHeight="1">
      <c r="A387" s="12" t="str">
        <f t="shared" si="12"/>
        <v>271</v>
      </c>
      <c r="B387" s="12">
        <f>COUNTIF($F$112:F387,F387)</f>
        <v>271</v>
      </c>
      <c r="C387" s="21"/>
      <c r="D387" s="21"/>
      <c r="E387" s="53"/>
      <c r="F387" s="62" t="str">
        <f t="shared" si="13"/>
        <v/>
      </c>
      <c r="G387" s="21"/>
      <c r="H387" s="89"/>
    </row>
    <row r="388" spans="1:8" ht="18.75" hidden="1" customHeight="1">
      <c r="A388" s="12" t="str">
        <f t="shared" si="12"/>
        <v>272</v>
      </c>
      <c r="B388" s="12">
        <f>COUNTIF($F$112:F388,F388)</f>
        <v>272</v>
      </c>
      <c r="C388" s="21"/>
      <c r="D388" s="21"/>
      <c r="E388" s="54"/>
      <c r="F388" s="62" t="str">
        <f t="shared" si="13"/>
        <v/>
      </c>
      <c r="G388" s="21"/>
      <c r="H388" s="90"/>
    </row>
    <row r="389" spans="1:8" ht="18.75" hidden="1" customHeight="1">
      <c r="A389" s="12" t="str">
        <f t="shared" si="12"/>
        <v>273</v>
      </c>
      <c r="B389" s="12">
        <f>COUNTIF($F$112:F389,F389)</f>
        <v>273</v>
      </c>
      <c r="C389" s="21"/>
      <c r="D389" s="21"/>
      <c r="E389" s="54"/>
      <c r="F389" s="62" t="str">
        <f t="shared" si="13"/>
        <v/>
      </c>
      <c r="G389" s="21"/>
      <c r="H389" s="90"/>
    </row>
    <row r="390" spans="1:8" ht="18.75" hidden="1" customHeight="1">
      <c r="A390" s="12" t="str">
        <f t="shared" si="12"/>
        <v>274</v>
      </c>
      <c r="B390" s="12">
        <f>COUNTIF($F$112:F390,F390)</f>
        <v>274</v>
      </c>
      <c r="C390" s="21"/>
      <c r="D390" s="21"/>
      <c r="E390" s="54"/>
      <c r="F390" s="62" t="str">
        <f t="shared" si="13"/>
        <v/>
      </c>
      <c r="G390" s="21"/>
      <c r="H390" s="90"/>
    </row>
    <row r="391" spans="1:8" ht="18.75" hidden="1" customHeight="1">
      <c r="A391" s="12" t="str">
        <f t="shared" si="12"/>
        <v>275</v>
      </c>
      <c r="B391" s="12">
        <f>COUNTIF($F$112:F391,F391)</f>
        <v>275</v>
      </c>
      <c r="C391" s="21"/>
      <c r="D391" s="21"/>
      <c r="E391" s="54"/>
      <c r="F391" s="62" t="str">
        <f t="shared" si="13"/>
        <v/>
      </c>
      <c r="G391" s="21"/>
      <c r="H391" s="90"/>
    </row>
    <row r="392" spans="1:8" ht="18.75" hidden="1" customHeight="1">
      <c r="A392" s="12" t="str">
        <f t="shared" si="12"/>
        <v>276</v>
      </c>
      <c r="B392" s="12">
        <f>COUNTIF($F$112:F392,F392)</f>
        <v>276</v>
      </c>
      <c r="C392" s="21"/>
      <c r="D392" s="21"/>
      <c r="E392" s="53"/>
      <c r="F392" s="62" t="str">
        <f t="shared" si="13"/>
        <v/>
      </c>
      <c r="G392" s="21"/>
      <c r="H392" s="89"/>
    </row>
    <row r="393" spans="1:8" ht="18.75" hidden="1" customHeight="1">
      <c r="A393" s="12" t="str">
        <f t="shared" si="12"/>
        <v>277</v>
      </c>
      <c r="B393" s="12">
        <f>COUNTIF($F$112:F393,F393)</f>
        <v>277</v>
      </c>
      <c r="C393" s="21"/>
      <c r="D393" s="21"/>
      <c r="E393" s="54"/>
      <c r="F393" s="62" t="str">
        <f t="shared" si="13"/>
        <v/>
      </c>
      <c r="G393" s="21"/>
      <c r="H393" s="90"/>
    </row>
    <row r="394" spans="1:8" ht="18.75" hidden="1" customHeight="1">
      <c r="A394" s="12" t="str">
        <f t="shared" si="12"/>
        <v>278</v>
      </c>
      <c r="B394" s="12">
        <f>COUNTIF($F$112:F394,F394)</f>
        <v>278</v>
      </c>
      <c r="C394" s="21"/>
      <c r="D394" s="21"/>
      <c r="E394" s="54"/>
      <c r="F394" s="62" t="str">
        <f t="shared" si="13"/>
        <v/>
      </c>
      <c r="G394" s="21"/>
      <c r="H394" s="90"/>
    </row>
    <row r="395" spans="1:8" ht="18.75" hidden="1" customHeight="1">
      <c r="A395" s="12" t="str">
        <f t="shared" si="12"/>
        <v>279</v>
      </c>
      <c r="B395" s="12">
        <f>COUNTIF($F$112:F395,F395)</f>
        <v>279</v>
      </c>
      <c r="C395" s="21"/>
      <c r="D395" s="21"/>
      <c r="E395" s="54"/>
      <c r="F395" s="62" t="str">
        <f t="shared" si="13"/>
        <v/>
      </c>
      <c r="G395" s="21"/>
      <c r="H395" s="90"/>
    </row>
    <row r="396" spans="1:8" ht="18.75" hidden="1" customHeight="1">
      <c r="A396" s="12" t="str">
        <f t="shared" si="12"/>
        <v>280</v>
      </c>
      <c r="B396" s="12">
        <f>COUNTIF($F$112:F396,F396)</f>
        <v>280</v>
      </c>
      <c r="C396" s="21"/>
      <c r="D396" s="21"/>
      <c r="E396" s="54"/>
      <c r="F396" s="62" t="str">
        <f t="shared" si="13"/>
        <v/>
      </c>
      <c r="G396" s="21"/>
      <c r="H396" s="90"/>
    </row>
    <row r="397" spans="1:8" ht="18.75" hidden="1" customHeight="1">
      <c r="A397" s="12" t="str">
        <f t="shared" si="12"/>
        <v>281</v>
      </c>
      <c r="B397" s="12">
        <f>COUNTIF($F$112:F397,F397)</f>
        <v>281</v>
      </c>
      <c r="C397" s="21"/>
      <c r="D397" s="21"/>
      <c r="E397" s="53"/>
      <c r="F397" s="62" t="str">
        <f t="shared" si="13"/>
        <v/>
      </c>
      <c r="G397" s="21"/>
      <c r="H397" s="89"/>
    </row>
    <row r="398" spans="1:8" ht="18.75" hidden="1" customHeight="1">
      <c r="A398" s="12" t="str">
        <f t="shared" si="12"/>
        <v>282</v>
      </c>
      <c r="B398" s="12">
        <f>COUNTIF($F$112:F398,F398)</f>
        <v>282</v>
      </c>
      <c r="C398" s="21"/>
      <c r="D398" s="21"/>
      <c r="E398" s="54"/>
      <c r="F398" s="62" t="str">
        <f t="shared" si="13"/>
        <v/>
      </c>
      <c r="G398" s="21"/>
      <c r="H398" s="90"/>
    </row>
    <row r="399" spans="1:8" ht="18.75" hidden="1" customHeight="1">
      <c r="A399" s="12" t="str">
        <f t="shared" si="12"/>
        <v>283</v>
      </c>
      <c r="B399" s="12">
        <f>COUNTIF($F$112:F399,F399)</f>
        <v>283</v>
      </c>
      <c r="C399" s="21"/>
      <c r="D399" s="21"/>
      <c r="E399" s="54"/>
      <c r="F399" s="62" t="str">
        <f t="shared" si="13"/>
        <v/>
      </c>
      <c r="G399" s="21"/>
      <c r="H399" s="90"/>
    </row>
    <row r="400" spans="1:8" ht="18.75" hidden="1" customHeight="1">
      <c r="A400" s="12" t="str">
        <f t="shared" si="12"/>
        <v>284</v>
      </c>
      <c r="B400" s="12">
        <f>COUNTIF($F$112:F400,F400)</f>
        <v>284</v>
      </c>
      <c r="C400" s="21"/>
      <c r="D400" s="21"/>
      <c r="E400" s="54"/>
      <c r="F400" s="62" t="str">
        <f t="shared" si="13"/>
        <v/>
      </c>
      <c r="G400" s="21"/>
      <c r="H400" s="90"/>
    </row>
    <row r="401" spans="1:8" ht="18.75" hidden="1" customHeight="1">
      <c r="A401" s="12" t="str">
        <f t="shared" si="12"/>
        <v>285</v>
      </c>
      <c r="B401" s="12">
        <f>COUNTIF($F$112:F401,F401)</f>
        <v>285</v>
      </c>
      <c r="C401" s="21"/>
      <c r="D401" s="21"/>
      <c r="E401" s="54"/>
      <c r="F401" s="62" t="str">
        <f t="shared" si="13"/>
        <v/>
      </c>
      <c r="G401" s="21"/>
      <c r="H401" s="90"/>
    </row>
    <row r="402" spans="1:8" ht="18.75" hidden="1" customHeight="1">
      <c r="A402" s="12" t="str">
        <f t="shared" si="12"/>
        <v>286</v>
      </c>
      <c r="B402" s="12">
        <f>COUNTIF($F$112:F402,F402)</f>
        <v>286</v>
      </c>
      <c r="C402" s="21"/>
      <c r="D402" s="21"/>
      <c r="E402" s="53"/>
      <c r="F402" s="62" t="str">
        <f t="shared" si="13"/>
        <v/>
      </c>
      <c r="G402" s="21"/>
      <c r="H402" s="89"/>
    </row>
    <row r="403" spans="1:8" ht="18.75" hidden="1" customHeight="1">
      <c r="A403" s="12" t="str">
        <f t="shared" si="12"/>
        <v>287</v>
      </c>
      <c r="B403" s="12">
        <f>COUNTIF($F$112:F403,F403)</f>
        <v>287</v>
      </c>
      <c r="C403" s="21"/>
      <c r="D403" s="21"/>
      <c r="E403" s="54"/>
      <c r="F403" s="62" t="str">
        <f t="shared" si="13"/>
        <v/>
      </c>
      <c r="G403" s="21"/>
      <c r="H403" s="90"/>
    </row>
    <row r="404" spans="1:8" ht="18.75" hidden="1" customHeight="1">
      <c r="A404" s="12" t="str">
        <f t="shared" si="12"/>
        <v>288</v>
      </c>
      <c r="B404" s="12">
        <f>COUNTIF($F$112:F404,F404)</f>
        <v>288</v>
      </c>
      <c r="C404" s="21"/>
      <c r="D404" s="21"/>
      <c r="E404" s="54"/>
      <c r="F404" s="62" t="str">
        <f t="shared" si="13"/>
        <v/>
      </c>
      <c r="G404" s="21"/>
      <c r="H404" s="90"/>
    </row>
    <row r="405" spans="1:8" ht="18.75" hidden="1" customHeight="1">
      <c r="A405" s="12" t="str">
        <f t="shared" si="12"/>
        <v>289</v>
      </c>
      <c r="B405" s="12">
        <f>COUNTIF($F$112:F405,F405)</f>
        <v>289</v>
      </c>
      <c r="C405" s="21"/>
      <c r="D405" s="21"/>
      <c r="E405" s="54"/>
      <c r="F405" s="62" t="str">
        <f t="shared" si="13"/>
        <v/>
      </c>
      <c r="G405" s="21"/>
      <c r="H405" s="90"/>
    </row>
    <row r="406" spans="1:8" ht="18.75" hidden="1" customHeight="1">
      <c r="A406" s="12" t="str">
        <f t="shared" si="12"/>
        <v>290</v>
      </c>
      <c r="B406" s="12">
        <f>COUNTIF($F$112:F406,F406)</f>
        <v>290</v>
      </c>
      <c r="C406" s="21"/>
      <c r="D406" s="21"/>
      <c r="E406" s="54"/>
      <c r="F406" s="62" t="str">
        <f t="shared" si="13"/>
        <v/>
      </c>
      <c r="G406" s="21"/>
      <c r="H406" s="90"/>
    </row>
    <row r="407" spans="1:8" ht="18.75" hidden="1" customHeight="1">
      <c r="A407" s="12" t="str">
        <f t="shared" si="12"/>
        <v>291</v>
      </c>
      <c r="B407" s="12">
        <f>COUNTIF($F$112:F407,F407)</f>
        <v>291</v>
      </c>
      <c r="C407" s="21"/>
      <c r="D407" s="21"/>
      <c r="E407" s="53"/>
      <c r="F407" s="62" t="str">
        <f t="shared" si="13"/>
        <v/>
      </c>
      <c r="G407" s="21"/>
      <c r="H407" s="89"/>
    </row>
    <row r="408" spans="1:8" ht="18.75" hidden="1" customHeight="1">
      <c r="A408" s="12" t="str">
        <f t="shared" si="12"/>
        <v>292</v>
      </c>
      <c r="B408" s="12">
        <f>COUNTIF($F$112:F408,F408)</f>
        <v>292</v>
      </c>
      <c r="C408" s="21"/>
      <c r="D408" s="21"/>
      <c r="E408" s="54"/>
      <c r="F408" s="62" t="str">
        <f t="shared" si="13"/>
        <v/>
      </c>
      <c r="G408" s="21"/>
      <c r="H408" s="90"/>
    </row>
    <row r="409" spans="1:8" ht="18.75" hidden="1" customHeight="1">
      <c r="A409" s="12" t="str">
        <f t="shared" si="12"/>
        <v>293</v>
      </c>
      <c r="B409" s="12">
        <f>COUNTIF($F$112:F409,F409)</f>
        <v>293</v>
      </c>
      <c r="C409" s="21"/>
      <c r="D409" s="21"/>
      <c r="E409" s="54"/>
      <c r="F409" s="62" t="str">
        <f t="shared" si="13"/>
        <v/>
      </c>
      <c r="G409" s="21"/>
      <c r="H409" s="90"/>
    </row>
    <row r="410" spans="1:8" ht="18.75" hidden="1" customHeight="1">
      <c r="A410" s="12" t="str">
        <f t="shared" si="12"/>
        <v>294</v>
      </c>
      <c r="B410" s="12">
        <f>COUNTIF($F$112:F410,F410)</f>
        <v>294</v>
      </c>
      <c r="C410" s="21"/>
      <c r="D410" s="21"/>
      <c r="E410" s="54"/>
      <c r="F410" s="62" t="str">
        <f t="shared" si="13"/>
        <v/>
      </c>
      <c r="G410" s="21"/>
      <c r="H410" s="90"/>
    </row>
    <row r="411" spans="1:8" ht="18.75" hidden="1" customHeight="1">
      <c r="A411" s="12" t="str">
        <f t="shared" si="12"/>
        <v>295</v>
      </c>
      <c r="B411" s="12">
        <f>COUNTIF($F$112:F411,F411)</f>
        <v>295</v>
      </c>
      <c r="C411" s="21"/>
      <c r="D411" s="21"/>
      <c r="E411" s="54"/>
      <c r="F411" s="62" t="str">
        <f t="shared" si="13"/>
        <v/>
      </c>
      <c r="G411" s="21"/>
      <c r="H411" s="90"/>
    </row>
    <row r="412" spans="1:8" ht="18.75" hidden="1" customHeight="1">
      <c r="A412" s="12" t="str">
        <f t="shared" si="12"/>
        <v>296</v>
      </c>
      <c r="B412" s="12">
        <f>COUNTIF($F$112:F412,F412)</f>
        <v>296</v>
      </c>
      <c r="C412" s="21"/>
      <c r="D412" s="21"/>
      <c r="E412" s="54"/>
      <c r="F412" s="62" t="str">
        <f t="shared" si="13"/>
        <v/>
      </c>
      <c r="G412" s="21"/>
      <c r="H412" s="90"/>
    </row>
    <row r="413" spans="1:8" ht="18.75" hidden="1" customHeight="1">
      <c r="A413" s="12" t="str">
        <f t="shared" si="12"/>
        <v>297</v>
      </c>
      <c r="B413" s="12">
        <f>COUNTIF($F$112:F413,F413)</f>
        <v>297</v>
      </c>
      <c r="C413" s="21"/>
      <c r="D413" s="21"/>
      <c r="E413" s="54"/>
      <c r="F413" s="62" t="str">
        <f t="shared" si="13"/>
        <v/>
      </c>
      <c r="G413" s="21"/>
      <c r="H413" s="90"/>
    </row>
    <row r="414" spans="1:8" ht="18.75" hidden="1" customHeight="1">
      <c r="A414" s="12" t="str">
        <f t="shared" si="12"/>
        <v>298</v>
      </c>
      <c r="B414" s="12">
        <f>COUNTIF($F$112:F414,F414)</f>
        <v>298</v>
      </c>
      <c r="C414" s="21"/>
      <c r="D414" s="21"/>
      <c r="E414" s="54"/>
      <c r="F414" s="62" t="str">
        <f t="shared" si="13"/>
        <v/>
      </c>
      <c r="G414" s="21"/>
      <c r="H414" s="90"/>
    </row>
    <row r="415" spans="1:8" ht="18.75" hidden="1" customHeight="1">
      <c r="A415" s="12" t="str">
        <f t="shared" si="12"/>
        <v>299</v>
      </c>
      <c r="B415" s="12">
        <f>COUNTIF($F$112:F415,F415)</f>
        <v>299</v>
      </c>
      <c r="C415" s="21"/>
      <c r="D415" s="21"/>
      <c r="E415" s="54"/>
      <c r="F415" s="62" t="str">
        <f t="shared" si="13"/>
        <v/>
      </c>
      <c r="G415" s="21"/>
      <c r="H415" s="90"/>
    </row>
    <row r="416" spans="1:8" ht="18.75" hidden="1" customHeight="1">
      <c r="A416" s="12" t="str">
        <f t="shared" si="12"/>
        <v>300</v>
      </c>
      <c r="B416" s="12">
        <f>COUNTIF($F$112:F416,F416)</f>
        <v>300</v>
      </c>
      <c r="C416" s="21"/>
      <c r="D416" s="21"/>
      <c r="E416" s="54"/>
      <c r="F416" s="62" t="str">
        <f t="shared" si="13"/>
        <v/>
      </c>
      <c r="G416" s="21"/>
      <c r="H416" s="90"/>
    </row>
    <row r="417" spans="1:8" ht="18.75" hidden="1" customHeight="1">
      <c r="A417" s="12" t="str">
        <f t="shared" si="12"/>
        <v>301</v>
      </c>
      <c r="B417" s="12">
        <f>COUNTIF($F$112:F417,F417)</f>
        <v>301</v>
      </c>
      <c r="C417" s="21"/>
      <c r="D417" s="21"/>
      <c r="E417" s="54"/>
      <c r="F417" s="62" t="str">
        <f t="shared" si="13"/>
        <v/>
      </c>
      <c r="G417" s="21"/>
      <c r="H417" s="90"/>
    </row>
    <row r="418" spans="1:8" ht="18.75" hidden="1" customHeight="1">
      <c r="A418" s="12" t="str">
        <f t="shared" si="12"/>
        <v>302</v>
      </c>
      <c r="B418" s="12">
        <f>COUNTIF($F$112:F418,F418)</f>
        <v>302</v>
      </c>
      <c r="C418" s="21"/>
      <c r="D418" s="21"/>
      <c r="E418" s="54"/>
      <c r="F418" s="62" t="str">
        <f t="shared" si="13"/>
        <v/>
      </c>
      <c r="G418" s="21"/>
      <c r="H418" s="90"/>
    </row>
    <row r="419" spans="1:8" ht="18.75" hidden="1" customHeight="1">
      <c r="A419" s="12" t="str">
        <f t="shared" si="12"/>
        <v>303</v>
      </c>
      <c r="B419" s="12">
        <f>COUNTIF($F$112:F419,F419)</f>
        <v>303</v>
      </c>
      <c r="C419" s="21"/>
      <c r="D419" s="21"/>
      <c r="E419" s="54"/>
      <c r="F419" s="62" t="str">
        <f t="shared" si="13"/>
        <v/>
      </c>
      <c r="G419" s="21"/>
      <c r="H419" s="90"/>
    </row>
    <row r="420" spans="1:8" ht="18.75" hidden="1" customHeight="1">
      <c r="A420" s="12" t="str">
        <f t="shared" si="12"/>
        <v>304</v>
      </c>
      <c r="B420" s="12">
        <f>COUNTIF($F$112:F420,F420)</f>
        <v>304</v>
      </c>
      <c r="C420" s="21"/>
      <c r="D420" s="21"/>
      <c r="E420" s="54"/>
      <c r="F420" s="62" t="str">
        <f t="shared" si="13"/>
        <v/>
      </c>
      <c r="G420" s="21"/>
      <c r="H420" s="90"/>
    </row>
    <row r="421" spans="1:8" ht="18.75" hidden="1" customHeight="1">
      <c r="A421" s="12" t="str">
        <f t="shared" si="12"/>
        <v>305</v>
      </c>
      <c r="B421" s="12">
        <f>COUNTIF($F$112:F421,F421)</f>
        <v>305</v>
      </c>
      <c r="C421" s="21"/>
      <c r="D421" s="21"/>
      <c r="E421" s="54"/>
      <c r="F421" s="62" t="str">
        <f t="shared" si="13"/>
        <v/>
      </c>
      <c r="G421" s="21"/>
      <c r="H421" s="90"/>
    </row>
    <row r="422" spans="1:8" ht="18.75" hidden="1" customHeight="1">
      <c r="A422" s="12" t="str">
        <f t="shared" si="12"/>
        <v>306</v>
      </c>
      <c r="B422" s="12">
        <f>COUNTIF($F$112:F422,F422)</f>
        <v>306</v>
      </c>
      <c r="C422" s="21"/>
      <c r="D422" s="21"/>
      <c r="E422" s="54"/>
      <c r="F422" s="62" t="str">
        <f t="shared" si="13"/>
        <v/>
      </c>
      <c r="G422" s="21"/>
      <c r="H422" s="90"/>
    </row>
    <row r="423" spans="1:8" ht="18.75" hidden="1" customHeight="1">
      <c r="A423" s="12" t="str">
        <f t="shared" si="12"/>
        <v>307</v>
      </c>
      <c r="B423" s="12">
        <f>COUNTIF($F$112:F423,F423)</f>
        <v>307</v>
      </c>
      <c r="C423" s="21"/>
      <c r="D423" s="21"/>
      <c r="E423" s="54"/>
      <c r="F423" s="62" t="str">
        <f t="shared" si="13"/>
        <v/>
      </c>
      <c r="G423" s="21"/>
      <c r="H423" s="90"/>
    </row>
    <row r="424" spans="1:8" ht="18.75" hidden="1" customHeight="1">
      <c r="A424" s="12" t="str">
        <f t="shared" si="12"/>
        <v>308</v>
      </c>
      <c r="B424" s="12">
        <f>COUNTIF($F$112:F424,F424)</f>
        <v>308</v>
      </c>
      <c r="C424" s="21"/>
      <c r="D424" s="21"/>
      <c r="E424" s="54"/>
      <c r="F424" s="62" t="str">
        <f t="shared" si="13"/>
        <v/>
      </c>
      <c r="G424" s="21"/>
      <c r="H424" s="90"/>
    </row>
    <row r="425" spans="1:8" ht="18.75" hidden="1" customHeight="1">
      <c r="A425" s="12" t="str">
        <f t="shared" si="12"/>
        <v>309</v>
      </c>
      <c r="B425" s="12">
        <f>COUNTIF($F$112:F425,F425)</f>
        <v>309</v>
      </c>
      <c r="C425" s="21"/>
      <c r="D425" s="21"/>
      <c r="E425" s="54"/>
      <c r="F425" s="62" t="str">
        <f t="shared" si="13"/>
        <v/>
      </c>
      <c r="G425" s="21"/>
      <c r="H425" s="90"/>
    </row>
    <row r="426" spans="1:8" ht="18.75" hidden="1" customHeight="1">
      <c r="A426" s="12" t="str">
        <f t="shared" si="12"/>
        <v>310</v>
      </c>
      <c r="B426" s="12">
        <f>COUNTIF($F$112:F426,F426)</f>
        <v>310</v>
      </c>
      <c r="C426" s="21"/>
      <c r="D426" s="21"/>
      <c r="E426" s="54"/>
      <c r="F426" s="62" t="str">
        <f t="shared" si="13"/>
        <v/>
      </c>
      <c r="G426" s="21"/>
      <c r="H426" s="90"/>
    </row>
    <row r="427" spans="1:8" ht="18.75" hidden="1" customHeight="1">
      <c r="A427" s="12" t="str">
        <f t="shared" si="12"/>
        <v>311</v>
      </c>
      <c r="B427" s="12">
        <f>COUNTIF($F$112:F427,F427)</f>
        <v>311</v>
      </c>
      <c r="C427" s="21"/>
      <c r="D427" s="21"/>
      <c r="E427" s="54"/>
      <c r="F427" s="62" t="str">
        <f t="shared" si="13"/>
        <v/>
      </c>
      <c r="G427" s="21"/>
      <c r="H427" s="90"/>
    </row>
    <row r="428" spans="1:8" ht="18.75" hidden="1" customHeight="1">
      <c r="A428" s="12" t="str">
        <f t="shared" si="12"/>
        <v>312</v>
      </c>
      <c r="B428" s="12">
        <f>COUNTIF($F$112:F428,F428)</f>
        <v>312</v>
      </c>
      <c r="C428" s="21"/>
      <c r="D428" s="21"/>
      <c r="E428" s="54"/>
      <c r="F428" s="62" t="str">
        <f t="shared" si="13"/>
        <v/>
      </c>
      <c r="G428" s="21"/>
      <c r="H428" s="90"/>
    </row>
    <row r="429" spans="1:8" ht="18.75" hidden="1" customHeight="1">
      <c r="A429" s="12" t="str">
        <f t="shared" si="12"/>
        <v>313</v>
      </c>
      <c r="B429" s="12">
        <f>COUNTIF($F$112:F429,F429)</f>
        <v>313</v>
      </c>
      <c r="C429" s="21"/>
      <c r="D429" s="21"/>
      <c r="E429" s="54"/>
      <c r="F429" s="62" t="str">
        <f t="shared" si="13"/>
        <v/>
      </c>
      <c r="G429" s="21"/>
      <c r="H429" s="90"/>
    </row>
    <row r="430" spans="1:8" ht="18.75" hidden="1" customHeight="1">
      <c r="A430" s="12" t="str">
        <f t="shared" si="12"/>
        <v>314</v>
      </c>
      <c r="B430" s="12">
        <f>COUNTIF($F$112:F430,F430)</f>
        <v>314</v>
      </c>
      <c r="C430" s="21"/>
      <c r="D430" s="21"/>
      <c r="E430" s="54"/>
      <c r="F430" s="62" t="str">
        <f t="shared" si="13"/>
        <v/>
      </c>
      <c r="G430" s="21"/>
      <c r="H430" s="90"/>
    </row>
    <row r="431" spans="1:8" ht="18.75" hidden="1" customHeight="1">
      <c r="A431" s="12" t="str">
        <f t="shared" si="12"/>
        <v>315</v>
      </c>
      <c r="B431" s="12">
        <f>COUNTIF($F$112:F431,F431)</f>
        <v>315</v>
      </c>
      <c r="C431" s="21"/>
      <c r="D431" s="21"/>
      <c r="E431" s="54"/>
      <c r="F431" s="62" t="str">
        <f t="shared" si="13"/>
        <v/>
      </c>
      <c r="G431" s="21"/>
      <c r="H431" s="90"/>
    </row>
    <row r="432" spans="1:8" ht="18.75" customHeight="1">
      <c r="C432" s="24" t="s">
        <v>31</v>
      </c>
      <c r="D432" s="24"/>
      <c r="E432" s="24"/>
      <c r="F432" s="24"/>
      <c r="G432" s="24"/>
      <c r="H432" s="91">
        <f>SUM(H112:H431)</f>
        <v>150000</v>
      </c>
    </row>
    <row r="433" spans="2:12" ht="18.75" customHeight="1">
      <c r="F433" s="65" t="s">
        <v>29</v>
      </c>
      <c r="G433" s="71" t="s">
        <v>49</v>
      </c>
      <c r="H433" s="92">
        <f>SUMIF(E112:E431,1,H112:H431)</f>
        <v>10000</v>
      </c>
    </row>
    <row r="434" spans="2:12" ht="18.75" customHeight="1">
      <c r="F434" s="65"/>
      <c r="G434" s="72" t="s">
        <v>50</v>
      </c>
      <c r="H434" s="93">
        <f>SUMIF(E112:E431,2,H112:H431)</f>
        <v>20000</v>
      </c>
    </row>
    <row r="435" spans="2:12" ht="18.75" customHeight="1">
      <c r="F435" s="65"/>
      <c r="G435" s="72" t="s">
        <v>52</v>
      </c>
      <c r="H435" s="93">
        <f>SUMIF(E112:E431,3,H112:H431)</f>
        <v>30000</v>
      </c>
    </row>
    <row r="436" spans="2:12" ht="18.75" customHeight="1">
      <c r="F436" s="65"/>
      <c r="G436" s="72" t="s">
        <v>53</v>
      </c>
      <c r="H436" s="93">
        <f>SUMIF(E112:E431,4,H112:H431)</f>
        <v>40000</v>
      </c>
    </row>
    <row r="437" spans="2:12" ht="18.75" customHeight="1">
      <c r="F437" s="65"/>
      <c r="G437" s="72" t="s">
        <v>2</v>
      </c>
      <c r="H437" s="93">
        <f>SUMIF(E112:E431,5,H112:H431)</f>
        <v>50000</v>
      </c>
    </row>
    <row r="438" spans="2:12" ht="18.75" customHeight="1">
      <c r="F438" s="66"/>
      <c r="G438" s="24" t="s">
        <v>34</v>
      </c>
      <c r="H438" s="94">
        <f>SUM(H433:H437)</f>
        <v>150000</v>
      </c>
    </row>
    <row r="439" spans="2:12" ht="18.75" customHeight="1">
      <c r="F439" s="67" t="s">
        <v>41</v>
      </c>
      <c r="G439" s="73"/>
      <c r="H439" s="95">
        <f>H109-H438</f>
        <v>450000</v>
      </c>
    </row>
    <row r="440" spans="2:12" ht="18.75" customHeight="1">
      <c r="B440" s="9"/>
      <c r="C440" s="25" t="s">
        <v>72</v>
      </c>
      <c r="G440" s="74"/>
      <c r="H440" s="74"/>
      <c r="I440" s="105"/>
      <c r="J440" s="105"/>
      <c r="K440" s="105"/>
      <c r="L440" s="105"/>
    </row>
    <row r="441" spans="2:12" ht="18.75" customHeight="1">
      <c r="B441" s="9"/>
      <c r="G441" s="74"/>
      <c r="H441" s="74"/>
      <c r="I441" s="105"/>
      <c r="J441" s="105"/>
      <c r="K441" s="105"/>
      <c r="L441" s="105"/>
    </row>
    <row r="442" spans="2:12" ht="18.75" customHeight="1">
      <c r="B442" s="9"/>
      <c r="C442" s="26" t="s">
        <v>28</v>
      </c>
      <c r="G442" s="74"/>
      <c r="H442" s="74"/>
      <c r="I442" s="105"/>
      <c r="J442" s="105"/>
      <c r="K442" s="105"/>
      <c r="L442" s="105"/>
    </row>
    <row r="443" spans="2:12" ht="18.75" customHeight="1">
      <c r="B443" s="9"/>
      <c r="C443" s="27" t="s">
        <v>58</v>
      </c>
      <c r="G443" s="9"/>
      <c r="H443" s="30"/>
      <c r="I443" s="10"/>
      <c r="J443" s="10"/>
      <c r="K443" s="10"/>
      <c r="L443" s="10"/>
    </row>
    <row r="444" spans="2:12" ht="15" customHeight="1">
      <c r="B444" s="9"/>
      <c r="C444" s="28" t="s">
        <v>1</v>
      </c>
      <c r="D444" s="28" t="s">
        <v>13</v>
      </c>
      <c r="E444" s="28" t="s">
        <v>27</v>
      </c>
      <c r="F444" s="28" t="s">
        <v>15</v>
      </c>
      <c r="G444" s="28" t="s">
        <v>20</v>
      </c>
      <c r="H444" s="96" t="s">
        <v>56</v>
      </c>
      <c r="I444" s="106"/>
      <c r="J444" s="112"/>
      <c r="K444" s="112"/>
      <c r="L444" s="112"/>
    </row>
    <row r="445" spans="2:12" s="10" customFormat="1" ht="15" customHeight="1">
      <c r="B445" s="9">
        <v>1</v>
      </c>
      <c r="C445" s="29">
        <f t="shared" ref="C445:C474" si="14">IFERROR(VLOOKUP("会費"&amp;B445,$A$3:$H$102,3,FALSE),"")</f>
        <v>4</v>
      </c>
      <c r="D445" s="29">
        <f t="shared" ref="D445:D474" si="15">IFERROR(VLOOKUP("会費"&amp;B445,$A$3:$H$102,4,FALSE),"")</f>
        <v>2</v>
      </c>
      <c r="E445" s="29">
        <f t="shared" ref="E445:E474" si="16">IFERROR(VLOOKUP("会費"&amp;B445,$A$3:$H$102,5,FALSE),"")</f>
        <v>1</v>
      </c>
      <c r="F445" s="29" t="str">
        <f t="shared" ref="F445:F474" si="17">IFERROR(VLOOKUP("会費"&amp;B445,$A$3:$H$102,6,FALSE),"")</f>
        <v>会費</v>
      </c>
      <c r="G445" s="29" t="str">
        <f t="shared" ref="G445:G474" si="18">IFERROR(VLOOKUP("会費"&amp;B445,$A$3:$H$102,7,FALSE),"")</f>
        <v>会費　４月分</v>
      </c>
      <c r="H445" s="97">
        <f t="shared" ref="H445:H474" si="19">IFERROR(VLOOKUP("会費"&amp;B445,$A$3:$H$102,8,FALSE),"")</f>
        <v>10000</v>
      </c>
      <c r="I445" s="107"/>
      <c r="J445" s="113"/>
      <c r="K445" s="113"/>
      <c r="L445" s="113"/>
    </row>
    <row r="446" spans="2:12" s="10" customFormat="1" ht="15" customHeight="1">
      <c r="B446" s="9">
        <v>2</v>
      </c>
      <c r="C446" s="29" t="str">
        <f t="shared" si="14"/>
        <v/>
      </c>
      <c r="D446" s="29" t="str">
        <f t="shared" si="15"/>
        <v/>
      </c>
      <c r="E446" s="29" t="str">
        <f t="shared" si="16"/>
        <v/>
      </c>
      <c r="F446" s="29" t="str">
        <f t="shared" si="17"/>
        <v/>
      </c>
      <c r="G446" s="29" t="str">
        <f t="shared" si="18"/>
        <v/>
      </c>
      <c r="H446" s="97" t="str">
        <f t="shared" si="19"/>
        <v/>
      </c>
      <c r="I446" s="107"/>
      <c r="J446" s="113"/>
      <c r="K446" s="113"/>
      <c r="L446" s="113"/>
    </row>
    <row r="447" spans="2:12" s="10" customFormat="1" ht="15" customHeight="1">
      <c r="B447" s="9">
        <v>3</v>
      </c>
      <c r="C447" s="29" t="str">
        <f t="shared" si="14"/>
        <v/>
      </c>
      <c r="D447" s="29" t="str">
        <f t="shared" si="15"/>
        <v/>
      </c>
      <c r="E447" s="29" t="str">
        <f t="shared" si="16"/>
        <v/>
      </c>
      <c r="F447" s="29" t="str">
        <f t="shared" si="17"/>
        <v/>
      </c>
      <c r="G447" s="29" t="str">
        <f t="shared" si="18"/>
        <v/>
      </c>
      <c r="H447" s="97" t="str">
        <f t="shared" si="19"/>
        <v/>
      </c>
      <c r="I447" s="107"/>
      <c r="J447" s="113"/>
      <c r="K447" s="113"/>
      <c r="L447" s="113"/>
    </row>
    <row r="448" spans="2:12" s="10" customFormat="1" ht="15" customHeight="1">
      <c r="B448" s="9">
        <v>4</v>
      </c>
      <c r="C448" s="29" t="str">
        <f t="shared" si="14"/>
        <v/>
      </c>
      <c r="D448" s="29" t="str">
        <f t="shared" si="15"/>
        <v/>
      </c>
      <c r="E448" s="29" t="str">
        <f t="shared" si="16"/>
        <v/>
      </c>
      <c r="F448" s="29" t="str">
        <f t="shared" si="17"/>
        <v/>
      </c>
      <c r="G448" s="29" t="str">
        <f t="shared" si="18"/>
        <v/>
      </c>
      <c r="H448" s="97" t="str">
        <f t="shared" si="19"/>
        <v/>
      </c>
      <c r="I448" s="107"/>
      <c r="J448" s="113"/>
      <c r="K448" s="113"/>
      <c r="L448" s="113"/>
    </row>
    <row r="449" spans="2:12" s="10" customFormat="1" ht="15" customHeight="1">
      <c r="B449" s="9">
        <v>5</v>
      </c>
      <c r="C449" s="29" t="str">
        <f t="shared" si="14"/>
        <v/>
      </c>
      <c r="D449" s="29" t="str">
        <f t="shared" si="15"/>
        <v/>
      </c>
      <c r="E449" s="29" t="str">
        <f t="shared" si="16"/>
        <v/>
      </c>
      <c r="F449" s="29" t="str">
        <f t="shared" si="17"/>
        <v/>
      </c>
      <c r="G449" s="29" t="str">
        <f t="shared" si="18"/>
        <v/>
      </c>
      <c r="H449" s="97" t="str">
        <f t="shared" si="19"/>
        <v/>
      </c>
      <c r="I449" s="107"/>
      <c r="J449" s="113"/>
      <c r="K449" s="113"/>
      <c r="L449" s="113"/>
    </row>
    <row r="450" spans="2:12" s="10" customFormat="1" ht="15" hidden="1" customHeight="1">
      <c r="B450" s="9">
        <v>6</v>
      </c>
      <c r="C450" s="29" t="str">
        <f t="shared" si="14"/>
        <v/>
      </c>
      <c r="D450" s="29" t="str">
        <f t="shared" si="15"/>
        <v/>
      </c>
      <c r="E450" s="29" t="str">
        <f t="shared" si="16"/>
        <v/>
      </c>
      <c r="F450" s="29" t="str">
        <f t="shared" si="17"/>
        <v/>
      </c>
      <c r="G450" s="29" t="str">
        <f t="shared" si="18"/>
        <v/>
      </c>
      <c r="H450" s="97" t="str">
        <f t="shared" si="19"/>
        <v/>
      </c>
      <c r="I450" s="107"/>
      <c r="J450" s="113"/>
      <c r="K450" s="113"/>
      <c r="L450" s="113"/>
    </row>
    <row r="451" spans="2:12" s="10" customFormat="1" ht="15" hidden="1" customHeight="1">
      <c r="B451" s="9">
        <v>7</v>
      </c>
      <c r="C451" s="29" t="str">
        <f t="shared" si="14"/>
        <v/>
      </c>
      <c r="D451" s="29" t="str">
        <f t="shared" si="15"/>
        <v/>
      </c>
      <c r="E451" s="29" t="str">
        <f t="shared" si="16"/>
        <v/>
      </c>
      <c r="F451" s="29" t="str">
        <f t="shared" si="17"/>
        <v/>
      </c>
      <c r="G451" s="29" t="str">
        <f t="shared" si="18"/>
        <v/>
      </c>
      <c r="H451" s="97" t="str">
        <f t="shared" si="19"/>
        <v/>
      </c>
      <c r="I451" s="107"/>
      <c r="J451" s="113"/>
      <c r="K451" s="113"/>
      <c r="L451" s="113"/>
    </row>
    <row r="452" spans="2:12" s="10" customFormat="1" ht="15" hidden="1" customHeight="1">
      <c r="B452" s="9">
        <v>8</v>
      </c>
      <c r="C452" s="29" t="str">
        <f t="shared" si="14"/>
        <v/>
      </c>
      <c r="D452" s="29" t="str">
        <f t="shared" si="15"/>
        <v/>
      </c>
      <c r="E452" s="29" t="str">
        <f t="shared" si="16"/>
        <v/>
      </c>
      <c r="F452" s="29" t="str">
        <f t="shared" si="17"/>
        <v/>
      </c>
      <c r="G452" s="29" t="str">
        <f t="shared" si="18"/>
        <v/>
      </c>
      <c r="H452" s="97" t="str">
        <f t="shared" si="19"/>
        <v/>
      </c>
      <c r="I452" s="107"/>
      <c r="J452" s="113"/>
      <c r="K452" s="113"/>
      <c r="L452" s="113"/>
    </row>
    <row r="453" spans="2:12" s="10" customFormat="1" ht="15" hidden="1" customHeight="1">
      <c r="B453" s="9">
        <v>9</v>
      </c>
      <c r="C453" s="29" t="str">
        <f t="shared" si="14"/>
        <v/>
      </c>
      <c r="D453" s="29" t="str">
        <f t="shared" si="15"/>
        <v/>
      </c>
      <c r="E453" s="29" t="str">
        <f t="shared" si="16"/>
        <v/>
      </c>
      <c r="F453" s="29" t="str">
        <f t="shared" si="17"/>
        <v/>
      </c>
      <c r="G453" s="29" t="str">
        <f t="shared" si="18"/>
        <v/>
      </c>
      <c r="H453" s="97" t="str">
        <f t="shared" si="19"/>
        <v/>
      </c>
      <c r="I453" s="107"/>
      <c r="J453" s="113"/>
      <c r="K453" s="113"/>
      <c r="L453" s="113"/>
    </row>
    <row r="454" spans="2:12" s="10" customFormat="1" ht="15" hidden="1" customHeight="1">
      <c r="B454" s="9">
        <v>10</v>
      </c>
      <c r="C454" s="29" t="str">
        <f t="shared" si="14"/>
        <v/>
      </c>
      <c r="D454" s="29" t="str">
        <f t="shared" si="15"/>
        <v/>
      </c>
      <c r="E454" s="29" t="str">
        <f t="shared" si="16"/>
        <v/>
      </c>
      <c r="F454" s="29" t="str">
        <f t="shared" si="17"/>
        <v/>
      </c>
      <c r="G454" s="29" t="str">
        <f t="shared" si="18"/>
        <v/>
      </c>
      <c r="H454" s="97" t="str">
        <f t="shared" si="19"/>
        <v/>
      </c>
      <c r="I454" s="107"/>
      <c r="J454" s="113"/>
      <c r="K454" s="113"/>
      <c r="L454" s="113"/>
    </row>
    <row r="455" spans="2:12" s="10" customFormat="1" ht="15" hidden="1" customHeight="1">
      <c r="B455" s="9">
        <v>11</v>
      </c>
      <c r="C455" s="29" t="str">
        <f t="shared" si="14"/>
        <v/>
      </c>
      <c r="D455" s="29" t="str">
        <f t="shared" si="15"/>
        <v/>
      </c>
      <c r="E455" s="29" t="str">
        <f t="shared" si="16"/>
        <v/>
      </c>
      <c r="F455" s="29" t="str">
        <f t="shared" si="17"/>
        <v/>
      </c>
      <c r="G455" s="29" t="str">
        <f t="shared" si="18"/>
        <v/>
      </c>
      <c r="H455" s="97" t="str">
        <f t="shared" si="19"/>
        <v/>
      </c>
      <c r="I455" s="107"/>
      <c r="J455" s="113"/>
      <c r="K455" s="113"/>
      <c r="L455" s="113"/>
    </row>
    <row r="456" spans="2:12" s="10" customFormat="1" ht="15" hidden="1" customHeight="1">
      <c r="B456" s="9">
        <v>12</v>
      </c>
      <c r="C456" s="29" t="str">
        <f t="shared" si="14"/>
        <v/>
      </c>
      <c r="D456" s="29" t="str">
        <f t="shared" si="15"/>
        <v/>
      </c>
      <c r="E456" s="29" t="str">
        <f t="shared" si="16"/>
        <v/>
      </c>
      <c r="F456" s="29" t="str">
        <f t="shared" si="17"/>
        <v/>
      </c>
      <c r="G456" s="29" t="str">
        <f t="shared" si="18"/>
        <v/>
      </c>
      <c r="H456" s="97" t="str">
        <f t="shared" si="19"/>
        <v/>
      </c>
      <c r="I456" s="107"/>
      <c r="J456" s="113"/>
      <c r="K456" s="113"/>
      <c r="L456" s="113"/>
    </row>
    <row r="457" spans="2:12" s="10" customFormat="1" ht="15" hidden="1" customHeight="1">
      <c r="B457" s="9">
        <v>13</v>
      </c>
      <c r="C457" s="29" t="str">
        <f t="shared" si="14"/>
        <v/>
      </c>
      <c r="D457" s="29" t="str">
        <f t="shared" si="15"/>
        <v/>
      </c>
      <c r="E457" s="29" t="str">
        <f t="shared" si="16"/>
        <v/>
      </c>
      <c r="F457" s="29" t="str">
        <f t="shared" si="17"/>
        <v/>
      </c>
      <c r="G457" s="29" t="str">
        <f t="shared" si="18"/>
        <v/>
      </c>
      <c r="H457" s="97" t="str">
        <f t="shared" si="19"/>
        <v/>
      </c>
      <c r="I457" s="107"/>
      <c r="J457" s="113"/>
      <c r="K457" s="113"/>
      <c r="L457" s="113"/>
    </row>
    <row r="458" spans="2:12" s="10" customFormat="1" ht="15" hidden="1" customHeight="1">
      <c r="B458" s="9">
        <v>14</v>
      </c>
      <c r="C458" s="29" t="str">
        <f t="shared" si="14"/>
        <v/>
      </c>
      <c r="D458" s="29" t="str">
        <f t="shared" si="15"/>
        <v/>
      </c>
      <c r="E458" s="29" t="str">
        <f t="shared" si="16"/>
        <v/>
      </c>
      <c r="F458" s="29" t="str">
        <f t="shared" si="17"/>
        <v/>
      </c>
      <c r="G458" s="29" t="str">
        <f t="shared" si="18"/>
        <v/>
      </c>
      <c r="H458" s="97" t="str">
        <f t="shared" si="19"/>
        <v/>
      </c>
      <c r="I458" s="107"/>
      <c r="J458" s="113"/>
      <c r="K458" s="113"/>
      <c r="L458" s="113"/>
    </row>
    <row r="459" spans="2:12" s="10" customFormat="1" ht="15" hidden="1" customHeight="1">
      <c r="B459" s="9">
        <v>15</v>
      </c>
      <c r="C459" s="29" t="str">
        <f t="shared" si="14"/>
        <v/>
      </c>
      <c r="D459" s="29" t="str">
        <f t="shared" si="15"/>
        <v/>
      </c>
      <c r="E459" s="29" t="str">
        <f t="shared" si="16"/>
        <v/>
      </c>
      <c r="F459" s="29" t="str">
        <f t="shared" si="17"/>
        <v/>
      </c>
      <c r="G459" s="29" t="str">
        <f t="shared" si="18"/>
        <v/>
      </c>
      <c r="H459" s="97" t="str">
        <f t="shared" si="19"/>
        <v/>
      </c>
      <c r="I459" s="107"/>
      <c r="J459" s="113"/>
      <c r="K459" s="113"/>
      <c r="L459" s="113"/>
    </row>
    <row r="460" spans="2:12" s="10" customFormat="1" ht="15" hidden="1" customHeight="1">
      <c r="B460" s="9">
        <v>16</v>
      </c>
      <c r="C460" s="29" t="str">
        <f t="shared" si="14"/>
        <v/>
      </c>
      <c r="D460" s="29" t="str">
        <f t="shared" si="15"/>
        <v/>
      </c>
      <c r="E460" s="29" t="str">
        <f t="shared" si="16"/>
        <v/>
      </c>
      <c r="F460" s="29" t="str">
        <f t="shared" si="17"/>
        <v/>
      </c>
      <c r="G460" s="29" t="str">
        <f t="shared" si="18"/>
        <v/>
      </c>
      <c r="H460" s="97" t="str">
        <f t="shared" si="19"/>
        <v/>
      </c>
      <c r="I460" s="107"/>
      <c r="J460" s="113"/>
      <c r="K460" s="113"/>
      <c r="L460" s="113"/>
    </row>
    <row r="461" spans="2:12" s="10" customFormat="1" ht="15" hidden="1" customHeight="1">
      <c r="B461" s="9">
        <v>17</v>
      </c>
      <c r="C461" s="29" t="str">
        <f t="shared" si="14"/>
        <v/>
      </c>
      <c r="D461" s="29" t="str">
        <f t="shared" si="15"/>
        <v/>
      </c>
      <c r="E461" s="29" t="str">
        <f t="shared" si="16"/>
        <v/>
      </c>
      <c r="F461" s="29" t="str">
        <f t="shared" si="17"/>
        <v/>
      </c>
      <c r="G461" s="29" t="str">
        <f t="shared" si="18"/>
        <v/>
      </c>
      <c r="H461" s="97" t="str">
        <f t="shared" si="19"/>
        <v/>
      </c>
      <c r="I461" s="107"/>
      <c r="J461" s="113"/>
      <c r="K461" s="113"/>
      <c r="L461" s="113"/>
    </row>
    <row r="462" spans="2:12" s="10" customFormat="1" ht="15" hidden="1" customHeight="1">
      <c r="B462" s="9">
        <v>18</v>
      </c>
      <c r="C462" s="29" t="str">
        <f t="shared" si="14"/>
        <v/>
      </c>
      <c r="D462" s="29" t="str">
        <f t="shared" si="15"/>
        <v/>
      </c>
      <c r="E462" s="29" t="str">
        <f t="shared" si="16"/>
        <v/>
      </c>
      <c r="F462" s="29" t="str">
        <f t="shared" si="17"/>
        <v/>
      </c>
      <c r="G462" s="29" t="str">
        <f t="shared" si="18"/>
        <v/>
      </c>
      <c r="H462" s="97" t="str">
        <f t="shared" si="19"/>
        <v/>
      </c>
      <c r="I462" s="107"/>
      <c r="J462" s="113"/>
      <c r="K462" s="113"/>
      <c r="L462" s="113"/>
    </row>
    <row r="463" spans="2:12" s="10" customFormat="1" ht="15" hidden="1" customHeight="1">
      <c r="B463" s="9">
        <v>19</v>
      </c>
      <c r="C463" s="29" t="str">
        <f t="shared" si="14"/>
        <v/>
      </c>
      <c r="D463" s="29" t="str">
        <f t="shared" si="15"/>
        <v/>
      </c>
      <c r="E463" s="29" t="str">
        <f t="shared" si="16"/>
        <v/>
      </c>
      <c r="F463" s="29" t="str">
        <f t="shared" si="17"/>
        <v/>
      </c>
      <c r="G463" s="29" t="str">
        <f t="shared" si="18"/>
        <v/>
      </c>
      <c r="H463" s="97" t="str">
        <f t="shared" si="19"/>
        <v/>
      </c>
      <c r="I463" s="107"/>
      <c r="J463" s="113"/>
      <c r="K463" s="113"/>
      <c r="L463" s="113"/>
    </row>
    <row r="464" spans="2:12" s="10" customFormat="1" ht="15" hidden="1" customHeight="1">
      <c r="B464" s="9">
        <v>20</v>
      </c>
      <c r="C464" s="29" t="str">
        <f t="shared" si="14"/>
        <v/>
      </c>
      <c r="D464" s="29" t="str">
        <f t="shared" si="15"/>
        <v/>
      </c>
      <c r="E464" s="29" t="str">
        <f t="shared" si="16"/>
        <v/>
      </c>
      <c r="F464" s="29" t="str">
        <f t="shared" si="17"/>
        <v/>
      </c>
      <c r="G464" s="29" t="str">
        <f t="shared" si="18"/>
        <v/>
      </c>
      <c r="H464" s="97" t="str">
        <f t="shared" si="19"/>
        <v/>
      </c>
      <c r="I464" s="107"/>
      <c r="J464" s="113"/>
      <c r="K464" s="113"/>
      <c r="L464" s="113"/>
    </row>
    <row r="465" spans="2:12" s="10" customFormat="1" ht="15" hidden="1" customHeight="1">
      <c r="B465" s="9">
        <v>21</v>
      </c>
      <c r="C465" s="29" t="str">
        <f t="shared" si="14"/>
        <v/>
      </c>
      <c r="D465" s="29" t="str">
        <f t="shared" si="15"/>
        <v/>
      </c>
      <c r="E465" s="29" t="str">
        <f t="shared" si="16"/>
        <v/>
      </c>
      <c r="F465" s="29" t="str">
        <f t="shared" si="17"/>
        <v/>
      </c>
      <c r="G465" s="29" t="str">
        <f t="shared" si="18"/>
        <v/>
      </c>
      <c r="H465" s="97" t="str">
        <f t="shared" si="19"/>
        <v/>
      </c>
      <c r="I465" s="107"/>
      <c r="J465" s="113"/>
      <c r="K465" s="113"/>
      <c r="L465" s="113"/>
    </row>
    <row r="466" spans="2:12" s="10" customFormat="1" ht="15" hidden="1" customHeight="1">
      <c r="B466" s="9">
        <v>22</v>
      </c>
      <c r="C466" s="29" t="str">
        <f t="shared" si="14"/>
        <v/>
      </c>
      <c r="D466" s="29" t="str">
        <f t="shared" si="15"/>
        <v/>
      </c>
      <c r="E466" s="29" t="str">
        <f t="shared" si="16"/>
        <v/>
      </c>
      <c r="F466" s="29" t="str">
        <f t="shared" si="17"/>
        <v/>
      </c>
      <c r="G466" s="29" t="str">
        <f t="shared" si="18"/>
        <v/>
      </c>
      <c r="H466" s="97" t="str">
        <f t="shared" si="19"/>
        <v/>
      </c>
      <c r="I466" s="107"/>
      <c r="J466" s="113"/>
      <c r="K466" s="113"/>
      <c r="L466" s="113"/>
    </row>
    <row r="467" spans="2:12" s="10" customFormat="1" ht="15" hidden="1" customHeight="1">
      <c r="B467" s="9">
        <v>23</v>
      </c>
      <c r="C467" s="29" t="str">
        <f t="shared" si="14"/>
        <v/>
      </c>
      <c r="D467" s="29" t="str">
        <f t="shared" si="15"/>
        <v/>
      </c>
      <c r="E467" s="29" t="str">
        <f t="shared" si="16"/>
        <v/>
      </c>
      <c r="F467" s="29" t="str">
        <f t="shared" si="17"/>
        <v/>
      </c>
      <c r="G467" s="29" t="str">
        <f t="shared" si="18"/>
        <v/>
      </c>
      <c r="H467" s="97" t="str">
        <f t="shared" si="19"/>
        <v/>
      </c>
      <c r="I467" s="107"/>
      <c r="J467" s="113"/>
      <c r="K467" s="113"/>
      <c r="L467" s="113"/>
    </row>
    <row r="468" spans="2:12" s="10" customFormat="1" ht="15" hidden="1" customHeight="1">
      <c r="B468" s="9">
        <v>24</v>
      </c>
      <c r="C468" s="29" t="str">
        <f t="shared" si="14"/>
        <v/>
      </c>
      <c r="D468" s="29" t="str">
        <f t="shared" si="15"/>
        <v/>
      </c>
      <c r="E468" s="29" t="str">
        <f t="shared" si="16"/>
        <v/>
      </c>
      <c r="F468" s="29" t="str">
        <f t="shared" si="17"/>
        <v/>
      </c>
      <c r="G468" s="29" t="str">
        <f t="shared" si="18"/>
        <v/>
      </c>
      <c r="H468" s="97" t="str">
        <f t="shared" si="19"/>
        <v/>
      </c>
      <c r="I468" s="107"/>
      <c r="J468" s="113"/>
      <c r="K468" s="113"/>
      <c r="L468" s="113"/>
    </row>
    <row r="469" spans="2:12" s="10" customFormat="1" ht="15" hidden="1" customHeight="1">
      <c r="B469" s="9">
        <v>25</v>
      </c>
      <c r="C469" s="29" t="str">
        <f t="shared" si="14"/>
        <v/>
      </c>
      <c r="D469" s="29" t="str">
        <f t="shared" si="15"/>
        <v/>
      </c>
      <c r="E469" s="29" t="str">
        <f t="shared" si="16"/>
        <v/>
      </c>
      <c r="F469" s="29" t="str">
        <f t="shared" si="17"/>
        <v/>
      </c>
      <c r="G469" s="29" t="str">
        <f t="shared" si="18"/>
        <v/>
      </c>
      <c r="H469" s="97" t="str">
        <f t="shared" si="19"/>
        <v/>
      </c>
      <c r="I469" s="107"/>
      <c r="J469" s="113"/>
      <c r="K469" s="113"/>
      <c r="L469" s="113"/>
    </row>
    <row r="470" spans="2:12" s="10" customFormat="1" ht="15" hidden="1" customHeight="1">
      <c r="B470" s="9">
        <v>26</v>
      </c>
      <c r="C470" s="29" t="str">
        <f t="shared" si="14"/>
        <v/>
      </c>
      <c r="D470" s="29" t="str">
        <f t="shared" si="15"/>
        <v/>
      </c>
      <c r="E470" s="29" t="str">
        <f t="shared" si="16"/>
        <v/>
      </c>
      <c r="F470" s="29" t="str">
        <f t="shared" si="17"/>
        <v/>
      </c>
      <c r="G470" s="29" t="str">
        <f t="shared" si="18"/>
        <v/>
      </c>
      <c r="H470" s="97" t="str">
        <f t="shared" si="19"/>
        <v/>
      </c>
      <c r="I470" s="107"/>
      <c r="J470" s="113"/>
      <c r="K470" s="113"/>
      <c r="L470" s="113"/>
    </row>
    <row r="471" spans="2:12" s="10" customFormat="1" ht="15" hidden="1" customHeight="1">
      <c r="B471" s="9">
        <v>27</v>
      </c>
      <c r="C471" s="29" t="str">
        <f t="shared" si="14"/>
        <v/>
      </c>
      <c r="D471" s="29" t="str">
        <f t="shared" si="15"/>
        <v/>
      </c>
      <c r="E471" s="29" t="str">
        <f t="shared" si="16"/>
        <v/>
      </c>
      <c r="F471" s="29" t="str">
        <f t="shared" si="17"/>
        <v/>
      </c>
      <c r="G471" s="29" t="str">
        <f t="shared" si="18"/>
        <v/>
      </c>
      <c r="H471" s="97" t="str">
        <f t="shared" si="19"/>
        <v/>
      </c>
      <c r="I471" s="107"/>
      <c r="J471" s="113"/>
      <c r="K471" s="113"/>
      <c r="L471" s="113"/>
    </row>
    <row r="472" spans="2:12" s="10" customFormat="1" ht="15" hidden="1" customHeight="1">
      <c r="B472" s="9">
        <v>28</v>
      </c>
      <c r="C472" s="29" t="str">
        <f t="shared" si="14"/>
        <v/>
      </c>
      <c r="D472" s="29" t="str">
        <f t="shared" si="15"/>
        <v/>
      </c>
      <c r="E472" s="29" t="str">
        <f t="shared" si="16"/>
        <v/>
      </c>
      <c r="F472" s="29" t="str">
        <f t="shared" si="17"/>
        <v/>
      </c>
      <c r="G472" s="29" t="str">
        <f t="shared" si="18"/>
        <v/>
      </c>
      <c r="H472" s="97" t="str">
        <f t="shared" si="19"/>
        <v/>
      </c>
      <c r="I472" s="107"/>
      <c r="J472" s="113"/>
      <c r="K472" s="113"/>
      <c r="L472" s="113"/>
    </row>
    <row r="473" spans="2:12" s="10" customFormat="1" ht="15" hidden="1" customHeight="1">
      <c r="B473" s="9">
        <v>29</v>
      </c>
      <c r="C473" s="29" t="str">
        <f t="shared" si="14"/>
        <v/>
      </c>
      <c r="D473" s="29" t="str">
        <f t="shared" si="15"/>
        <v/>
      </c>
      <c r="E473" s="29" t="str">
        <f t="shared" si="16"/>
        <v/>
      </c>
      <c r="F473" s="29" t="str">
        <f t="shared" si="17"/>
        <v/>
      </c>
      <c r="G473" s="29" t="str">
        <f t="shared" si="18"/>
        <v/>
      </c>
      <c r="H473" s="97" t="str">
        <f t="shared" si="19"/>
        <v/>
      </c>
      <c r="I473" s="107"/>
      <c r="J473" s="113"/>
      <c r="K473" s="113"/>
      <c r="L473" s="113"/>
    </row>
    <row r="474" spans="2:12" s="10" customFormat="1" ht="15" hidden="1" customHeight="1">
      <c r="B474" s="9">
        <v>30</v>
      </c>
      <c r="C474" s="29" t="str">
        <f t="shared" si="14"/>
        <v/>
      </c>
      <c r="D474" s="29" t="str">
        <f t="shared" si="15"/>
        <v/>
      </c>
      <c r="E474" s="29" t="str">
        <f t="shared" si="16"/>
        <v/>
      </c>
      <c r="F474" s="29" t="str">
        <f t="shared" si="17"/>
        <v/>
      </c>
      <c r="G474" s="29" t="str">
        <f t="shared" si="18"/>
        <v/>
      </c>
      <c r="H474" s="97" t="str">
        <f t="shared" si="19"/>
        <v/>
      </c>
      <c r="I474" s="107"/>
      <c r="J474" s="113"/>
      <c r="K474" s="113"/>
      <c r="L474" s="113"/>
    </row>
    <row r="475" spans="2:12" s="10" customFormat="1" ht="15" customHeight="1">
      <c r="B475" s="9"/>
      <c r="C475" s="30"/>
      <c r="D475" s="30"/>
      <c r="E475" s="9"/>
      <c r="F475" s="9"/>
      <c r="G475" s="28" t="s">
        <v>75</v>
      </c>
      <c r="H475" s="98">
        <f>SUM(H445:H474)</f>
        <v>10000</v>
      </c>
      <c r="I475" s="108"/>
      <c r="J475" s="114"/>
      <c r="K475" s="114"/>
      <c r="L475" s="114"/>
    </row>
    <row r="476" spans="2:12" s="10" customFormat="1" ht="15" customHeight="1">
      <c r="B476" s="9"/>
      <c r="C476" s="27" t="s">
        <v>0</v>
      </c>
      <c r="D476" s="30"/>
      <c r="E476" s="9"/>
      <c r="F476" s="9"/>
      <c r="G476" s="9"/>
      <c r="I476" s="109"/>
    </row>
    <row r="477" spans="2:12" s="10" customFormat="1" ht="15" customHeight="1">
      <c r="B477" s="9"/>
      <c r="C477" s="28" t="s">
        <v>1</v>
      </c>
      <c r="D477" s="28" t="s">
        <v>13</v>
      </c>
      <c r="E477" s="28" t="s">
        <v>27</v>
      </c>
      <c r="F477" s="28" t="s">
        <v>15</v>
      </c>
      <c r="G477" s="28" t="s">
        <v>20</v>
      </c>
      <c r="H477" s="96" t="s">
        <v>56</v>
      </c>
      <c r="I477" s="106"/>
      <c r="J477" s="112"/>
      <c r="K477" s="112"/>
      <c r="L477" s="112"/>
    </row>
    <row r="478" spans="2:12" s="10" customFormat="1" ht="15" customHeight="1">
      <c r="B478" s="9">
        <v>1</v>
      </c>
      <c r="C478" s="29">
        <f t="shared" ref="C478:C507" si="20">IFERROR(VLOOKUP("補助金および助成金"&amp;B478,$A$3:$H$102,3,FALSE),"")</f>
        <v>4</v>
      </c>
      <c r="D478" s="29">
        <f t="shared" ref="D478:D507" si="21">IFERROR(VLOOKUP("補助金および助成金"&amp;B478,$A$3:$H$102,4,FALSE),"")</f>
        <v>3</v>
      </c>
      <c r="E478" s="11">
        <f t="shared" ref="E478:E507" si="22">IFERROR(VLOOKUP("補助金および助成金"&amp;B478,$A$3:$H$102,5,FALSE),"")</f>
        <v>2</v>
      </c>
      <c r="F478" s="11" t="str">
        <f t="shared" ref="F478:F507" si="23">IFERROR(VLOOKUP("補助金および助成金"&amp;B478,$A$3:$H$102,6,FALSE),"")</f>
        <v>補助金および助成金</v>
      </c>
      <c r="G478" s="11" t="str">
        <f t="shared" ref="G478:G507" si="24">IFERROR(VLOOKUP("補助金および助成金"&amp;B478,$A$3:$H$102,7,FALSE),"")</f>
        <v>青梅市からの補助金</v>
      </c>
      <c r="H478" s="99">
        <f t="shared" ref="H478:H507" si="25">IFERROR(VLOOKUP("補助金および助成金"&amp;B478,$A$3:$H$102,8,FALSE),"")</f>
        <v>20000</v>
      </c>
      <c r="I478" s="107"/>
      <c r="J478" s="113"/>
      <c r="K478" s="113"/>
      <c r="L478" s="113"/>
    </row>
    <row r="479" spans="2:12" s="10" customFormat="1" ht="15" customHeight="1">
      <c r="B479" s="9">
        <v>2</v>
      </c>
      <c r="C479" s="29" t="str">
        <f t="shared" si="20"/>
        <v/>
      </c>
      <c r="D479" s="29" t="str">
        <f t="shared" si="21"/>
        <v/>
      </c>
      <c r="E479" s="11" t="str">
        <f t="shared" si="22"/>
        <v/>
      </c>
      <c r="F479" s="11" t="str">
        <f t="shared" si="23"/>
        <v/>
      </c>
      <c r="G479" s="11" t="str">
        <f t="shared" si="24"/>
        <v/>
      </c>
      <c r="H479" s="99" t="str">
        <f t="shared" si="25"/>
        <v/>
      </c>
      <c r="I479" s="107"/>
      <c r="J479" s="113"/>
      <c r="K479" s="113"/>
      <c r="L479" s="113"/>
    </row>
    <row r="480" spans="2:12" s="10" customFormat="1" ht="15" customHeight="1">
      <c r="B480" s="9">
        <v>3</v>
      </c>
      <c r="C480" s="29" t="str">
        <f t="shared" si="20"/>
        <v/>
      </c>
      <c r="D480" s="29" t="str">
        <f t="shared" si="21"/>
        <v/>
      </c>
      <c r="E480" s="11" t="str">
        <f t="shared" si="22"/>
        <v/>
      </c>
      <c r="F480" s="11" t="str">
        <f t="shared" si="23"/>
        <v/>
      </c>
      <c r="G480" s="11" t="str">
        <f t="shared" si="24"/>
        <v/>
      </c>
      <c r="H480" s="99" t="str">
        <f t="shared" si="25"/>
        <v/>
      </c>
      <c r="I480" s="107"/>
      <c r="J480" s="113"/>
      <c r="K480" s="113"/>
      <c r="L480" s="113"/>
    </row>
    <row r="481" spans="2:12" s="10" customFormat="1" ht="15" customHeight="1">
      <c r="B481" s="9">
        <v>4</v>
      </c>
      <c r="C481" s="29" t="str">
        <f t="shared" si="20"/>
        <v/>
      </c>
      <c r="D481" s="29" t="str">
        <f t="shared" si="21"/>
        <v/>
      </c>
      <c r="E481" s="11" t="str">
        <f t="shared" si="22"/>
        <v/>
      </c>
      <c r="F481" s="11" t="str">
        <f t="shared" si="23"/>
        <v/>
      </c>
      <c r="G481" s="11" t="str">
        <f t="shared" si="24"/>
        <v/>
      </c>
      <c r="H481" s="99" t="str">
        <f t="shared" si="25"/>
        <v/>
      </c>
      <c r="I481" s="107"/>
      <c r="J481" s="113"/>
      <c r="K481" s="113"/>
      <c r="L481" s="113"/>
    </row>
    <row r="482" spans="2:12" s="10" customFormat="1" ht="15" customHeight="1">
      <c r="B482" s="9">
        <v>5</v>
      </c>
      <c r="C482" s="29" t="str">
        <f t="shared" si="20"/>
        <v/>
      </c>
      <c r="D482" s="29" t="str">
        <f t="shared" si="21"/>
        <v/>
      </c>
      <c r="E482" s="11" t="str">
        <f t="shared" si="22"/>
        <v/>
      </c>
      <c r="F482" s="11" t="str">
        <f t="shared" si="23"/>
        <v/>
      </c>
      <c r="G482" s="11" t="str">
        <f t="shared" si="24"/>
        <v/>
      </c>
      <c r="H482" s="99" t="str">
        <f t="shared" si="25"/>
        <v/>
      </c>
      <c r="I482" s="107"/>
      <c r="J482" s="113"/>
      <c r="K482" s="113"/>
      <c r="L482" s="113"/>
    </row>
    <row r="483" spans="2:12" s="10" customFormat="1" ht="15" hidden="1" customHeight="1">
      <c r="B483" s="9">
        <v>6</v>
      </c>
      <c r="C483" s="29" t="str">
        <f t="shared" si="20"/>
        <v/>
      </c>
      <c r="D483" s="29" t="str">
        <f t="shared" si="21"/>
        <v/>
      </c>
      <c r="E483" s="11" t="str">
        <f t="shared" si="22"/>
        <v/>
      </c>
      <c r="F483" s="11" t="str">
        <f t="shared" si="23"/>
        <v/>
      </c>
      <c r="G483" s="11" t="str">
        <f t="shared" si="24"/>
        <v/>
      </c>
      <c r="H483" s="99" t="str">
        <f t="shared" si="25"/>
        <v/>
      </c>
      <c r="I483" s="107"/>
      <c r="J483" s="113"/>
      <c r="K483" s="113"/>
      <c r="L483" s="113"/>
    </row>
    <row r="484" spans="2:12" s="10" customFormat="1" ht="15" hidden="1" customHeight="1">
      <c r="B484" s="9">
        <v>7</v>
      </c>
      <c r="C484" s="29" t="str">
        <f t="shared" si="20"/>
        <v/>
      </c>
      <c r="D484" s="29" t="str">
        <f t="shared" si="21"/>
        <v/>
      </c>
      <c r="E484" s="11" t="str">
        <f t="shared" si="22"/>
        <v/>
      </c>
      <c r="F484" s="11" t="str">
        <f t="shared" si="23"/>
        <v/>
      </c>
      <c r="G484" s="11" t="str">
        <f t="shared" si="24"/>
        <v/>
      </c>
      <c r="H484" s="99" t="str">
        <f t="shared" si="25"/>
        <v/>
      </c>
      <c r="I484" s="107"/>
      <c r="J484" s="113"/>
      <c r="K484" s="113"/>
      <c r="L484" s="113"/>
    </row>
    <row r="485" spans="2:12" s="10" customFormat="1" ht="15" hidden="1" customHeight="1">
      <c r="B485" s="9">
        <v>8</v>
      </c>
      <c r="C485" s="29" t="str">
        <f t="shared" si="20"/>
        <v/>
      </c>
      <c r="D485" s="29" t="str">
        <f t="shared" si="21"/>
        <v/>
      </c>
      <c r="E485" s="11" t="str">
        <f t="shared" si="22"/>
        <v/>
      </c>
      <c r="F485" s="11" t="str">
        <f t="shared" si="23"/>
        <v/>
      </c>
      <c r="G485" s="11" t="str">
        <f t="shared" si="24"/>
        <v/>
      </c>
      <c r="H485" s="99" t="str">
        <f t="shared" si="25"/>
        <v/>
      </c>
      <c r="I485" s="107"/>
      <c r="J485" s="113"/>
      <c r="K485" s="113"/>
      <c r="L485" s="113"/>
    </row>
    <row r="486" spans="2:12" s="10" customFormat="1" ht="15" hidden="1" customHeight="1">
      <c r="B486" s="9">
        <v>9</v>
      </c>
      <c r="C486" s="29" t="str">
        <f t="shared" si="20"/>
        <v/>
      </c>
      <c r="D486" s="29" t="str">
        <f t="shared" si="21"/>
        <v/>
      </c>
      <c r="E486" s="11" t="str">
        <f t="shared" si="22"/>
        <v/>
      </c>
      <c r="F486" s="11" t="str">
        <f t="shared" si="23"/>
        <v/>
      </c>
      <c r="G486" s="11" t="str">
        <f t="shared" si="24"/>
        <v/>
      </c>
      <c r="H486" s="99" t="str">
        <f t="shared" si="25"/>
        <v/>
      </c>
      <c r="I486" s="107"/>
      <c r="J486" s="113"/>
      <c r="K486" s="113"/>
      <c r="L486" s="113"/>
    </row>
    <row r="487" spans="2:12" s="10" customFormat="1" ht="15" hidden="1" customHeight="1">
      <c r="B487" s="9">
        <v>10</v>
      </c>
      <c r="C487" s="29" t="str">
        <f t="shared" si="20"/>
        <v/>
      </c>
      <c r="D487" s="29" t="str">
        <f t="shared" si="21"/>
        <v/>
      </c>
      <c r="E487" s="11" t="str">
        <f t="shared" si="22"/>
        <v/>
      </c>
      <c r="F487" s="11" t="str">
        <f t="shared" si="23"/>
        <v/>
      </c>
      <c r="G487" s="11" t="str">
        <f t="shared" si="24"/>
        <v/>
      </c>
      <c r="H487" s="99" t="str">
        <f t="shared" si="25"/>
        <v/>
      </c>
      <c r="I487" s="107"/>
      <c r="J487" s="113"/>
      <c r="K487" s="113"/>
      <c r="L487" s="113"/>
    </row>
    <row r="488" spans="2:12" s="10" customFormat="1" ht="15" hidden="1" customHeight="1">
      <c r="B488" s="9">
        <v>11</v>
      </c>
      <c r="C488" s="29" t="str">
        <f t="shared" si="20"/>
        <v/>
      </c>
      <c r="D488" s="29" t="str">
        <f t="shared" si="21"/>
        <v/>
      </c>
      <c r="E488" s="11" t="str">
        <f t="shared" si="22"/>
        <v/>
      </c>
      <c r="F488" s="11" t="str">
        <f t="shared" si="23"/>
        <v/>
      </c>
      <c r="G488" s="11" t="str">
        <f t="shared" si="24"/>
        <v/>
      </c>
      <c r="H488" s="99" t="str">
        <f t="shared" si="25"/>
        <v/>
      </c>
      <c r="I488" s="107"/>
      <c r="J488" s="113"/>
      <c r="K488" s="113"/>
      <c r="L488" s="113"/>
    </row>
    <row r="489" spans="2:12" s="10" customFormat="1" ht="15" hidden="1" customHeight="1">
      <c r="B489" s="9">
        <v>12</v>
      </c>
      <c r="C489" s="29" t="str">
        <f t="shared" si="20"/>
        <v/>
      </c>
      <c r="D489" s="29" t="str">
        <f t="shared" si="21"/>
        <v/>
      </c>
      <c r="E489" s="11" t="str">
        <f t="shared" si="22"/>
        <v/>
      </c>
      <c r="F489" s="11" t="str">
        <f t="shared" si="23"/>
        <v/>
      </c>
      <c r="G489" s="11" t="str">
        <f t="shared" si="24"/>
        <v/>
      </c>
      <c r="H489" s="99" t="str">
        <f t="shared" si="25"/>
        <v/>
      </c>
      <c r="I489" s="107"/>
      <c r="J489" s="113"/>
      <c r="K489" s="113"/>
      <c r="L489" s="113"/>
    </row>
    <row r="490" spans="2:12" s="10" customFormat="1" ht="15" hidden="1" customHeight="1">
      <c r="B490" s="9">
        <v>13</v>
      </c>
      <c r="C490" s="29" t="str">
        <f t="shared" si="20"/>
        <v/>
      </c>
      <c r="D490" s="29" t="str">
        <f t="shared" si="21"/>
        <v/>
      </c>
      <c r="E490" s="11" t="str">
        <f t="shared" si="22"/>
        <v/>
      </c>
      <c r="F490" s="11" t="str">
        <f t="shared" si="23"/>
        <v/>
      </c>
      <c r="G490" s="11" t="str">
        <f t="shared" si="24"/>
        <v/>
      </c>
      <c r="H490" s="99" t="str">
        <f t="shared" si="25"/>
        <v/>
      </c>
      <c r="I490" s="107"/>
      <c r="J490" s="113"/>
      <c r="K490" s="113"/>
      <c r="L490" s="113"/>
    </row>
    <row r="491" spans="2:12" s="10" customFormat="1" ht="15" hidden="1" customHeight="1">
      <c r="B491" s="9">
        <v>14</v>
      </c>
      <c r="C491" s="29" t="str">
        <f t="shared" si="20"/>
        <v/>
      </c>
      <c r="D491" s="29" t="str">
        <f t="shared" si="21"/>
        <v/>
      </c>
      <c r="E491" s="11" t="str">
        <f t="shared" si="22"/>
        <v/>
      </c>
      <c r="F491" s="11" t="str">
        <f t="shared" si="23"/>
        <v/>
      </c>
      <c r="G491" s="11" t="str">
        <f t="shared" si="24"/>
        <v/>
      </c>
      <c r="H491" s="99" t="str">
        <f t="shared" si="25"/>
        <v/>
      </c>
      <c r="I491" s="107"/>
      <c r="J491" s="113"/>
      <c r="K491" s="113"/>
      <c r="L491" s="113"/>
    </row>
    <row r="492" spans="2:12" s="10" customFormat="1" ht="15" hidden="1" customHeight="1">
      <c r="B492" s="9">
        <v>15</v>
      </c>
      <c r="C492" s="29" t="str">
        <f t="shared" si="20"/>
        <v/>
      </c>
      <c r="D492" s="29" t="str">
        <f t="shared" si="21"/>
        <v/>
      </c>
      <c r="E492" s="11" t="str">
        <f t="shared" si="22"/>
        <v/>
      </c>
      <c r="F492" s="11" t="str">
        <f t="shared" si="23"/>
        <v/>
      </c>
      <c r="G492" s="11" t="str">
        <f t="shared" si="24"/>
        <v/>
      </c>
      <c r="H492" s="99" t="str">
        <f t="shared" si="25"/>
        <v/>
      </c>
      <c r="I492" s="107"/>
      <c r="J492" s="113"/>
      <c r="K492" s="113"/>
      <c r="L492" s="113"/>
    </row>
    <row r="493" spans="2:12" s="10" customFormat="1" ht="15" hidden="1" customHeight="1">
      <c r="B493" s="9">
        <v>16</v>
      </c>
      <c r="C493" s="29" t="str">
        <f t="shared" si="20"/>
        <v/>
      </c>
      <c r="D493" s="29" t="str">
        <f t="shared" si="21"/>
        <v/>
      </c>
      <c r="E493" s="11" t="str">
        <f t="shared" si="22"/>
        <v/>
      </c>
      <c r="F493" s="11" t="str">
        <f t="shared" si="23"/>
        <v/>
      </c>
      <c r="G493" s="11" t="str">
        <f t="shared" si="24"/>
        <v/>
      </c>
      <c r="H493" s="99" t="str">
        <f t="shared" si="25"/>
        <v/>
      </c>
      <c r="I493" s="107"/>
      <c r="J493" s="113"/>
      <c r="K493" s="113"/>
      <c r="L493" s="113"/>
    </row>
    <row r="494" spans="2:12" s="10" customFormat="1" ht="15" hidden="1" customHeight="1">
      <c r="B494" s="9">
        <v>17</v>
      </c>
      <c r="C494" s="29" t="str">
        <f t="shared" si="20"/>
        <v/>
      </c>
      <c r="D494" s="29" t="str">
        <f t="shared" si="21"/>
        <v/>
      </c>
      <c r="E494" s="11" t="str">
        <f t="shared" si="22"/>
        <v/>
      </c>
      <c r="F494" s="11" t="str">
        <f t="shared" si="23"/>
        <v/>
      </c>
      <c r="G494" s="11" t="str">
        <f t="shared" si="24"/>
        <v/>
      </c>
      <c r="H494" s="99" t="str">
        <f t="shared" si="25"/>
        <v/>
      </c>
      <c r="I494" s="107"/>
      <c r="J494" s="113"/>
      <c r="K494" s="113"/>
      <c r="L494" s="113"/>
    </row>
    <row r="495" spans="2:12" s="10" customFormat="1" ht="15" hidden="1" customHeight="1">
      <c r="B495" s="9">
        <v>18</v>
      </c>
      <c r="C495" s="29" t="str">
        <f t="shared" si="20"/>
        <v/>
      </c>
      <c r="D495" s="29" t="str">
        <f t="shared" si="21"/>
        <v/>
      </c>
      <c r="E495" s="11" t="str">
        <f t="shared" si="22"/>
        <v/>
      </c>
      <c r="F495" s="11" t="str">
        <f t="shared" si="23"/>
        <v/>
      </c>
      <c r="G495" s="11" t="str">
        <f t="shared" si="24"/>
        <v/>
      </c>
      <c r="H495" s="99" t="str">
        <f t="shared" si="25"/>
        <v/>
      </c>
      <c r="I495" s="107"/>
      <c r="J495" s="113"/>
      <c r="K495" s="113"/>
      <c r="L495" s="113"/>
    </row>
    <row r="496" spans="2:12" s="10" customFormat="1" ht="15" hidden="1" customHeight="1">
      <c r="B496" s="9">
        <v>19</v>
      </c>
      <c r="C496" s="29" t="str">
        <f t="shared" si="20"/>
        <v/>
      </c>
      <c r="D496" s="29" t="str">
        <f t="shared" si="21"/>
        <v/>
      </c>
      <c r="E496" s="11" t="str">
        <f t="shared" si="22"/>
        <v/>
      </c>
      <c r="F496" s="11" t="str">
        <f t="shared" si="23"/>
        <v/>
      </c>
      <c r="G496" s="11" t="str">
        <f t="shared" si="24"/>
        <v/>
      </c>
      <c r="H496" s="99" t="str">
        <f t="shared" si="25"/>
        <v/>
      </c>
      <c r="I496" s="107"/>
      <c r="J496" s="113"/>
      <c r="K496" s="113"/>
      <c r="L496" s="113"/>
    </row>
    <row r="497" spans="2:12" s="10" customFormat="1" ht="15" hidden="1" customHeight="1">
      <c r="B497" s="9">
        <v>20</v>
      </c>
      <c r="C497" s="29" t="str">
        <f t="shared" si="20"/>
        <v/>
      </c>
      <c r="D497" s="29" t="str">
        <f t="shared" si="21"/>
        <v/>
      </c>
      <c r="E497" s="11" t="str">
        <f t="shared" si="22"/>
        <v/>
      </c>
      <c r="F497" s="11" t="str">
        <f t="shared" si="23"/>
        <v/>
      </c>
      <c r="G497" s="11" t="str">
        <f t="shared" si="24"/>
        <v/>
      </c>
      <c r="H497" s="99" t="str">
        <f t="shared" si="25"/>
        <v/>
      </c>
      <c r="I497" s="107"/>
      <c r="J497" s="113"/>
      <c r="K497" s="113"/>
      <c r="L497" s="113"/>
    </row>
    <row r="498" spans="2:12" s="10" customFormat="1" ht="15" hidden="1" customHeight="1">
      <c r="B498" s="9">
        <v>21</v>
      </c>
      <c r="C498" s="29" t="str">
        <f t="shared" si="20"/>
        <v/>
      </c>
      <c r="D498" s="29" t="str">
        <f t="shared" si="21"/>
        <v/>
      </c>
      <c r="E498" s="11" t="str">
        <f t="shared" si="22"/>
        <v/>
      </c>
      <c r="F498" s="11" t="str">
        <f t="shared" si="23"/>
        <v/>
      </c>
      <c r="G498" s="11" t="str">
        <f t="shared" si="24"/>
        <v/>
      </c>
      <c r="H498" s="99" t="str">
        <f t="shared" si="25"/>
        <v/>
      </c>
      <c r="I498" s="107"/>
      <c r="J498" s="113"/>
      <c r="K498" s="113"/>
      <c r="L498" s="113"/>
    </row>
    <row r="499" spans="2:12" s="10" customFormat="1" ht="15" hidden="1" customHeight="1">
      <c r="B499" s="9">
        <v>22</v>
      </c>
      <c r="C499" s="29" t="str">
        <f t="shared" si="20"/>
        <v/>
      </c>
      <c r="D499" s="29" t="str">
        <f t="shared" si="21"/>
        <v/>
      </c>
      <c r="E499" s="11" t="str">
        <f t="shared" si="22"/>
        <v/>
      </c>
      <c r="F499" s="11" t="str">
        <f t="shared" si="23"/>
        <v/>
      </c>
      <c r="G499" s="11" t="str">
        <f t="shared" si="24"/>
        <v/>
      </c>
      <c r="H499" s="99" t="str">
        <f t="shared" si="25"/>
        <v/>
      </c>
      <c r="I499" s="107"/>
      <c r="J499" s="113"/>
      <c r="K499" s="113"/>
      <c r="L499" s="113"/>
    </row>
    <row r="500" spans="2:12" s="10" customFormat="1" ht="15" hidden="1" customHeight="1">
      <c r="B500" s="9">
        <v>23</v>
      </c>
      <c r="C500" s="29" t="str">
        <f t="shared" si="20"/>
        <v/>
      </c>
      <c r="D500" s="29" t="str">
        <f t="shared" si="21"/>
        <v/>
      </c>
      <c r="E500" s="11" t="str">
        <f t="shared" si="22"/>
        <v/>
      </c>
      <c r="F500" s="11" t="str">
        <f t="shared" si="23"/>
        <v/>
      </c>
      <c r="G500" s="11" t="str">
        <f t="shared" si="24"/>
        <v/>
      </c>
      <c r="H500" s="99" t="str">
        <f t="shared" si="25"/>
        <v/>
      </c>
      <c r="I500" s="107"/>
      <c r="J500" s="113"/>
      <c r="K500" s="113"/>
      <c r="L500" s="113"/>
    </row>
    <row r="501" spans="2:12" s="10" customFormat="1" ht="15" hidden="1" customHeight="1">
      <c r="B501" s="9">
        <v>24</v>
      </c>
      <c r="C501" s="29" t="str">
        <f t="shared" si="20"/>
        <v/>
      </c>
      <c r="D501" s="29" t="str">
        <f t="shared" si="21"/>
        <v/>
      </c>
      <c r="E501" s="11" t="str">
        <f t="shared" si="22"/>
        <v/>
      </c>
      <c r="F501" s="11" t="str">
        <f t="shared" si="23"/>
        <v/>
      </c>
      <c r="G501" s="11" t="str">
        <f t="shared" si="24"/>
        <v/>
      </c>
      <c r="H501" s="99" t="str">
        <f t="shared" si="25"/>
        <v/>
      </c>
      <c r="I501" s="107"/>
      <c r="J501" s="113"/>
      <c r="K501" s="113"/>
      <c r="L501" s="113"/>
    </row>
    <row r="502" spans="2:12" s="10" customFormat="1" ht="15" hidden="1" customHeight="1">
      <c r="B502" s="9">
        <v>25</v>
      </c>
      <c r="C502" s="29" t="str">
        <f t="shared" si="20"/>
        <v/>
      </c>
      <c r="D502" s="29" t="str">
        <f t="shared" si="21"/>
        <v/>
      </c>
      <c r="E502" s="11" t="str">
        <f t="shared" si="22"/>
        <v/>
      </c>
      <c r="F502" s="11" t="str">
        <f t="shared" si="23"/>
        <v/>
      </c>
      <c r="G502" s="11" t="str">
        <f t="shared" si="24"/>
        <v/>
      </c>
      <c r="H502" s="99" t="str">
        <f t="shared" si="25"/>
        <v/>
      </c>
      <c r="I502" s="107"/>
      <c r="J502" s="113"/>
      <c r="K502" s="113"/>
      <c r="L502" s="113"/>
    </row>
    <row r="503" spans="2:12" s="10" customFormat="1" ht="15" hidden="1" customHeight="1">
      <c r="B503" s="9">
        <v>26</v>
      </c>
      <c r="C503" s="29" t="str">
        <f t="shared" si="20"/>
        <v/>
      </c>
      <c r="D503" s="29" t="str">
        <f t="shared" si="21"/>
        <v/>
      </c>
      <c r="E503" s="11" t="str">
        <f t="shared" si="22"/>
        <v/>
      </c>
      <c r="F503" s="11" t="str">
        <f t="shared" si="23"/>
        <v/>
      </c>
      <c r="G503" s="11" t="str">
        <f t="shared" si="24"/>
        <v/>
      </c>
      <c r="H503" s="99" t="str">
        <f t="shared" si="25"/>
        <v/>
      </c>
      <c r="I503" s="107"/>
      <c r="J503" s="113"/>
      <c r="K503" s="113"/>
      <c r="L503" s="113"/>
    </row>
    <row r="504" spans="2:12" s="10" customFormat="1" ht="15" hidden="1" customHeight="1">
      <c r="B504" s="9">
        <v>27</v>
      </c>
      <c r="C504" s="29" t="str">
        <f t="shared" si="20"/>
        <v/>
      </c>
      <c r="D504" s="29" t="str">
        <f t="shared" si="21"/>
        <v/>
      </c>
      <c r="E504" s="11" t="str">
        <f t="shared" si="22"/>
        <v/>
      </c>
      <c r="F504" s="11" t="str">
        <f t="shared" si="23"/>
        <v/>
      </c>
      <c r="G504" s="11" t="str">
        <f t="shared" si="24"/>
        <v/>
      </c>
      <c r="H504" s="99" t="str">
        <f t="shared" si="25"/>
        <v/>
      </c>
      <c r="I504" s="107"/>
      <c r="J504" s="113"/>
      <c r="K504" s="113"/>
      <c r="L504" s="113"/>
    </row>
    <row r="505" spans="2:12" s="10" customFormat="1" ht="15" hidden="1" customHeight="1">
      <c r="B505" s="9">
        <v>28</v>
      </c>
      <c r="C505" s="29" t="str">
        <f t="shared" si="20"/>
        <v/>
      </c>
      <c r="D505" s="29" t="str">
        <f t="shared" si="21"/>
        <v/>
      </c>
      <c r="E505" s="11" t="str">
        <f t="shared" si="22"/>
        <v/>
      </c>
      <c r="F505" s="11" t="str">
        <f t="shared" si="23"/>
        <v/>
      </c>
      <c r="G505" s="11" t="str">
        <f t="shared" si="24"/>
        <v/>
      </c>
      <c r="H505" s="99" t="str">
        <f t="shared" si="25"/>
        <v/>
      </c>
      <c r="I505" s="107"/>
      <c r="J505" s="113"/>
      <c r="K505" s="113"/>
      <c r="L505" s="113"/>
    </row>
    <row r="506" spans="2:12" s="10" customFormat="1" ht="15" hidden="1" customHeight="1">
      <c r="B506" s="9">
        <v>29</v>
      </c>
      <c r="C506" s="29" t="str">
        <f t="shared" si="20"/>
        <v/>
      </c>
      <c r="D506" s="29" t="str">
        <f t="shared" si="21"/>
        <v/>
      </c>
      <c r="E506" s="11" t="str">
        <f t="shared" si="22"/>
        <v/>
      </c>
      <c r="F506" s="11" t="str">
        <f t="shared" si="23"/>
        <v/>
      </c>
      <c r="G506" s="11" t="str">
        <f t="shared" si="24"/>
        <v/>
      </c>
      <c r="H506" s="99" t="str">
        <f t="shared" si="25"/>
        <v/>
      </c>
      <c r="I506" s="107"/>
      <c r="J506" s="113"/>
      <c r="K506" s="113"/>
      <c r="L506" s="113"/>
    </row>
    <row r="507" spans="2:12" s="10" customFormat="1" ht="15" hidden="1" customHeight="1">
      <c r="B507" s="9">
        <v>30</v>
      </c>
      <c r="C507" s="29" t="str">
        <f t="shared" si="20"/>
        <v/>
      </c>
      <c r="D507" s="29" t="str">
        <f t="shared" si="21"/>
        <v/>
      </c>
      <c r="E507" s="11" t="str">
        <f t="shared" si="22"/>
        <v/>
      </c>
      <c r="F507" s="11" t="str">
        <f t="shared" si="23"/>
        <v/>
      </c>
      <c r="G507" s="11" t="str">
        <f t="shared" si="24"/>
        <v/>
      </c>
      <c r="H507" s="99" t="str">
        <f t="shared" si="25"/>
        <v/>
      </c>
      <c r="I507" s="107"/>
      <c r="J507" s="113"/>
      <c r="K507" s="113"/>
      <c r="L507" s="113"/>
    </row>
    <row r="508" spans="2:12" s="10" customFormat="1" ht="15" customHeight="1">
      <c r="B508" s="9"/>
      <c r="C508" s="30"/>
      <c r="D508" s="30"/>
      <c r="E508" s="9"/>
      <c r="F508" s="9"/>
      <c r="G508" s="28" t="s">
        <v>48</v>
      </c>
      <c r="H508" s="98">
        <f>SUM(H478:H507)</f>
        <v>20000</v>
      </c>
      <c r="I508" s="108"/>
      <c r="J508" s="114"/>
      <c r="K508" s="114"/>
      <c r="L508" s="114"/>
    </row>
    <row r="509" spans="2:12" s="10" customFormat="1" ht="15" customHeight="1">
      <c r="B509" s="9"/>
      <c r="C509" s="30"/>
      <c r="D509" s="30"/>
      <c r="E509" s="9"/>
      <c r="F509" s="9"/>
      <c r="G509" s="9"/>
      <c r="I509" s="109"/>
    </row>
    <row r="510" spans="2:12" s="10" customFormat="1" ht="15" customHeight="1">
      <c r="B510" s="9"/>
      <c r="C510" s="27" t="s">
        <v>61</v>
      </c>
      <c r="D510" s="30"/>
      <c r="E510" s="9"/>
      <c r="F510" s="9"/>
      <c r="G510" s="9"/>
      <c r="I510" s="109"/>
    </row>
    <row r="511" spans="2:12" s="10" customFormat="1" ht="15" customHeight="1">
      <c r="B511" s="9"/>
      <c r="C511" s="28" t="s">
        <v>1</v>
      </c>
      <c r="D511" s="28" t="s">
        <v>13</v>
      </c>
      <c r="E511" s="28" t="s">
        <v>27</v>
      </c>
      <c r="F511" s="28" t="s">
        <v>15</v>
      </c>
      <c r="G511" s="28" t="s">
        <v>20</v>
      </c>
      <c r="H511" s="96" t="s">
        <v>56</v>
      </c>
      <c r="I511" s="106"/>
      <c r="J511" s="112"/>
      <c r="K511" s="112"/>
      <c r="L511" s="112"/>
    </row>
    <row r="512" spans="2:12" ht="15" customHeight="1">
      <c r="B512" s="9">
        <v>1</v>
      </c>
      <c r="C512" s="29">
        <f t="shared" ref="C512:C541" si="26">IFERROR(VLOOKUP("寄付金"&amp;B512,$A$3:$H$102,3,FALSE),"")</f>
        <v>4</v>
      </c>
      <c r="D512" s="29">
        <f t="shared" ref="D512:D541" si="27">IFERROR(VLOOKUP("寄付金"&amp;B512,$A$3:$H$102,4,FALSE),"")</f>
        <v>4</v>
      </c>
      <c r="E512" s="11">
        <f t="shared" ref="E512:E541" si="28">IFERROR(VLOOKUP("寄付金"&amp;B512,$A$3:$H$102,5,FALSE),"")</f>
        <v>3</v>
      </c>
      <c r="F512" s="11" t="str">
        <f t="shared" ref="F512:F541" si="29">IFERROR(VLOOKUP("寄付金"&amp;B512,$A$3:$H$102,6,FALSE),"")</f>
        <v>寄付金</v>
      </c>
      <c r="G512" s="11" t="str">
        <f t="shared" ref="G512:G541" si="30">IFERROR(VLOOKUP("寄付金"&amp;B512,$A$3:$H$102,7,FALSE),"")</f>
        <v>○○様から寄付</v>
      </c>
      <c r="H512" s="99">
        <f t="shared" ref="H512:H541" si="31">IFERROR(VLOOKUP("寄付金"&amp;B512,$A$3:$H$102,8,FALSE),"")</f>
        <v>30000</v>
      </c>
      <c r="I512" s="107"/>
      <c r="J512" s="113"/>
      <c r="K512" s="113"/>
      <c r="L512" s="113"/>
    </row>
    <row r="513" spans="2:12" ht="15" customHeight="1">
      <c r="B513" s="9">
        <v>2</v>
      </c>
      <c r="C513" s="29" t="str">
        <f t="shared" si="26"/>
        <v/>
      </c>
      <c r="D513" s="29" t="str">
        <f t="shared" si="27"/>
        <v/>
      </c>
      <c r="E513" s="11" t="str">
        <f t="shared" si="28"/>
        <v/>
      </c>
      <c r="F513" s="11" t="str">
        <f t="shared" si="29"/>
        <v/>
      </c>
      <c r="G513" s="11" t="str">
        <f t="shared" si="30"/>
        <v/>
      </c>
      <c r="H513" s="99" t="str">
        <f t="shared" si="31"/>
        <v/>
      </c>
      <c r="I513" s="107"/>
      <c r="J513" s="113"/>
      <c r="K513" s="113"/>
      <c r="L513" s="113"/>
    </row>
    <row r="514" spans="2:12" ht="15" customHeight="1">
      <c r="B514" s="9">
        <v>3</v>
      </c>
      <c r="C514" s="29" t="str">
        <f t="shared" si="26"/>
        <v/>
      </c>
      <c r="D514" s="29" t="str">
        <f t="shared" si="27"/>
        <v/>
      </c>
      <c r="E514" s="11" t="str">
        <f t="shared" si="28"/>
        <v/>
      </c>
      <c r="F514" s="11" t="str">
        <f t="shared" si="29"/>
        <v/>
      </c>
      <c r="G514" s="11" t="str">
        <f t="shared" si="30"/>
        <v/>
      </c>
      <c r="H514" s="99" t="str">
        <f t="shared" si="31"/>
        <v/>
      </c>
      <c r="I514" s="107"/>
      <c r="J514" s="113"/>
      <c r="K514" s="113"/>
      <c r="L514" s="113"/>
    </row>
    <row r="515" spans="2:12" ht="15" customHeight="1">
      <c r="B515" s="9">
        <v>4</v>
      </c>
      <c r="C515" s="29" t="str">
        <f t="shared" si="26"/>
        <v/>
      </c>
      <c r="D515" s="29" t="str">
        <f t="shared" si="27"/>
        <v/>
      </c>
      <c r="E515" s="11" t="str">
        <f t="shared" si="28"/>
        <v/>
      </c>
      <c r="F515" s="11" t="str">
        <f t="shared" si="29"/>
        <v/>
      </c>
      <c r="G515" s="11" t="str">
        <f t="shared" si="30"/>
        <v/>
      </c>
      <c r="H515" s="99" t="str">
        <f t="shared" si="31"/>
        <v/>
      </c>
      <c r="I515" s="107"/>
      <c r="J515" s="113"/>
      <c r="K515" s="113"/>
      <c r="L515" s="113"/>
    </row>
    <row r="516" spans="2:12" ht="15" customHeight="1">
      <c r="B516" s="9">
        <v>5</v>
      </c>
      <c r="C516" s="29" t="str">
        <f t="shared" si="26"/>
        <v/>
      </c>
      <c r="D516" s="29" t="str">
        <f t="shared" si="27"/>
        <v/>
      </c>
      <c r="E516" s="11" t="str">
        <f t="shared" si="28"/>
        <v/>
      </c>
      <c r="F516" s="11" t="str">
        <f t="shared" si="29"/>
        <v/>
      </c>
      <c r="G516" s="11" t="str">
        <f t="shared" si="30"/>
        <v/>
      </c>
      <c r="H516" s="99" t="str">
        <f t="shared" si="31"/>
        <v/>
      </c>
      <c r="I516" s="107"/>
      <c r="J516" s="113"/>
      <c r="K516" s="113"/>
      <c r="L516" s="113"/>
    </row>
    <row r="517" spans="2:12" ht="15" hidden="1" customHeight="1">
      <c r="B517" s="9">
        <v>6</v>
      </c>
      <c r="C517" s="29" t="str">
        <f t="shared" si="26"/>
        <v/>
      </c>
      <c r="D517" s="29" t="str">
        <f t="shared" si="27"/>
        <v/>
      </c>
      <c r="E517" s="11" t="str">
        <f t="shared" si="28"/>
        <v/>
      </c>
      <c r="F517" s="11" t="str">
        <f t="shared" si="29"/>
        <v/>
      </c>
      <c r="G517" s="11" t="str">
        <f t="shared" si="30"/>
        <v/>
      </c>
      <c r="H517" s="99" t="str">
        <f t="shared" si="31"/>
        <v/>
      </c>
      <c r="I517" s="107"/>
      <c r="J517" s="113"/>
      <c r="K517" s="113"/>
      <c r="L517" s="113"/>
    </row>
    <row r="518" spans="2:12" ht="15" hidden="1" customHeight="1">
      <c r="B518" s="9">
        <v>7</v>
      </c>
      <c r="C518" s="29" t="str">
        <f t="shared" si="26"/>
        <v/>
      </c>
      <c r="D518" s="29" t="str">
        <f t="shared" si="27"/>
        <v/>
      </c>
      <c r="E518" s="11" t="str">
        <f t="shared" si="28"/>
        <v/>
      </c>
      <c r="F518" s="11" t="str">
        <f t="shared" si="29"/>
        <v/>
      </c>
      <c r="G518" s="11" t="str">
        <f t="shared" si="30"/>
        <v/>
      </c>
      <c r="H518" s="99" t="str">
        <f t="shared" si="31"/>
        <v/>
      </c>
      <c r="I518" s="107"/>
      <c r="J518" s="113"/>
      <c r="K518" s="113"/>
      <c r="L518" s="113"/>
    </row>
    <row r="519" spans="2:12" ht="15" hidden="1" customHeight="1">
      <c r="B519" s="9">
        <v>8</v>
      </c>
      <c r="C519" s="29" t="str">
        <f t="shared" si="26"/>
        <v/>
      </c>
      <c r="D519" s="29" t="str">
        <f t="shared" si="27"/>
        <v/>
      </c>
      <c r="E519" s="11" t="str">
        <f t="shared" si="28"/>
        <v/>
      </c>
      <c r="F519" s="11" t="str">
        <f t="shared" si="29"/>
        <v/>
      </c>
      <c r="G519" s="11" t="str">
        <f t="shared" si="30"/>
        <v/>
      </c>
      <c r="H519" s="99" t="str">
        <f t="shared" si="31"/>
        <v/>
      </c>
      <c r="I519" s="107"/>
      <c r="J519" s="113"/>
      <c r="K519" s="113"/>
      <c r="L519" s="113"/>
    </row>
    <row r="520" spans="2:12" ht="15" hidden="1" customHeight="1">
      <c r="B520" s="9">
        <v>9</v>
      </c>
      <c r="C520" s="29" t="str">
        <f t="shared" si="26"/>
        <v/>
      </c>
      <c r="D520" s="29" t="str">
        <f t="shared" si="27"/>
        <v/>
      </c>
      <c r="E520" s="11" t="str">
        <f t="shared" si="28"/>
        <v/>
      </c>
      <c r="F520" s="11" t="str">
        <f t="shared" si="29"/>
        <v/>
      </c>
      <c r="G520" s="11" t="str">
        <f t="shared" si="30"/>
        <v/>
      </c>
      <c r="H520" s="99" t="str">
        <f t="shared" si="31"/>
        <v/>
      </c>
      <c r="I520" s="107"/>
      <c r="J520" s="113"/>
      <c r="K520" s="113"/>
      <c r="L520" s="113"/>
    </row>
    <row r="521" spans="2:12" ht="15" hidden="1" customHeight="1">
      <c r="B521" s="9">
        <v>10</v>
      </c>
      <c r="C521" s="29" t="str">
        <f t="shared" si="26"/>
        <v/>
      </c>
      <c r="D521" s="29" t="str">
        <f t="shared" si="27"/>
        <v/>
      </c>
      <c r="E521" s="11" t="str">
        <f t="shared" si="28"/>
        <v/>
      </c>
      <c r="F521" s="11" t="str">
        <f t="shared" si="29"/>
        <v/>
      </c>
      <c r="G521" s="11" t="str">
        <f t="shared" si="30"/>
        <v/>
      </c>
      <c r="H521" s="99" t="str">
        <f t="shared" si="31"/>
        <v/>
      </c>
      <c r="I521" s="107"/>
      <c r="J521" s="113"/>
      <c r="K521" s="113"/>
      <c r="L521" s="113"/>
    </row>
    <row r="522" spans="2:12" ht="15" hidden="1" customHeight="1">
      <c r="B522" s="9">
        <v>11</v>
      </c>
      <c r="C522" s="29" t="str">
        <f t="shared" si="26"/>
        <v/>
      </c>
      <c r="D522" s="29" t="str">
        <f t="shared" si="27"/>
        <v/>
      </c>
      <c r="E522" s="11" t="str">
        <f t="shared" si="28"/>
        <v/>
      </c>
      <c r="F522" s="11" t="str">
        <f t="shared" si="29"/>
        <v/>
      </c>
      <c r="G522" s="11" t="str">
        <f t="shared" si="30"/>
        <v/>
      </c>
      <c r="H522" s="99" t="str">
        <f t="shared" si="31"/>
        <v/>
      </c>
      <c r="I522" s="107"/>
      <c r="J522" s="113"/>
      <c r="K522" s="113"/>
      <c r="L522" s="113"/>
    </row>
    <row r="523" spans="2:12" ht="15" hidden="1" customHeight="1">
      <c r="B523" s="9">
        <v>12</v>
      </c>
      <c r="C523" s="29" t="str">
        <f t="shared" si="26"/>
        <v/>
      </c>
      <c r="D523" s="29" t="str">
        <f t="shared" si="27"/>
        <v/>
      </c>
      <c r="E523" s="11" t="str">
        <f t="shared" si="28"/>
        <v/>
      </c>
      <c r="F523" s="11" t="str">
        <f t="shared" si="29"/>
        <v/>
      </c>
      <c r="G523" s="11" t="str">
        <f t="shared" si="30"/>
        <v/>
      </c>
      <c r="H523" s="99" t="str">
        <f t="shared" si="31"/>
        <v/>
      </c>
      <c r="I523" s="107"/>
      <c r="J523" s="113"/>
      <c r="K523" s="113"/>
      <c r="L523" s="113"/>
    </row>
    <row r="524" spans="2:12" ht="15" hidden="1" customHeight="1">
      <c r="B524" s="9">
        <v>13</v>
      </c>
      <c r="C524" s="29" t="str">
        <f t="shared" si="26"/>
        <v/>
      </c>
      <c r="D524" s="29" t="str">
        <f t="shared" si="27"/>
        <v/>
      </c>
      <c r="E524" s="11" t="str">
        <f t="shared" si="28"/>
        <v/>
      </c>
      <c r="F524" s="11" t="str">
        <f t="shared" si="29"/>
        <v/>
      </c>
      <c r="G524" s="11" t="str">
        <f t="shared" si="30"/>
        <v/>
      </c>
      <c r="H524" s="99" t="str">
        <f t="shared" si="31"/>
        <v/>
      </c>
      <c r="I524" s="107"/>
      <c r="J524" s="113"/>
      <c r="K524" s="113"/>
      <c r="L524" s="113"/>
    </row>
    <row r="525" spans="2:12" ht="15" hidden="1" customHeight="1">
      <c r="B525" s="9">
        <v>14</v>
      </c>
      <c r="C525" s="29" t="str">
        <f t="shared" si="26"/>
        <v/>
      </c>
      <c r="D525" s="29" t="str">
        <f t="shared" si="27"/>
        <v/>
      </c>
      <c r="E525" s="11" t="str">
        <f t="shared" si="28"/>
        <v/>
      </c>
      <c r="F525" s="11" t="str">
        <f t="shared" si="29"/>
        <v/>
      </c>
      <c r="G525" s="11" t="str">
        <f t="shared" si="30"/>
        <v/>
      </c>
      <c r="H525" s="99" t="str">
        <f t="shared" si="31"/>
        <v/>
      </c>
      <c r="I525" s="107"/>
      <c r="J525" s="113"/>
      <c r="K525" s="113"/>
      <c r="L525" s="113"/>
    </row>
    <row r="526" spans="2:12" ht="15" hidden="1" customHeight="1">
      <c r="B526" s="9">
        <v>15</v>
      </c>
      <c r="C526" s="29" t="str">
        <f t="shared" si="26"/>
        <v/>
      </c>
      <c r="D526" s="29" t="str">
        <f t="shared" si="27"/>
        <v/>
      </c>
      <c r="E526" s="11" t="str">
        <f t="shared" si="28"/>
        <v/>
      </c>
      <c r="F526" s="11" t="str">
        <f t="shared" si="29"/>
        <v/>
      </c>
      <c r="G526" s="11" t="str">
        <f t="shared" si="30"/>
        <v/>
      </c>
      <c r="H526" s="99" t="str">
        <f t="shared" si="31"/>
        <v/>
      </c>
      <c r="I526" s="107"/>
      <c r="J526" s="113"/>
      <c r="K526" s="113"/>
      <c r="L526" s="113"/>
    </row>
    <row r="527" spans="2:12" ht="15" hidden="1" customHeight="1">
      <c r="B527" s="9">
        <v>16</v>
      </c>
      <c r="C527" s="29" t="str">
        <f t="shared" si="26"/>
        <v/>
      </c>
      <c r="D527" s="29" t="str">
        <f t="shared" si="27"/>
        <v/>
      </c>
      <c r="E527" s="11" t="str">
        <f t="shared" si="28"/>
        <v/>
      </c>
      <c r="F527" s="11" t="str">
        <f t="shared" si="29"/>
        <v/>
      </c>
      <c r="G527" s="11" t="str">
        <f t="shared" si="30"/>
        <v/>
      </c>
      <c r="H527" s="99" t="str">
        <f t="shared" si="31"/>
        <v/>
      </c>
      <c r="I527" s="107"/>
      <c r="J527" s="113"/>
      <c r="K527" s="113"/>
      <c r="L527" s="113"/>
    </row>
    <row r="528" spans="2:12" ht="15" hidden="1" customHeight="1">
      <c r="B528" s="9">
        <v>17</v>
      </c>
      <c r="C528" s="29" t="str">
        <f t="shared" si="26"/>
        <v/>
      </c>
      <c r="D528" s="29" t="str">
        <f t="shared" si="27"/>
        <v/>
      </c>
      <c r="E528" s="11" t="str">
        <f t="shared" si="28"/>
        <v/>
      </c>
      <c r="F528" s="11" t="str">
        <f t="shared" si="29"/>
        <v/>
      </c>
      <c r="G528" s="11" t="str">
        <f t="shared" si="30"/>
        <v/>
      </c>
      <c r="H528" s="99" t="str">
        <f t="shared" si="31"/>
        <v/>
      </c>
      <c r="I528" s="107"/>
      <c r="J528" s="113"/>
      <c r="K528" s="113"/>
      <c r="L528" s="113"/>
    </row>
    <row r="529" spans="2:12" ht="15" hidden="1" customHeight="1">
      <c r="B529" s="9">
        <v>18</v>
      </c>
      <c r="C529" s="29" t="str">
        <f t="shared" si="26"/>
        <v/>
      </c>
      <c r="D529" s="29" t="str">
        <f t="shared" si="27"/>
        <v/>
      </c>
      <c r="E529" s="11" t="str">
        <f t="shared" si="28"/>
        <v/>
      </c>
      <c r="F529" s="11" t="str">
        <f t="shared" si="29"/>
        <v/>
      </c>
      <c r="G529" s="11" t="str">
        <f t="shared" si="30"/>
        <v/>
      </c>
      <c r="H529" s="99" t="str">
        <f t="shared" si="31"/>
        <v/>
      </c>
      <c r="I529" s="107"/>
      <c r="J529" s="113"/>
      <c r="K529" s="113"/>
      <c r="L529" s="113"/>
    </row>
    <row r="530" spans="2:12" ht="15" hidden="1" customHeight="1">
      <c r="B530" s="9">
        <v>19</v>
      </c>
      <c r="C530" s="29" t="str">
        <f t="shared" si="26"/>
        <v/>
      </c>
      <c r="D530" s="29" t="str">
        <f t="shared" si="27"/>
        <v/>
      </c>
      <c r="E530" s="11" t="str">
        <f t="shared" si="28"/>
        <v/>
      </c>
      <c r="F530" s="11" t="str">
        <f t="shared" si="29"/>
        <v/>
      </c>
      <c r="G530" s="11" t="str">
        <f t="shared" si="30"/>
        <v/>
      </c>
      <c r="H530" s="99" t="str">
        <f t="shared" si="31"/>
        <v/>
      </c>
      <c r="I530" s="107"/>
      <c r="J530" s="113"/>
      <c r="K530" s="113"/>
      <c r="L530" s="113"/>
    </row>
    <row r="531" spans="2:12" ht="15" hidden="1" customHeight="1">
      <c r="B531" s="9">
        <v>20</v>
      </c>
      <c r="C531" s="29" t="str">
        <f t="shared" si="26"/>
        <v/>
      </c>
      <c r="D531" s="29" t="str">
        <f t="shared" si="27"/>
        <v/>
      </c>
      <c r="E531" s="11" t="str">
        <f t="shared" si="28"/>
        <v/>
      </c>
      <c r="F531" s="11" t="str">
        <f t="shared" si="29"/>
        <v/>
      </c>
      <c r="G531" s="11" t="str">
        <f t="shared" si="30"/>
        <v/>
      </c>
      <c r="H531" s="99" t="str">
        <f t="shared" si="31"/>
        <v/>
      </c>
      <c r="I531" s="107"/>
      <c r="J531" s="113"/>
      <c r="K531" s="113"/>
      <c r="L531" s="113"/>
    </row>
    <row r="532" spans="2:12" ht="15" hidden="1" customHeight="1">
      <c r="B532" s="9">
        <v>21</v>
      </c>
      <c r="C532" s="29" t="str">
        <f t="shared" si="26"/>
        <v/>
      </c>
      <c r="D532" s="29" t="str">
        <f t="shared" si="27"/>
        <v/>
      </c>
      <c r="E532" s="11" t="str">
        <f t="shared" si="28"/>
        <v/>
      </c>
      <c r="F532" s="11" t="str">
        <f t="shared" si="29"/>
        <v/>
      </c>
      <c r="G532" s="11" t="str">
        <f t="shared" si="30"/>
        <v/>
      </c>
      <c r="H532" s="99" t="str">
        <f t="shared" si="31"/>
        <v/>
      </c>
      <c r="I532" s="107"/>
      <c r="J532" s="113"/>
      <c r="K532" s="113"/>
      <c r="L532" s="113"/>
    </row>
    <row r="533" spans="2:12" ht="15" hidden="1" customHeight="1">
      <c r="B533" s="9">
        <v>22</v>
      </c>
      <c r="C533" s="29" t="str">
        <f t="shared" si="26"/>
        <v/>
      </c>
      <c r="D533" s="29" t="str">
        <f t="shared" si="27"/>
        <v/>
      </c>
      <c r="E533" s="11" t="str">
        <f t="shared" si="28"/>
        <v/>
      </c>
      <c r="F533" s="11" t="str">
        <f t="shared" si="29"/>
        <v/>
      </c>
      <c r="G533" s="11" t="str">
        <f t="shared" si="30"/>
        <v/>
      </c>
      <c r="H533" s="99" t="str">
        <f t="shared" si="31"/>
        <v/>
      </c>
      <c r="I533" s="107"/>
      <c r="J533" s="113"/>
      <c r="K533" s="113"/>
      <c r="L533" s="113"/>
    </row>
    <row r="534" spans="2:12" ht="15" hidden="1" customHeight="1">
      <c r="B534" s="9">
        <v>23</v>
      </c>
      <c r="C534" s="29" t="str">
        <f t="shared" si="26"/>
        <v/>
      </c>
      <c r="D534" s="29" t="str">
        <f t="shared" si="27"/>
        <v/>
      </c>
      <c r="E534" s="11" t="str">
        <f t="shared" si="28"/>
        <v/>
      </c>
      <c r="F534" s="11" t="str">
        <f t="shared" si="29"/>
        <v/>
      </c>
      <c r="G534" s="11" t="str">
        <f t="shared" si="30"/>
        <v/>
      </c>
      <c r="H534" s="99" t="str">
        <f t="shared" si="31"/>
        <v/>
      </c>
      <c r="I534" s="107"/>
      <c r="J534" s="113"/>
      <c r="K534" s="113"/>
      <c r="L534" s="113"/>
    </row>
    <row r="535" spans="2:12" ht="15" hidden="1" customHeight="1">
      <c r="B535" s="9">
        <v>24</v>
      </c>
      <c r="C535" s="29" t="str">
        <f t="shared" si="26"/>
        <v/>
      </c>
      <c r="D535" s="29" t="str">
        <f t="shared" si="27"/>
        <v/>
      </c>
      <c r="E535" s="11" t="str">
        <f t="shared" si="28"/>
        <v/>
      </c>
      <c r="F535" s="11" t="str">
        <f t="shared" si="29"/>
        <v/>
      </c>
      <c r="G535" s="11" t="str">
        <f t="shared" si="30"/>
        <v/>
      </c>
      <c r="H535" s="99" t="str">
        <f t="shared" si="31"/>
        <v/>
      </c>
      <c r="I535" s="107"/>
      <c r="J535" s="113"/>
      <c r="K535" s="113"/>
      <c r="L535" s="113"/>
    </row>
    <row r="536" spans="2:12" ht="15" hidden="1" customHeight="1">
      <c r="B536" s="9">
        <v>25</v>
      </c>
      <c r="C536" s="29" t="str">
        <f t="shared" si="26"/>
        <v/>
      </c>
      <c r="D536" s="29" t="str">
        <f t="shared" si="27"/>
        <v/>
      </c>
      <c r="E536" s="11" t="str">
        <f t="shared" si="28"/>
        <v/>
      </c>
      <c r="F536" s="11" t="str">
        <f t="shared" si="29"/>
        <v/>
      </c>
      <c r="G536" s="11" t="str">
        <f t="shared" si="30"/>
        <v/>
      </c>
      <c r="H536" s="99" t="str">
        <f t="shared" si="31"/>
        <v/>
      </c>
      <c r="I536" s="107"/>
      <c r="J536" s="113"/>
      <c r="K536" s="113"/>
      <c r="L536" s="113"/>
    </row>
    <row r="537" spans="2:12" ht="15" hidden="1" customHeight="1">
      <c r="B537" s="9">
        <v>26</v>
      </c>
      <c r="C537" s="29" t="str">
        <f t="shared" si="26"/>
        <v/>
      </c>
      <c r="D537" s="29" t="str">
        <f t="shared" si="27"/>
        <v/>
      </c>
      <c r="E537" s="11" t="str">
        <f t="shared" si="28"/>
        <v/>
      </c>
      <c r="F537" s="11" t="str">
        <f t="shared" si="29"/>
        <v/>
      </c>
      <c r="G537" s="11" t="str">
        <f t="shared" si="30"/>
        <v/>
      </c>
      <c r="H537" s="99" t="str">
        <f t="shared" si="31"/>
        <v/>
      </c>
      <c r="I537" s="107"/>
      <c r="J537" s="113"/>
      <c r="K537" s="113"/>
      <c r="L537" s="113"/>
    </row>
    <row r="538" spans="2:12" ht="15" hidden="1" customHeight="1">
      <c r="B538" s="9">
        <v>27</v>
      </c>
      <c r="C538" s="29" t="str">
        <f t="shared" si="26"/>
        <v/>
      </c>
      <c r="D538" s="29" t="str">
        <f t="shared" si="27"/>
        <v/>
      </c>
      <c r="E538" s="11" t="str">
        <f t="shared" si="28"/>
        <v/>
      </c>
      <c r="F538" s="11" t="str">
        <f t="shared" si="29"/>
        <v/>
      </c>
      <c r="G538" s="11" t="str">
        <f t="shared" si="30"/>
        <v/>
      </c>
      <c r="H538" s="99" t="str">
        <f t="shared" si="31"/>
        <v/>
      </c>
      <c r="I538" s="107"/>
      <c r="J538" s="113"/>
      <c r="K538" s="113"/>
      <c r="L538" s="113"/>
    </row>
    <row r="539" spans="2:12" ht="15" hidden="1" customHeight="1">
      <c r="B539" s="9">
        <v>28</v>
      </c>
      <c r="C539" s="29" t="str">
        <f t="shared" si="26"/>
        <v/>
      </c>
      <c r="D539" s="29" t="str">
        <f t="shared" si="27"/>
        <v/>
      </c>
      <c r="E539" s="11" t="str">
        <f t="shared" si="28"/>
        <v/>
      </c>
      <c r="F539" s="11" t="str">
        <f t="shared" si="29"/>
        <v/>
      </c>
      <c r="G539" s="11" t="str">
        <f t="shared" si="30"/>
        <v/>
      </c>
      <c r="H539" s="99" t="str">
        <f t="shared" si="31"/>
        <v/>
      </c>
      <c r="I539" s="107"/>
      <c r="J539" s="113"/>
      <c r="K539" s="113"/>
      <c r="L539" s="113"/>
    </row>
    <row r="540" spans="2:12" ht="15" hidden="1" customHeight="1">
      <c r="B540" s="9">
        <v>29</v>
      </c>
      <c r="C540" s="29" t="str">
        <f t="shared" si="26"/>
        <v/>
      </c>
      <c r="D540" s="29" t="str">
        <f t="shared" si="27"/>
        <v/>
      </c>
      <c r="E540" s="11" t="str">
        <f t="shared" si="28"/>
        <v/>
      </c>
      <c r="F540" s="11" t="str">
        <f t="shared" si="29"/>
        <v/>
      </c>
      <c r="G540" s="11" t="str">
        <f t="shared" si="30"/>
        <v/>
      </c>
      <c r="H540" s="99" t="str">
        <f t="shared" si="31"/>
        <v/>
      </c>
      <c r="I540" s="107"/>
      <c r="J540" s="113"/>
      <c r="K540" s="113"/>
      <c r="L540" s="113"/>
    </row>
    <row r="541" spans="2:12" ht="15" hidden="1" customHeight="1">
      <c r="B541" s="9">
        <v>30</v>
      </c>
      <c r="C541" s="29" t="str">
        <f t="shared" si="26"/>
        <v/>
      </c>
      <c r="D541" s="29" t="str">
        <f t="shared" si="27"/>
        <v/>
      </c>
      <c r="E541" s="11" t="str">
        <f t="shared" si="28"/>
        <v/>
      </c>
      <c r="F541" s="11" t="str">
        <f t="shared" si="29"/>
        <v/>
      </c>
      <c r="G541" s="11" t="str">
        <f t="shared" si="30"/>
        <v/>
      </c>
      <c r="H541" s="99" t="str">
        <f t="shared" si="31"/>
        <v/>
      </c>
      <c r="I541" s="107"/>
      <c r="J541" s="113"/>
      <c r="K541" s="113"/>
      <c r="L541" s="113"/>
    </row>
    <row r="542" spans="2:12" ht="15" customHeight="1">
      <c r="B542" s="9"/>
      <c r="C542" s="30"/>
      <c r="D542" s="30"/>
      <c r="G542" s="28" t="s">
        <v>16</v>
      </c>
      <c r="H542" s="100">
        <f>SUM(H512:H541)</f>
        <v>30000</v>
      </c>
      <c r="I542" s="108"/>
      <c r="J542" s="114"/>
      <c r="K542" s="114"/>
      <c r="L542" s="114"/>
    </row>
    <row r="543" spans="2:12" ht="15" customHeight="1">
      <c r="B543" s="9"/>
      <c r="C543" s="27" t="s">
        <v>65</v>
      </c>
      <c r="D543" s="30"/>
      <c r="G543" s="9"/>
      <c r="I543" s="109"/>
      <c r="J543" s="115"/>
      <c r="K543" s="115"/>
      <c r="L543" s="115"/>
    </row>
    <row r="544" spans="2:12" ht="15" customHeight="1">
      <c r="B544" s="9"/>
      <c r="C544" s="28" t="s">
        <v>1</v>
      </c>
      <c r="D544" s="28" t="s">
        <v>13</v>
      </c>
      <c r="E544" s="28" t="s">
        <v>27</v>
      </c>
      <c r="F544" s="28" t="s">
        <v>15</v>
      </c>
      <c r="G544" s="28" t="s">
        <v>20</v>
      </c>
      <c r="H544" s="96" t="s">
        <v>56</v>
      </c>
      <c r="I544" s="106"/>
      <c r="J544" s="112"/>
      <c r="K544" s="112"/>
      <c r="L544" s="112"/>
    </row>
    <row r="545" spans="2:12" ht="15" customHeight="1">
      <c r="B545" s="9">
        <v>1</v>
      </c>
      <c r="C545" s="29">
        <f t="shared" ref="C545:C584" si="32">IFERROR(VLOOKUP("雑収入"&amp;B545,$A$3:$H$102,3,FALSE),"")</f>
        <v>4</v>
      </c>
      <c r="D545" s="29">
        <f t="shared" ref="D545:D584" si="33">IFERROR(VLOOKUP("雑収入"&amp;B545,$A$3:$H$102,4,FALSE),"")</f>
        <v>5</v>
      </c>
      <c r="E545" s="11">
        <f t="shared" ref="E545:E584" si="34">IFERROR(VLOOKUP("雑収入"&amp;B545,$A$3:$H$102,5,FALSE),"")</f>
        <v>4</v>
      </c>
      <c r="F545" s="11" t="str">
        <f t="shared" ref="F545:F584" si="35">IFERROR(VLOOKUP("雑収入"&amp;B545,$A$3:$H$102,6,FALSE),"")</f>
        <v>雑収入</v>
      </c>
      <c r="G545" s="11" t="str">
        <f t="shared" ref="G545:G584" si="36">IFERROR(VLOOKUP("雑収入"&amp;B545,$A$3:$H$102,7,FALSE),"")</f>
        <v>資源回収売上金</v>
      </c>
      <c r="H545" s="99">
        <f t="shared" ref="H545:H584" si="37">IFERROR(VLOOKUP("雑収入"&amp;B545,$A$3:$H$102,8,FALSE),"")</f>
        <v>40000</v>
      </c>
      <c r="I545" s="107"/>
      <c r="J545" s="113"/>
      <c r="K545" s="113"/>
      <c r="L545" s="113"/>
    </row>
    <row r="546" spans="2:12" ht="15" customHeight="1">
      <c r="B546" s="9">
        <v>2</v>
      </c>
      <c r="C546" s="29" t="str">
        <f t="shared" si="32"/>
        <v/>
      </c>
      <c r="D546" s="29" t="str">
        <f t="shared" si="33"/>
        <v/>
      </c>
      <c r="E546" s="11" t="str">
        <f t="shared" si="34"/>
        <v/>
      </c>
      <c r="F546" s="11" t="str">
        <f t="shared" si="35"/>
        <v/>
      </c>
      <c r="G546" s="11" t="str">
        <f t="shared" si="36"/>
        <v/>
      </c>
      <c r="H546" s="99" t="str">
        <f t="shared" si="37"/>
        <v/>
      </c>
      <c r="I546" s="107"/>
      <c r="J546" s="113"/>
      <c r="K546" s="113"/>
      <c r="L546" s="113"/>
    </row>
    <row r="547" spans="2:12" ht="15" customHeight="1">
      <c r="B547" s="9">
        <v>3</v>
      </c>
      <c r="C547" s="29" t="str">
        <f t="shared" si="32"/>
        <v/>
      </c>
      <c r="D547" s="29" t="str">
        <f t="shared" si="33"/>
        <v/>
      </c>
      <c r="E547" s="11" t="str">
        <f t="shared" si="34"/>
        <v/>
      </c>
      <c r="F547" s="11" t="str">
        <f t="shared" si="35"/>
        <v/>
      </c>
      <c r="G547" s="11" t="str">
        <f t="shared" si="36"/>
        <v/>
      </c>
      <c r="H547" s="99" t="str">
        <f t="shared" si="37"/>
        <v/>
      </c>
      <c r="I547" s="107"/>
      <c r="J547" s="113"/>
      <c r="K547" s="113"/>
      <c r="L547" s="113"/>
    </row>
    <row r="548" spans="2:12" ht="15" customHeight="1">
      <c r="B548" s="9">
        <v>4</v>
      </c>
      <c r="C548" s="29" t="str">
        <f t="shared" si="32"/>
        <v/>
      </c>
      <c r="D548" s="29" t="str">
        <f t="shared" si="33"/>
        <v/>
      </c>
      <c r="E548" s="11" t="str">
        <f t="shared" si="34"/>
        <v/>
      </c>
      <c r="F548" s="11" t="str">
        <f t="shared" si="35"/>
        <v/>
      </c>
      <c r="G548" s="11" t="str">
        <f t="shared" si="36"/>
        <v/>
      </c>
      <c r="H548" s="99" t="str">
        <f t="shared" si="37"/>
        <v/>
      </c>
      <c r="I548" s="107"/>
      <c r="J548" s="113"/>
      <c r="K548" s="113"/>
      <c r="L548" s="113"/>
    </row>
    <row r="549" spans="2:12" ht="15" customHeight="1">
      <c r="B549" s="9">
        <v>5</v>
      </c>
      <c r="C549" s="29" t="str">
        <f t="shared" si="32"/>
        <v/>
      </c>
      <c r="D549" s="29" t="str">
        <f t="shared" si="33"/>
        <v/>
      </c>
      <c r="E549" s="11" t="str">
        <f t="shared" si="34"/>
        <v/>
      </c>
      <c r="F549" s="11" t="str">
        <f t="shared" si="35"/>
        <v/>
      </c>
      <c r="G549" s="11" t="str">
        <f t="shared" si="36"/>
        <v/>
      </c>
      <c r="H549" s="99" t="str">
        <f t="shared" si="37"/>
        <v/>
      </c>
      <c r="I549" s="107"/>
      <c r="J549" s="113"/>
      <c r="K549" s="113"/>
      <c r="L549" s="113"/>
    </row>
    <row r="550" spans="2:12" ht="15" hidden="1" customHeight="1">
      <c r="B550" s="9">
        <v>6</v>
      </c>
      <c r="C550" s="29" t="str">
        <f t="shared" si="32"/>
        <v/>
      </c>
      <c r="D550" s="29" t="str">
        <f t="shared" si="33"/>
        <v/>
      </c>
      <c r="E550" s="11" t="str">
        <f t="shared" si="34"/>
        <v/>
      </c>
      <c r="F550" s="11" t="str">
        <f t="shared" si="35"/>
        <v/>
      </c>
      <c r="G550" s="11" t="str">
        <f t="shared" si="36"/>
        <v/>
      </c>
      <c r="H550" s="99" t="str">
        <f t="shared" si="37"/>
        <v/>
      </c>
      <c r="I550" s="107"/>
      <c r="J550" s="113"/>
      <c r="K550" s="113"/>
      <c r="L550" s="113"/>
    </row>
    <row r="551" spans="2:12" ht="15" hidden="1" customHeight="1">
      <c r="B551" s="9">
        <v>7</v>
      </c>
      <c r="C551" s="29" t="str">
        <f t="shared" si="32"/>
        <v/>
      </c>
      <c r="D551" s="29" t="str">
        <f t="shared" si="33"/>
        <v/>
      </c>
      <c r="E551" s="11" t="str">
        <f t="shared" si="34"/>
        <v/>
      </c>
      <c r="F551" s="11" t="str">
        <f t="shared" si="35"/>
        <v/>
      </c>
      <c r="G551" s="11" t="str">
        <f t="shared" si="36"/>
        <v/>
      </c>
      <c r="H551" s="99" t="str">
        <f t="shared" si="37"/>
        <v/>
      </c>
      <c r="I551" s="107"/>
      <c r="J551" s="113"/>
      <c r="K551" s="113"/>
      <c r="L551" s="113"/>
    </row>
    <row r="552" spans="2:12" ht="15" hidden="1" customHeight="1">
      <c r="B552" s="9">
        <v>8</v>
      </c>
      <c r="C552" s="29" t="str">
        <f t="shared" si="32"/>
        <v/>
      </c>
      <c r="D552" s="29" t="str">
        <f t="shared" si="33"/>
        <v/>
      </c>
      <c r="E552" s="11" t="str">
        <f t="shared" si="34"/>
        <v/>
      </c>
      <c r="F552" s="11" t="str">
        <f t="shared" si="35"/>
        <v/>
      </c>
      <c r="G552" s="11" t="str">
        <f t="shared" si="36"/>
        <v/>
      </c>
      <c r="H552" s="99" t="str">
        <f t="shared" si="37"/>
        <v/>
      </c>
      <c r="I552" s="107"/>
      <c r="J552" s="113"/>
      <c r="K552" s="113"/>
      <c r="L552" s="113"/>
    </row>
    <row r="553" spans="2:12" ht="15" hidden="1" customHeight="1">
      <c r="B553" s="9">
        <v>9</v>
      </c>
      <c r="C553" s="29" t="str">
        <f t="shared" si="32"/>
        <v/>
      </c>
      <c r="D553" s="29" t="str">
        <f t="shared" si="33"/>
        <v/>
      </c>
      <c r="E553" s="11" t="str">
        <f t="shared" si="34"/>
        <v/>
      </c>
      <c r="F553" s="11" t="str">
        <f t="shared" si="35"/>
        <v/>
      </c>
      <c r="G553" s="11" t="str">
        <f t="shared" si="36"/>
        <v/>
      </c>
      <c r="H553" s="99" t="str">
        <f t="shared" si="37"/>
        <v/>
      </c>
      <c r="I553" s="107"/>
      <c r="J553" s="113"/>
      <c r="K553" s="113"/>
      <c r="L553" s="113"/>
    </row>
    <row r="554" spans="2:12" ht="15" hidden="1" customHeight="1">
      <c r="B554" s="9">
        <v>10</v>
      </c>
      <c r="C554" s="29" t="str">
        <f t="shared" si="32"/>
        <v/>
      </c>
      <c r="D554" s="29" t="str">
        <f t="shared" si="33"/>
        <v/>
      </c>
      <c r="E554" s="11" t="str">
        <f t="shared" si="34"/>
        <v/>
      </c>
      <c r="F554" s="11" t="str">
        <f t="shared" si="35"/>
        <v/>
      </c>
      <c r="G554" s="11" t="str">
        <f t="shared" si="36"/>
        <v/>
      </c>
      <c r="H554" s="99" t="str">
        <f t="shared" si="37"/>
        <v/>
      </c>
      <c r="I554" s="107"/>
      <c r="J554" s="113"/>
      <c r="K554" s="113"/>
      <c r="L554" s="113"/>
    </row>
    <row r="555" spans="2:12" ht="15" hidden="1" customHeight="1">
      <c r="B555" s="9">
        <v>11</v>
      </c>
      <c r="C555" s="29" t="str">
        <f t="shared" si="32"/>
        <v/>
      </c>
      <c r="D555" s="29" t="str">
        <f t="shared" si="33"/>
        <v/>
      </c>
      <c r="E555" s="11" t="str">
        <f t="shared" si="34"/>
        <v/>
      </c>
      <c r="F555" s="11" t="str">
        <f t="shared" si="35"/>
        <v/>
      </c>
      <c r="G555" s="11" t="str">
        <f t="shared" si="36"/>
        <v/>
      </c>
      <c r="H555" s="99" t="str">
        <f t="shared" si="37"/>
        <v/>
      </c>
      <c r="I555" s="107"/>
      <c r="J555" s="113"/>
      <c r="K555" s="113"/>
      <c r="L555" s="113"/>
    </row>
    <row r="556" spans="2:12" ht="15" hidden="1" customHeight="1">
      <c r="B556" s="9">
        <v>12</v>
      </c>
      <c r="C556" s="29" t="str">
        <f t="shared" si="32"/>
        <v/>
      </c>
      <c r="D556" s="29" t="str">
        <f t="shared" si="33"/>
        <v/>
      </c>
      <c r="E556" s="11" t="str">
        <f t="shared" si="34"/>
        <v/>
      </c>
      <c r="F556" s="11" t="str">
        <f t="shared" si="35"/>
        <v/>
      </c>
      <c r="G556" s="11" t="str">
        <f t="shared" si="36"/>
        <v/>
      </c>
      <c r="H556" s="99" t="str">
        <f t="shared" si="37"/>
        <v/>
      </c>
      <c r="I556" s="107"/>
      <c r="J556" s="113"/>
      <c r="K556" s="113"/>
      <c r="L556" s="113"/>
    </row>
    <row r="557" spans="2:12" ht="15" hidden="1" customHeight="1">
      <c r="B557" s="9">
        <v>13</v>
      </c>
      <c r="C557" s="29" t="str">
        <f t="shared" si="32"/>
        <v/>
      </c>
      <c r="D557" s="29" t="str">
        <f t="shared" si="33"/>
        <v/>
      </c>
      <c r="E557" s="11" t="str">
        <f t="shared" si="34"/>
        <v/>
      </c>
      <c r="F557" s="11" t="str">
        <f t="shared" si="35"/>
        <v/>
      </c>
      <c r="G557" s="11" t="str">
        <f t="shared" si="36"/>
        <v/>
      </c>
      <c r="H557" s="99" t="str">
        <f t="shared" si="37"/>
        <v/>
      </c>
      <c r="I557" s="107"/>
      <c r="J557" s="113"/>
      <c r="K557" s="113"/>
      <c r="L557" s="113"/>
    </row>
    <row r="558" spans="2:12" ht="15" hidden="1" customHeight="1">
      <c r="B558" s="9">
        <v>14</v>
      </c>
      <c r="C558" s="29" t="str">
        <f t="shared" si="32"/>
        <v/>
      </c>
      <c r="D558" s="29" t="str">
        <f t="shared" si="33"/>
        <v/>
      </c>
      <c r="E558" s="11" t="str">
        <f t="shared" si="34"/>
        <v/>
      </c>
      <c r="F558" s="11" t="str">
        <f t="shared" si="35"/>
        <v/>
      </c>
      <c r="G558" s="11" t="str">
        <f t="shared" si="36"/>
        <v/>
      </c>
      <c r="H558" s="99" t="str">
        <f t="shared" si="37"/>
        <v/>
      </c>
      <c r="I558" s="107"/>
      <c r="J558" s="113"/>
      <c r="K558" s="113"/>
      <c r="L558" s="113"/>
    </row>
    <row r="559" spans="2:12" ht="15" hidden="1" customHeight="1">
      <c r="B559" s="9">
        <v>15</v>
      </c>
      <c r="C559" s="29" t="str">
        <f t="shared" si="32"/>
        <v/>
      </c>
      <c r="D559" s="29" t="str">
        <f t="shared" si="33"/>
        <v/>
      </c>
      <c r="E559" s="11" t="str">
        <f t="shared" si="34"/>
        <v/>
      </c>
      <c r="F559" s="11" t="str">
        <f t="shared" si="35"/>
        <v/>
      </c>
      <c r="G559" s="11" t="str">
        <f t="shared" si="36"/>
        <v/>
      </c>
      <c r="H559" s="99" t="str">
        <f t="shared" si="37"/>
        <v/>
      </c>
      <c r="I559" s="107"/>
      <c r="J559" s="113"/>
      <c r="K559" s="113"/>
      <c r="L559" s="113"/>
    </row>
    <row r="560" spans="2:12" ht="15" hidden="1" customHeight="1">
      <c r="B560" s="9">
        <v>16</v>
      </c>
      <c r="C560" s="29" t="str">
        <f t="shared" si="32"/>
        <v/>
      </c>
      <c r="D560" s="29" t="str">
        <f t="shared" si="33"/>
        <v/>
      </c>
      <c r="E560" s="11" t="str">
        <f t="shared" si="34"/>
        <v/>
      </c>
      <c r="F560" s="11" t="str">
        <f t="shared" si="35"/>
        <v/>
      </c>
      <c r="G560" s="11" t="str">
        <f t="shared" si="36"/>
        <v/>
      </c>
      <c r="H560" s="99" t="str">
        <f t="shared" si="37"/>
        <v/>
      </c>
      <c r="I560" s="107"/>
      <c r="J560" s="113"/>
      <c r="K560" s="113"/>
      <c r="L560" s="113"/>
    </row>
    <row r="561" spans="2:12" ht="15" hidden="1" customHeight="1">
      <c r="B561" s="9">
        <v>17</v>
      </c>
      <c r="C561" s="29" t="str">
        <f t="shared" si="32"/>
        <v/>
      </c>
      <c r="D561" s="29" t="str">
        <f t="shared" si="33"/>
        <v/>
      </c>
      <c r="E561" s="11" t="str">
        <f t="shared" si="34"/>
        <v/>
      </c>
      <c r="F561" s="11" t="str">
        <f t="shared" si="35"/>
        <v/>
      </c>
      <c r="G561" s="11" t="str">
        <f t="shared" si="36"/>
        <v/>
      </c>
      <c r="H561" s="99" t="str">
        <f t="shared" si="37"/>
        <v/>
      </c>
      <c r="I561" s="107"/>
      <c r="J561" s="113"/>
      <c r="K561" s="113"/>
      <c r="L561" s="113"/>
    </row>
    <row r="562" spans="2:12" ht="15" hidden="1" customHeight="1">
      <c r="B562" s="9">
        <v>18</v>
      </c>
      <c r="C562" s="29" t="str">
        <f t="shared" si="32"/>
        <v/>
      </c>
      <c r="D562" s="29" t="str">
        <f t="shared" si="33"/>
        <v/>
      </c>
      <c r="E562" s="11" t="str">
        <f t="shared" si="34"/>
        <v/>
      </c>
      <c r="F562" s="11" t="str">
        <f t="shared" si="35"/>
        <v/>
      </c>
      <c r="G562" s="11" t="str">
        <f t="shared" si="36"/>
        <v/>
      </c>
      <c r="H562" s="99" t="str">
        <f t="shared" si="37"/>
        <v/>
      </c>
      <c r="I562" s="107"/>
      <c r="J562" s="113"/>
      <c r="K562" s="113"/>
      <c r="L562" s="113"/>
    </row>
    <row r="563" spans="2:12" ht="15" hidden="1" customHeight="1">
      <c r="B563" s="9">
        <v>19</v>
      </c>
      <c r="C563" s="29" t="str">
        <f t="shared" si="32"/>
        <v/>
      </c>
      <c r="D563" s="29" t="str">
        <f t="shared" si="33"/>
        <v/>
      </c>
      <c r="E563" s="11" t="str">
        <f t="shared" si="34"/>
        <v/>
      </c>
      <c r="F563" s="11" t="str">
        <f t="shared" si="35"/>
        <v/>
      </c>
      <c r="G563" s="11" t="str">
        <f t="shared" si="36"/>
        <v/>
      </c>
      <c r="H563" s="99" t="str">
        <f t="shared" si="37"/>
        <v/>
      </c>
      <c r="I563" s="107"/>
      <c r="J563" s="113"/>
      <c r="K563" s="113"/>
      <c r="L563" s="113"/>
    </row>
    <row r="564" spans="2:12" ht="15" hidden="1" customHeight="1">
      <c r="B564" s="9">
        <v>20</v>
      </c>
      <c r="C564" s="29" t="str">
        <f t="shared" si="32"/>
        <v/>
      </c>
      <c r="D564" s="29" t="str">
        <f t="shared" si="33"/>
        <v/>
      </c>
      <c r="E564" s="11" t="str">
        <f t="shared" si="34"/>
        <v/>
      </c>
      <c r="F564" s="11" t="str">
        <f t="shared" si="35"/>
        <v/>
      </c>
      <c r="G564" s="11" t="str">
        <f t="shared" si="36"/>
        <v/>
      </c>
      <c r="H564" s="99" t="str">
        <f t="shared" si="37"/>
        <v/>
      </c>
      <c r="I564" s="107"/>
      <c r="J564" s="113"/>
      <c r="K564" s="113"/>
      <c r="L564" s="113"/>
    </row>
    <row r="565" spans="2:12" ht="15" hidden="1" customHeight="1">
      <c r="B565" s="9">
        <v>21</v>
      </c>
      <c r="C565" s="29" t="str">
        <f t="shared" si="32"/>
        <v/>
      </c>
      <c r="D565" s="29" t="str">
        <f t="shared" si="33"/>
        <v/>
      </c>
      <c r="E565" s="11" t="str">
        <f t="shared" si="34"/>
        <v/>
      </c>
      <c r="F565" s="11" t="str">
        <f t="shared" si="35"/>
        <v/>
      </c>
      <c r="G565" s="11" t="str">
        <f t="shared" si="36"/>
        <v/>
      </c>
      <c r="H565" s="99" t="str">
        <f t="shared" si="37"/>
        <v/>
      </c>
      <c r="I565" s="107"/>
      <c r="J565" s="113"/>
      <c r="K565" s="113"/>
      <c r="L565" s="113"/>
    </row>
    <row r="566" spans="2:12" ht="15" hidden="1" customHeight="1">
      <c r="B566" s="9">
        <v>22</v>
      </c>
      <c r="C566" s="29" t="str">
        <f t="shared" si="32"/>
        <v/>
      </c>
      <c r="D566" s="29" t="str">
        <f t="shared" si="33"/>
        <v/>
      </c>
      <c r="E566" s="11" t="str">
        <f t="shared" si="34"/>
        <v/>
      </c>
      <c r="F566" s="11" t="str">
        <f t="shared" si="35"/>
        <v/>
      </c>
      <c r="G566" s="11" t="str">
        <f t="shared" si="36"/>
        <v/>
      </c>
      <c r="H566" s="99" t="str">
        <f t="shared" si="37"/>
        <v/>
      </c>
      <c r="I566" s="107"/>
      <c r="J566" s="113"/>
      <c r="K566" s="113"/>
      <c r="L566" s="113"/>
    </row>
    <row r="567" spans="2:12" ht="15" hidden="1" customHeight="1">
      <c r="B567" s="9">
        <v>23</v>
      </c>
      <c r="C567" s="29" t="str">
        <f t="shared" si="32"/>
        <v/>
      </c>
      <c r="D567" s="29" t="str">
        <f t="shared" si="33"/>
        <v/>
      </c>
      <c r="E567" s="11" t="str">
        <f t="shared" si="34"/>
        <v/>
      </c>
      <c r="F567" s="11" t="str">
        <f t="shared" si="35"/>
        <v/>
      </c>
      <c r="G567" s="11" t="str">
        <f t="shared" si="36"/>
        <v/>
      </c>
      <c r="H567" s="99" t="str">
        <f t="shared" si="37"/>
        <v/>
      </c>
      <c r="I567" s="107"/>
      <c r="J567" s="113"/>
      <c r="K567" s="113"/>
      <c r="L567" s="113"/>
    </row>
    <row r="568" spans="2:12" ht="15" hidden="1" customHeight="1">
      <c r="B568" s="9">
        <v>24</v>
      </c>
      <c r="C568" s="29" t="str">
        <f t="shared" si="32"/>
        <v/>
      </c>
      <c r="D568" s="29" t="str">
        <f t="shared" si="33"/>
        <v/>
      </c>
      <c r="E568" s="11" t="str">
        <f t="shared" si="34"/>
        <v/>
      </c>
      <c r="F568" s="11" t="str">
        <f t="shared" si="35"/>
        <v/>
      </c>
      <c r="G568" s="11" t="str">
        <f t="shared" si="36"/>
        <v/>
      </c>
      <c r="H568" s="99" t="str">
        <f t="shared" si="37"/>
        <v/>
      </c>
      <c r="I568" s="107"/>
      <c r="J568" s="113"/>
      <c r="K568" s="113"/>
      <c r="L568" s="113"/>
    </row>
    <row r="569" spans="2:12" ht="15" hidden="1" customHeight="1">
      <c r="B569" s="9">
        <v>25</v>
      </c>
      <c r="C569" s="29" t="str">
        <f t="shared" si="32"/>
        <v/>
      </c>
      <c r="D569" s="29" t="str">
        <f t="shared" si="33"/>
        <v/>
      </c>
      <c r="E569" s="11" t="str">
        <f t="shared" si="34"/>
        <v/>
      </c>
      <c r="F569" s="11" t="str">
        <f t="shared" si="35"/>
        <v/>
      </c>
      <c r="G569" s="11" t="str">
        <f t="shared" si="36"/>
        <v/>
      </c>
      <c r="H569" s="99" t="str">
        <f t="shared" si="37"/>
        <v/>
      </c>
      <c r="I569" s="107"/>
      <c r="J569" s="113"/>
      <c r="K569" s="113"/>
      <c r="L569" s="113"/>
    </row>
    <row r="570" spans="2:12" ht="15" hidden="1" customHeight="1">
      <c r="B570" s="9">
        <v>26</v>
      </c>
      <c r="C570" s="29" t="str">
        <f t="shared" si="32"/>
        <v/>
      </c>
      <c r="D570" s="29" t="str">
        <f t="shared" si="33"/>
        <v/>
      </c>
      <c r="E570" s="11" t="str">
        <f t="shared" si="34"/>
        <v/>
      </c>
      <c r="F570" s="11" t="str">
        <f t="shared" si="35"/>
        <v/>
      </c>
      <c r="G570" s="11" t="str">
        <f t="shared" si="36"/>
        <v/>
      </c>
      <c r="H570" s="99" t="str">
        <f t="shared" si="37"/>
        <v/>
      </c>
      <c r="I570" s="107"/>
      <c r="J570" s="113"/>
      <c r="K570" s="113"/>
      <c r="L570" s="113"/>
    </row>
    <row r="571" spans="2:12" ht="15" hidden="1" customHeight="1">
      <c r="B571" s="9">
        <v>27</v>
      </c>
      <c r="C571" s="29" t="str">
        <f t="shared" si="32"/>
        <v/>
      </c>
      <c r="D571" s="29" t="str">
        <f t="shared" si="33"/>
        <v/>
      </c>
      <c r="E571" s="11" t="str">
        <f t="shared" si="34"/>
        <v/>
      </c>
      <c r="F571" s="11" t="str">
        <f t="shared" si="35"/>
        <v/>
      </c>
      <c r="G571" s="11" t="str">
        <f t="shared" si="36"/>
        <v/>
      </c>
      <c r="H571" s="99" t="str">
        <f t="shared" si="37"/>
        <v/>
      </c>
      <c r="I571" s="107"/>
      <c r="J571" s="113"/>
      <c r="K571" s="113"/>
      <c r="L571" s="113"/>
    </row>
    <row r="572" spans="2:12" ht="15" hidden="1" customHeight="1">
      <c r="B572" s="9">
        <v>28</v>
      </c>
      <c r="C572" s="29" t="str">
        <f t="shared" si="32"/>
        <v/>
      </c>
      <c r="D572" s="29" t="str">
        <f t="shared" si="33"/>
        <v/>
      </c>
      <c r="E572" s="11" t="str">
        <f t="shared" si="34"/>
        <v/>
      </c>
      <c r="F572" s="11" t="str">
        <f t="shared" si="35"/>
        <v/>
      </c>
      <c r="G572" s="11" t="str">
        <f t="shared" si="36"/>
        <v/>
      </c>
      <c r="H572" s="99" t="str">
        <f t="shared" si="37"/>
        <v/>
      </c>
      <c r="I572" s="107"/>
      <c r="J572" s="113"/>
      <c r="K572" s="113"/>
      <c r="L572" s="113"/>
    </row>
    <row r="573" spans="2:12" ht="15" hidden="1" customHeight="1">
      <c r="B573" s="9">
        <v>29</v>
      </c>
      <c r="C573" s="29" t="str">
        <f t="shared" si="32"/>
        <v/>
      </c>
      <c r="D573" s="29" t="str">
        <f t="shared" si="33"/>
        <v/>
      </c>
      <c r="E573" s="11" t="str">
        <f t="shared" si="34"/>
        <v/>
      </c>
      <c r="F573" s="11" t="str">
        <f t="shared" si="35"/>
        <v/>
      </c>
      <c r="G573" s="11" t="str">
        <f t="shared" si="36"/>
        <v/>
      </c>
      <c r="H573" s="99" t="str">
        <f t="shared" si="37"/>
        <v/>
      </c>
      <c r="I573" s="107"/>
      <c r="J573" s="113"/>
      <c r="K573" s="113"/>
      <c r="L573" s="113"/>
    </row>
    <row r="574" spans="2:12" ht="15" hidden="1" customHeight="1">
      <c r="B574" s="9">
        <v>30</v>
      </c>
      <c r="C574" s="29" t="str">
        <f t="shared" si="32"/>
        <v/>
      </c>
      <c r="D574" s="29" t="str">
        <f t="shared" si="33"/>
        <v/>
      </c>
      <c r="E574" s="11" t="str">
        <f t="shared" si="34"/>
        <v/>
      </c>
      <c r="F574" s="11" t="str">
        <f t="shared" si="35"/>
        <v/>
      </c>
      <c r="G574" s="11" t="str">
        <f t="shared" si="36"/>
        <v/>
      </c>
      <c r="H574" s="99" t="str">
        <f t="shared" si="37"/>
        <v/>
      </c>
      <c r="I574" s="107"/>
      <c r="J574" s="113"/>
      <c r="K574" s="113"/>
      <c r="L574" s="113"/>
    </row>
    <row r="575" spans="2:12" ht="15" hidden="1" customHeight="1">
      <c r="B575" s="9">
        <v>31</v>
      </c>
      <c r="C575" s="29" t="str">
        <f t="shared" si="32"/>
        <v/>
      </c>
      <c r="D575" s="29" t="str">
        <f t="shared" si="33"/>
        <v/>
      </c>
      <c r="E575" s="11" t="str">
        <f t="shared" si="34"/>
        <v/>
      </c>
      <c r="F575" s="11" t="str">
        <f t="shared" si="35"/>
        <v/>
      </c>
      <c r="G575" s="11" t="str">
        <f t="shared" si="36"/>
        <v/>
      </c>
      <c r="H575" s="99" t="str">
        <f t="shared" si="37"/>
        <v/>
      </c>
      <c r="I575" s="107"/>
      <c r="J575" s="113"/>
      <c r="K575" s="113"/>
      <c r="L575" s="113"/>
    </row>
    <row r="576" spans="2:12" ht="15" hidden="1" customHeight="1">
      <c r="B576" s="9">
        <v>32</v>
      </c>
      <c r="C576" s="29" t="str">
        <f t="shared" si="32"/>
        <v/>
      </c>
      <c r="D576" s="29" t="str">
        <f t="shared" si="33"/>
        <v/>
      </c>
      <c r="E576" s="11" t="str">
        <f t="shared" si="34"/>
        <v/>
      </c>
      <c r="F576" s="11" t="str">
        <f t="shared" si="35"/>
        <v/>
      </c>
      <c r="G576" s="11" t="str">
        <f t="shared" si="36"/>
        <v/>
      </c>
      <c r="H576" s="99" t="str">
        <f t="shared" si="37"/>
        <v/>
      </c>
      <c r="I576" s="107"/>
      <c r="J576" s="113"/>
      <c r="K576" s="113"/>
      <c r="L576" s="113"/>
    </row>
    <row r="577" spans="2:12" ht="15" hidden="1" customHeight="1">
      <c r="B577" s="9">
        <v>33</v>
      </c>
      <c r="C577" s="29" t="str">
        <f t="shared" si="32"/>
        <v/>
      </c>
      <c r="D577" s="29" t="str">
        <f t="shared" si="33"/>
        <v/>
      </c>
      <c r="E577" s="11" t="str">
        <f t="shared" si="34"/>
        <v/>
      </c>
      <c r="F577" s="11" t="str">
        <f t="shared" si="35"/>
        <v/>
      </c>
      <c r="G577" s="11" t="str">
        <f t="shared" si="36"/>
        <v/>
      </c>
      <c r="H577" s="99" t="str">
        <f t="shared" si="37"/>
        <v/>
      </c>
      <c r="I577" s="107"/>
      <c r="J577" s="113"/>
      <c r="K577" s="113"/>
      <c r="L577" s="113"/>
    </row>
    <row r="578" spans="2:12" ht="15" hidden="1" customHeight="1">
      <c r="B578" s="9">
        <v>34</v>
      </c>
      <c r="C578" s="29" t="str">
        <f t="shared" si="32"/>
        <v/>
      </c>
      <c r="D578" s="29" t="str">
        <f t="shared" si="33"/>
        <v/>
      </c>
      <c r="E578" s="11" t="str">
        <f t="shared" si="34"/>
        <v/>
      </c>
      <c r="F578" s="11" t="str">
        <f t="shared" si="35"/>
        <v/>
      </c>
      <c r="G578" s="11" t="str">
        <f t="shared" si="36"/>
        <v/>
      </c>
      <c r="H578" s="99" t="str">
        <f t="shared" si="37"/>
        <v/>
      </c>
      <c r="I578" s="107"/>
      <c r="J578" s="113"/>
      <c r="K578" s="113"/>
      <c r="L578" s="113"/>
    </row>
    <row r="579" spans="2:12" ht="15" hidden="1" customHeight="1">
      <c r="B579" s="9">
        <v>35</v>
      </c>
      <c r="C579" s="29" t="str">
        <f t="shared" si="32"/>
        <v/>
      </c>
      <c r="D579" s="29" t="str">
        <f t="shared" si="33"/>
        <v/>
      </c>
      <c r="E579" s="11" t="str">
        <f t="shared" si="34"/>
        <v/>
      </c>
      <c r="F579" s="11" t="str">
        <f t="shared" si="35"/>
        <v/>
      </c>
      <c r="G579" s="11" t="str">
        <f t="shared" si="36"/>
        <v/>
      </c>
      <c r="H579" s="99" t="str">
        <f t="shared" si="37"/>
        <v/>
      </c>
      <c r="I579" s="107"/>
      <c r="J579" s="113"/>
      <c r="K579" s="113"/>
      <c r="L579" s="113"/>
    </row>
    <row r="580" spans="2:12" ht="15" hidden="1" customHeight="1">
      <c r="B580" s="9">
        <v>36</v>
      </c>
      <c r="C580" s="29" t="str">
        <f t="shared" si="32"/>
        <v/>
      </c>
      <c r="D580" s="29" t="str">
        <f t="shared" si="33"/>
        <v/>
      </c>
      <c r="E580" s="11" t="str">
        <f t="shared" si="34"/>
        <v/>
      </c>
      <c r="F580" s="11" t="str">
        <f t="shared" si="35"/>
        <v/>
      </c>
      <c r="G580" s="11" t="str">
        <f t="shared" si="36"/>
        <v/>
      </c>
      <c r="H580" s="99" t="str">
        <f t="shared" si="37"/>
        <v/>
      </c>
      <c r="I580" s="107"/>
      <c r="J580" s="113"/>
      <c r="K580" s="113"/>
      <c r="L580" s="113"/>
    </row>
    <row r="581" spans="2:12" ht="15" hidden="1" customHeight="1">
      <c r="B581" s="9">
        <v>37</v>
      </c>
      <c r="C581" s="29" t="str">
        <f t="shared" si="32"/>
        <v/>
      </c>
      <c r="D581" s="29" t="str">
        <f t="shared" si="33"/>
        <v/>
      </c>
      <c r="E581" s="11" t="str">
        <f t="shared" si="34"/>
        <v/>
      </c>
      <c r="F581" s="11" t="str">
        <f t="shared" si="35"/>
        <v/>
      </c>
      <c r="G581" s="11" t="str">
        <f t="shared" si="36"/>
        <v/>
      </c>
      <c r="H581" s="99" t="str">
        <f t="shared" si="37"/>
        <v/>
      </c>
      <c r="I581" s="107"/>
      <c r="J581" s="113"/>
      <c r="K581" s="113"/>
      <c r="L581" s="113"/>
    </row>
    <row r="582" spans="2:12" ht="15" hidden="1" customHeight="1">
      <c r="B582" s="9">
        <v>38</v>
      </c>
      <c r="C582" s="29" t="str">
        <f t="shared" si="32"/>
        <v/>
      </c>
      <c r="D582" s="29" t="str">
        <f t="shared" si="33"/>
        <v/>
      </c>
      <c r="E582" s="11" t="str">
        <f t="shared" si="34"/>
        <v/>
      </c>
      <c r="F582" s="11" t="str">
        <f t="shared" si="35"/>
        <v/>
      </c>
      <c r="G582" s="11" t="str">
        <f t="shared" si="36"/>
        <v/>
      </c>
      <c r="H582" s="99" t="str">
        <f t="shared" si="37"/>
        <v/>
      </c>
      <c r="I582" s="107"/>
      <c r="J582" s="113"/>
      <c r="K582" s="113"/>
      <c r="L582" s="113"/>
    </row>
    <row r="583" spans="2:12" ht="15" hidden="1" customHeight="1">
      <c r="B583" s="9">
        <v>39</v>
      </c>
      <c r="C583" s="29" t="str">
        <f t="shared" si="32"/>
        <v/>
      </c>
      <c r="D583" s="29" t="str">
        <f t="shared" si="33"/>
        <v/>
      </c>
      <c r="E583" s="11" t="str">
        <f t="shared" si="34"/>
        <v/>
      </c>
      <c r="F583" s="11" t="str">
        <f t="shared" si="35"/>
        <v/>
      </c>
      <c r="G583" s="11" t="str">
        <f t="shared" si="36"/>
        <v/>
      </c>
      <c r="H583" s="99" t="str">
        <f t="shared" si="37"/>
        <v/>
      </c>
      <c r="I583" s="107"/>
      <c r="J583" s="113"/>
      <c r="K583" s="113"/>
      <c r="L583" s="113"/>
    </row>
    <row r="584" spans="2:12" ht="15" hidden="1" customHeight="1">
      <c r="B584" s="9">
        <v>40</v>
      </c>
      <c r="C584" s="29" t="str">
        <f t="shared" si="32"/>
        <v/>
      </c>
      <c r="D584" s="29" t="str">
        <f t="shared" si="33"/>
        <v/>
      </c>
      <c r="E584" s="11" t="str">
        <f t="shared" si="34"/>
        <v/>
      </c>
      <c r="F584" s="11" t="str">
        <f t="shared" si="35"/>
        <v/>
      </c>
      <c r="G584" s="11" t="str">
        <f t="shared" si="36"/>
        <v/>
      </c>
      <c r="H584" s="99" t="str">
        <f t="shared" si="37"/>
        <v/>
      </c>
      <c r="I584" s="107"/>
      <c r="J584" s="113"/>
      <c r="K584" s="113"/>
      <c r="L584" s="113"/>
    </row>
    <row r="585" spans="2:12" ht="15" customHeight="1">
      <c r="B585" s="9"/>
      <c r="C585" s="30"/>
      <c r="D585" s="30"/>
      <c r="G585" s="28" t="s">
        <v>77</v>
      </c>
      <c r="H585" s="98">
        <f>SUM(H545:H584)</f>
        <v>40000</v>
      </c>
      <c r="I585" s="108"/>
      <c r="J585" s="114"/>
      <c r="K585" s="114"/>
      <c r="L585" s="114"/>
    </row>
    <row r="586" spans="2:12" ht="15" customHeight="1">
      <c r="B586" s="9"/>
      <c r="C586" s="27" t="s">
        <v>6</v>
      </c>
      <c r="D586" s="30"/>
      <c r="G586" s="9"/>
      <c r="I586" s="109"/>
      <c r="J586" s="115"/>
      <c r="K586" s="115"/>
      <c r="L586" s="115"/>
    </row>
    <row r="587" spans="2:12" ht="15" customHeight="1">
      <c r="B587" s="9"/>
      <c r="C587" s="28" t="s">
        <v>1</v>
      </c>
      <c r="D587" s="28" t="s">
        <v>13</v>
      </c>
      <c r="E587" s="28" t="s">
        <v>27</v>
      </c>
      <c r="F587" s="28" t="s">
        <v>15</v>
      </c>
      <c r="G587" s="28" t="s">
        <v>20</v>
      </c>
      <c r="H587" s="96" t="s">
        <v>56</v>
      </c>
      <c r="I587" s="106"/>
      <c r="J587" s="112"/>
      <c r="K587" s="112"/>
      <c r="L587" s="112"/>
    </row>
    <row r="588" spans="2:12" ht="15" customHeight="1">
      <c r="B588" s="9">
        <v>1</v>
      </c>
      <c r="C588" s="29">
        <f>IFERROR(VLOOKUP("前年度繰越金"&amp;B588,$A$3:$H$102,3,FALSE),"")</f>
        <v>4</v>
      </c>
      <c r="D588" s="29">
        <f>IFERROR(VLOOKUP("前年度繰越金"&amp;B588,$A$3:$H$102,4,FALSE),"")</f>
        <v>1</v>
      </c>
      <c r="E588" s="11">
        <f>IFERROR(VLOOKUP("前年度繰越金"&amp;B588,$A$3:$H$102,5,FALSE),"")</f>
        <v>5</v>
      </c>
      <c r="F588" s="11" t="str">
        <f>IFERROR(VLOOKUP("前年度繰越金"&amp;B588,$A$3:$H$102,6,FALSE),"")</f>
        <v>前年度繰越金</v>
      </c>
      <c r="G588" s="11" t="str">
        <f>IFERROR(VLOOKUP("前年度繰越金"&amp;B588,$A$3:$H$102,7,FALSE),"")</f>
        <v>繰越金</v>
      </c>
      <c r="H588" s="99">
        <f>IFERROR(VLOOKUP("前年度繰越金"&amp;B588,$A$3:$H$102,8,FALSE),"")</f>
        <v>500000</v>
      </c>
      <c r="I588" s="107"/>
      <c r="J588" s="113"/>
      <c r="K588" s="113"/>
      <c r="L588" s="113"/>
    </row>
    <row r="589" spans="2:12" ht="15" hidden="1" customHeight="1">
      <c r="B589" s="9">
        <v>2</v>
      </c>
      <c r="C589" s="29" t="str">
        <f>IFERROR(VLOOKUP("前年度繰越金"&amp;B589,$A$3:$H$102,3,FALSE),"")</f>
        <v/>
      </c>
      <c r="D589" s="29" t="str">
        <f>IFERROR(VLOOKUP("前年度繰越金"&amp;B589,$A$3:$H$102,4,FALSE),"")</f>
        <v/>
      </c>
      <c r="E589" s="11" t="str">
        <f>IFERROR(VLOOKUP("前年度繰越金"&amp;B589,$A$3:$H$102,5,FALSE),"")</f>
        <v/>
      </c>
      <c r="F589" s="11" t="str">
        <f>IFERROR(VLOOKUP("前年度繰越金"&amp;B589,$A$3:$H$102,6,FALSE),"")</f>
        <v/>
      </c>
      <c r="G589" s="11" t="str">
        <f>IFERROR(VLOOKUP("前年度繰越金"&amp;B589,$A$3:$H$102,7,FALSE),"")</f>
        <v/>
      </c>
      <c r="H589" s="99" t="str">
        <f>IFERROR(VLOOKUP("前年度繰越金"&amp;B589,$A$3:$H$102,8,FALSE),"")</f>
        <v/>
      </c>
      <c r="I589" s="107"/>
      <c r="J589" s="113"/>
      <c r="K589" s="113"/>
      <c r="L589" s="113"/>
    </row>
    <row r="590" spans="2:12" ht="15" hidden="1" customHeight="1">
      <c r="B590" s="9">
        <v>3</v>
      </c>
      <c r="C590" s="29" t="str">
        <f>IFERROR(VLOOKUP("前年度繰越金"&amp;B590,$A$3:$H$102,3,FALSE),"")</f>
        <v/>
      </c>
      <c r="D590" s="29" t="str">
        <f>IFERROR(VLOOKUP("前年度繰越金"&amp;B590,$A$3:$H$102,4,FALSE),"")</f>
        <v/>
      </c>
      <c r="E590" s="11" t="str">
        <f>IFERROR(VLOOKUP("前年度繰越金"&amp;B590,$A$3:$H$102,5,FALSE),"")</f>
        <v/>
      </c>
      <c r="F590" s="11" t="str">
        <f>IFERROR(VLOOKUP("前年度繰越金"&amp;B590,$A$3:$H$102,6,FALSE),"")</f>
        <v/>
      </c>
      <c r="G590" s="11" t="str">
        <f>IFERROR(VLOOKUP("前年度繰越金"&amp;B590,$A$3:$H$102,7,FALSE),"")</f>
        <v/>
      </c>
      <c r="H590" s="99" t="str">
        <f>IFERROR(VLOOKUP("前年度繰越金"&amp;B590,$A$3:$H$102,8,FALSE),"")</f>
        <v/>
      </c>
      <c r="I590" s="107"/>
      <c r="J590" s="113"/>
      <c r="K590" s="113"/>
      <c r="L590" s="113"/>
    </row>
    <row r="591" spans="2:12" ht="15" hidden="1" customHeight="1">
      <c r="B591" s="9">
        <v>4</v>
      </c>
      <c r="C591" s="29" t="str">
        <f>IFERROR(VLOOKUP("前年度繰越金"&amp;B591,$A$3:$H$102,3,FALSE),"")</f>
        <v/>
      </c>
      <c r="D591" s="29" t="str">
        <f>IFERROR(VLOOKUP("前年度繰越金"&amp;B591,$A$3:$H$102,4,FALSE),"")</f>
        <v/>
      </c>
      <c r="E591" s="11" t="str">
        <f>IFERROR(VLOOKUP("前年度繰越金"&amp;B591,$A$3:$H$102,5,FALSE),"")</f>
        <v/>
      </c>
      <c r="F591" s="11" t="str">
        <f>IFERROR(VLOOKUP("前年度繰越金"&amp;B591,$A$3:$H$102,6,FALSE),"")</f>
        <v/>
      </c>
      <c r="G591" s="11" t="str">
        <f>IFERROR(VLOOKUP("前年度繰越金"&amp;B591,$A$3:$H$102,7,FALSE),"")</f>
        <v/>
      </c>
      <c r="H591" s="99" t="str">
        <f>IFERROR(VLOOKUP("前年度繰越金"&amp;B591,$A$3:$H$102,8,FALSE),"")</f>
        <v/>
      </c>
      <c r="I591" s="107"/>
      <c r="J591" s="113"/>
      <c r="K591" s="113"/>
      <c r="L591" s="113"/>
    </row>
    <row r="592" spans="2:12" ht="15" hidden="1" customHeight="1">
      <c r="B592" s="9">
        <v>5</v>
      </c>
      <c r="C592" s="29" t="str">
        <f>IFERROR(VLOOKUP("前年度繰越金"&amp;B592,$A$3:$H$102,3,FALSE),"")</f>
        <v/>
      </c>
      <c r="D592" s="29" t="str">
        <f>IFERROR(VLOOKUP("前年度繰越金"&amp;B592,$A$3:$H$102,4,FALSE),"")</f>
        <v/>
      </c>
      <c r="E592" s="11" t="str">
        <f>IFERROR(VLOOKUP("前年度繰越金"&amp;B592,$A$3:$H$102,5,FALSE),"")</f>
        <v/>
      </c>
      <c r="F592" s="11" t="str">
        <f>IFERROR(VLOOKUP("前年度繰越金"&amp;B592,$A$3:$H$102,6,FALSE),"")</f>
        <v/>
      </c>
      <c r="G592" s="11" t="str">
        <f>IFERROR(VLOOKUP("前年度繰越金"&amp;B592,$A$3:$H$102,7,FALSE),"")</f>
        <v/>
      </c>
      <c r="H592" s="99" t="str">
        <f>IFERROR(VLOOKUP("前年度繰越金"&amp;B592,$A$3:$H$102,8,FALSE),"")</f>
        <v/>
      </c>
      <c r="I592" s="107"/>
      <c r="J592" s="113"/>
      <c r="K592" s="113"/>
      <c r="L592" s="113"/>
    </row>
    <row r="593" spans="2:12" ht="15" customHeight="1">
      <c r="B593" s="9"/>
      <c r="C593" s="30"/>
      <c r="D593" s="30"/>
      <c r="G593" s="28" t="s">
        <v>78</v>
      </c>
      <c r="H593" s="98">
        <f>SUM(H588:H592)</f>
        <v>500000</v>
      </c>
      <c r="I593" s="108"/>
      <c r="J593" s="114"/>
      <c r="K593" s="114"/>
      <c r="L593" s="114"/>
    </row>
    <row r="594" spans="2:12" ht="18.75" customHeight="1">
      <c r="B594" s="9"/>
      <c r="C594" s="31" t="s">
        <v>33</v>
      </c>
      <c r="D594" s="30"/>
      <c r="G594" s="9"/>
      <c r="I594" s="109"/>
      <c r="J594" s="115"/>
      <c r="K594" s="115"/>
      <c r="L594" s="115"/>
    </row>
    <row r="595" spans="2:12" ht="15" customHeight="1">
      <c r="B595" s="9"/>
      <c r="C595" s="32" t="s">
        <v>62</v>
      </c>
      <c r="D595" s="30"/>
      <c r="G595" s="9"/>
      <c r="I595" s="109"/>
      <c r="J595" s="115"/>
      <c r="K595" s="115"/>
      <c r="L595" s="115"/>
    </row>
    <row r="596" spans="2:12" ht="15" customHeight="1">
      <c r="B596" s="9"/>
      <c r="C596" s="28" t="s">
        <v>1</v>
      </c>
      <c r="D596" s="28" t="s">
        <v>13</v>
      </c>
      <c r="E596" s="28" t="s">
        <v>27</v>
      </c>
      <c r="F596" s="28" t="s">
        <v>15</v>
      </c>
      <c r="G596" s="28" t="s">
        <v>20</v>
      </c>
      <c r="H596" s="96" t="s">
        <v>56</v>
      </c>
      <c r="I596" s="106"/>
      <c r="J596" s="112"/>
      <c r="K596" s="112"/>
      <c r="L596" s="112"/>
    </row>
    <row r="597" spans="2:12" ht="15" customHeight="1">
      <c r="B597" s="9">
        <v>1</v>
      </c>
      <c r="C597" s="29">
        <f t="shared" ref="C597:C646" si="38">IFERROR(VLOOKUP("社会奉仕活動"&amp;B597,$A$112:$H$431,3,FALSE),"")</f>
        <v>4</v>
      </c>
      <c r="D597" s="29">
        <f t="shared" ref="D597:D646" si="39">IFERROR(VLOOKUP("社会奉仕活動"&amp;B597,$A$112:$H$431,4,FALSE),"")</f>
        <v>1</v>
      </c>
      <c r="E597" s="11">
        <f t="shared" ref="E597:E646" si="40">IFERROR(VLOOKUP("社会奉仕活動"&amp;B597,$A$112:$H$431,5,FALSE),"")</f>
        <v>1</v>
      </c>
      <c r="F597" s="11" t="str">
        <f t="shared" ref="F597:F646" si="41">IFERROR(VLOOKUP("社会奉仕活動"&amp;B597,$A$112:$H$431,6,FALSE),"")</f>
        <v>社会奉仕活動</v>
      </c>
      <c r="G597" s="11" t="str">
        <f t="shared" ref="G597:G646" si="42">IFERROR(VLOOKUP("社会奉仕活動"&amp;B597,$A$112:$H$431,7,FALSE),"")</f>
        <v>清掃活動</v>
      </c>
      <c r="H597" s="99">
        <f t="shared" ref="H597:H646" si="43">IFERROR(VLOOKUP("社会奉仕活動"&amp;B597,$A$112:$H$431,8,FALSE),"")</f>
        <v>10000</v>
      </c>
      <c r="I597" s="107"/>
      <c r="J597" s="113"/>
      <c r="K597" s="113"/>
      <c r="L597" s="113"/>
    </row>
    <row r="598" spans="2:12" ht="15" customHeight="1">
      <c r="B598" s="9">
        <v>2</v>
      </c>
      <c r="C598" s="29" t="str">
        <f t="shared" si="38"/>
        <v/>
      </c>
      <c r="D598" s="29" t="str">
        <f t="shared" si="39"/>
        <v/>
      </c>
      <c r="E598" s="11" t="str">
        <f t="shared" si="40"/>
        <v/>
      </c>
      <c r="F598" s="11" t="str">
        <f t="shared" si="41"/>
        <v/>
      </c>
      <c r="G598" s="11" t="str">
        <f t="shared" si="42"/>
        <v/>
      </c>
      <c r="H598" s="99" t="str">
        <f t="shared" si="43"/>
        <v/>
      </c>
      <c r="I598" s="107"/>
      <c r="J598" s="113"/>
      <c r="K598" s="113"/>
      <c r="L598" s="113"/>
    </row>
    <row r="599" spans="2:12" ht="15" customHeight="1">
      <c r="B599" s="9">
        <v>3</v>
      </c>
      <c r="C599" s="29" t="str">
        <f t="shared" si="38"/>
        <v/>
      </c>
      <c r="D599" s="29" t="str">
        <f t="shared" si="39"/>
        <v/>
      </c>
      <c r="E599" s="11" t="str">
        <f t="shared" si="40"/>
        <v/>
      </c>
      <c r="F599" s="11" t="str">
        <f t="shared" si="41"/>
        <v/>
      </c>
      <c r="G599" s="11" t="str">
        <f t="shared" si="42"/>
        <v/>
      </c>
      <c r="H599" s="99" t="str">
        <f t="shared" si="43"/>
        <v/>
      </c>
      <c r="I599" s="107"/>
      <c r="J599" s="113"/>
      <c r="K599" s="113"/>
      <c r="L599" s="113"/>
    </row>
    <row r="600" spans="2:12" ht="15" customHeight="1">
      <c r="B600" s="9">
        <v>4</v>
      </c>
      <c r="C600" s="29" t="str">
        <f t="shared" si="38"/>
        <v/>
      </c>
      <c r="D600" s="29" t="str">
        <f t="shared" si="39"/>
        <v/>
      </c>
      <c r="E600" s="11" t="str">
        <f t="shared" si="40"/>
        <v/>
      </c>
      <c r="F600" s="11" t="str">
        <f t="shared" si="41"/>
        <v/>
      </c>
      <c r="G600" s="11" t="str">
        <f t="shared" si="42"/>
        <v/>
      </c>
      <c r="H600" s="99" t="str">
        <f t="shared" si="43"/>
        <v/>
      </c>
      <c r="I600" s="107"/>
      <c r="J600" s="113"/>
      <c r="K600" s="113"/>
      <c r="L600" s="113"/>
    </row>
    <row r="601" spans="2:12" ht="15" customHeight="1">
      <c r="B601" s="9">
        <v>5</v>
      </c>
      <c r="C601" s="29" t="str">
        <f t="shared" si="38"/>
        <v/>
      </c>
      <c r="D601" s="29" t="str">
        <f t="shared" si="39"/>
        <v/>
      </c>
      <c r="E601" s="11" t="str">
        <f t="shared" si="40"/>
        <v/>
      </c>
      <c r="F601" s="11" t="str">
        <f t="shared" si="41"/>
        <v/>
      </c>
      <c r="G601" s="11" t="str">
        <f t="shared" si="42"/>
        <v/>
      </c>
      <c r="H601" s="99" t="str">
        <f t="shared" si="43"/>
        <v/>
      </c>
      <c r="I601" s="107"/>
      <c r="J601" s="113"/>
      <c r="K601" s="113"/>
      <c r="L601" s="113"/>
    </row>
    <row r="602" spans="2:12" ht="15" hidden="1" customHeight="1">
      <c r="B602" s="9">
        <v>6</v>
      </c>
      <c r="C602" s="29" t="str">
        <f t="shared" si="38"/>
        <v/>
      </c>
      <c r="D602" s="29" t="str">
        <f t="shared" si="39"/>
        <v/>
      </c>
      <c r="E602" s="11" t="str">
        <f t="shared" si="40"/>
        <v/>
      </c>
      <c r="F602" s="11" t="str">
        <f t="shared" si="41"/>
        <v/>
      </c>
      <c r="G602" s="11" t="str">
        <f t="shared" si="42"/>
        <v/>
      </c>
      <c r="H602" s="99" t="str">
        <f t="shared" si="43"/>
        <v/>
      </c>
      <c r="I602" s="107"/>
      <c r="J602" s="113"/>
      <c r="K602" s="113"/>
      <c r="L602" s="113"/>
    </row>
    <row r="603" spans="2:12" ht="15" hidden="1" customHeight="1">
      <c r="B603" s="9">
        <v>7</v>
      </c>
      <c r="C603" s="29" t="str">
        <f t="shared" si="38"/>
        <v/>
      </c>
      <c r="D603" s="29" t="str">
        <f t="shared" si="39"/>
        <v/>
      </c>
      <c r="E603" s="11" t="str">
        <f t="shared" si="40"/>
        <v/>
      </c>
      <c r="F603" s="11" t="str">
        <f t="shared" si="41"/>
        <v/>
      </c>
      <c r="G603" s="11" t="str">
        <f t="shared" si="42"/>
        <v/>
      </c>
      <c r="H603" s="99" t="str">
        <f t="shared" si="43"/>
        <v/>
      </c>
      <c r="I603" s="107"/>
      <c r="J603" s="113"/>
      <c r="K603" s="113"/>
      <c r="L603" s="113"/>
    </row>
    <row r="604" spans="2:12" ht="15" hidden="1" customHeight="1">
      <c r="B604" s="9">
        <v>8</v>
      </c>
      <c r="C604" s="29" t="str">
        <f t="shared" si="38"/>
        <v/>
      </c>
      <c r="D604" s="29" t="str">
        <f t="shared" si="39"/>
        <v/>
      </c>
      <c r="E604" s="11" t="str">
        <f t="shared" si="40"/>
        <v/>
      </c>
      <c r="F604" s="11" t="str">
        <f t="shared" si="41"/>
        <v/>
      </c>
      <c r="G604" s="11" t="str">
        <f t="shared" si="42"/>
        <v/>
      </c>
      <c r="H604" s="99" t="str">
        <f t="shared" si="43"/>
        <v/>
      </c>
      <c r="I604" s="107"/>
      <c r="J604" s="113"/>
      <c r="K604" s="113"/>
      <c r="L604" s="113"/>
    </row>
    <row r="605" spans="2:12" ht="15" hidden="1" customHeight="1">
      <c r="B605" s="9">
        <v>9</v>
      </c>
      <c r="C605" s="29" t="str">
        <f t="shared" si="38"/>
        <v/>
      </c>
      <c r="D605" s="29" t="str">
        <f t="shared" si="39"/>
        <v/>
      </c>
      <c r="E605" s="11" t="str">
        <f t="shared" si="40"/>
        <v/>
      </c>
      <c r="F605" s="11" t="str">
        <f t="shared" si="41"/>
        <v/>
      </c>
      <c r="G605" s="11" t="str">
        <f t="shared" si="42"/>
        <v/>
      </c>
      <c r="H605" s="99" t="str">
        <f t="shared" si="43"/>
        <v/>
      </c>
      <c r="I605" s="107"/>
      <c r="J605" s="113"/>
      <c r="K605" s="113"/>
      <c r="L605" s="113"/>
    </row>
    <row r="606" spans="2:12" ht="15" hidden="1" customHeight="1">
      <c r="B606" s="9">
        <v>10</v>
      </c>
      <c r="C606" s="29" t="str">
        <f t="shared" si="38"/>
        <v/>
      </c>
      <c r="D606" s="29" t="str">
        <f t="shared" si="39"/>
        <v/>
      </c>
      <c r="E606" s="11" t="str">
        <f t="shared" si="40"/>
        <v/>
      </c>
      <c r="F606" s="11" t="str">
        <f t="shared" si="41"/>
        <v/>
      </c>
      <c r="G606" s="11" t="str">
        <f t="shared" si="42"/>
        <v/>
      </c>
      <c r="H606" s="99" t="str">
        <f t="shared" si="43"/>
        <v/>
      </c>
      <c r="I606" s="107"/>
      <c r="J606" s="113"/>
      <c r="K606" s="113"/>
      <c r="L606" s="113"/>
    </row>
    <row r="607" spans="2:12" ht="15" hidden="1" customHeight="1">
      <c r="B607" s="9">
        <v>11</v>
      </c>
      <c r="C607" s="29" t="str">
        <f t="shared" si="38"/>
        <v/>
      </c>
      <c r="D607" s="29" t="str">
        <f t="shared" si="39"/>
        <v/>
      </c>
      <c r="E607" s="11" t="str">
        <f t="shared" si="40"/>
        <v/>
      </c>
      <c r="F607" s="11" t="str">
        <f t="shared" si="41"/>
        <v/>
      </c>
      <c r="G607" s="11" t="str">
        <f t="shared" si="42"/>
        <v/>
      </c>
      <c r="H607" s="99" t="str">
        <f t="shared" si="43"/>
        <v/>
      </c>
      <c r="I607" s="107"/>
      <c r="J607" s="113"/>
      <c r="K607" s="113"/>
      <c r="L607" s="113"/>
    </row>
    <row r="608" spans="2:12" ht="15" hidden="1" customHeight="1">
      <c r="B608" s="9">
        <v>12</v>
      </c>
      <c r="C608" s="29" t="str">
        <f t="shared" si="38"/>
        <v/>
      </c>
      <c r="D608" s="29" t="str">
        <f t="shared" si="39"/>
        <v/>
      </c>
      <c r="E608" s="11" t="str">
        <f t="shared" si="40"/>
        <v/>
      </c>
      <c r="F608" s="11" t="str">
        <f t="shared" si="41"/>
        <v/>
      </c>
      <c r="G608" s="11" t="str">
        <f t="shared" si="42"/>
        <v/>
      </c>
      <c r="H608" s="99" t="str">
        <f t="shared" si="43"/>
        <v/>
      </c>
      <c r="I608" s="107"/>
      <c r="J608" s="113"/>
      <c r="K608" s="113"/>
      <c r="L608" s="113"/>
    </row>
    <row r="609" spans="2:12" ht="15" hidden="1" customHeight="1">
      <c r="B609" s="9">
        <v>13</v>
      </c>
      <c r="C609" s="29" t="str">
        <f t="shared" si="38"/>
        <v/>
      </c>
      <c r="D609" s="29" t="str">
        <f t="shared" si="39"/>
        <v/>
      </c>
      <c r="E609" s="11" t="str">
        <f t="shared" si="40"/>
        <v/>
      </c>
      <c r="F609" s="11" t="str">
        <f t="shared" si="41"/>
        <v/>
      </c>
      <c r="G609" s="11" t="str">
        <f t="shared" si="42"/>
        <v/>
      </c>
      <c r="H609" s="99" t="str">
        <f t="shared" si="43"/>
        <v/>
      </c>
      <c r="I609" s="107"/>
      <c r="J609" s="113"/>
      <c r="K609" s="113"/>
      <c r="L609" s="113"/>
    </row>
    <row r="610" spans="2:12" ht="15" hidden="1" customHeight="1">
      <c r="B610" s="9">
        <v>14</v>
      </c>
      <c r="C610" s="29" t="str">
        <f t="shared" si="38"/>
        <v/>
      </c>
      <c r="D610" s="29" t="str">
        <f t="shared" si="39"/>
        <v/>
      </c>
      <c r="E610" s="11" t="str">
        <f t="shared" si="40"/>
        <v/>
      </c>
      <c r="F610" s="11" t="str">
        <f t="shared" si="41"/>
        <v/>
      </c>
      <c r="G610" s="11" t="str">
        <f t="shared" si="42"/>
        <v/>
      </c>
      <c r="H610" s="99" t="str">
        <f t="shared" si="43"/>
        <v/>
      </c>
      <c r="I610" s="107"/>
      <c r="J610" s="113"/>
      <c r="K610" s="113"/>
      <c r="L610" s="113"/>
    </row>
    <row r="611" spans="2:12" ht="15" hidden="1" customHeight="1">
      <c r="B611" s="9">
        <v>15</v>
      </c>
      <c r="C611" s="29" t="str">
        <f t="shared" si="38"/>
        <v/>
      </c>
      <c r="D611" s="29" t="str">
        <f t="shared" si="39"/>
        <v/>
      </c>
      <c r="E611" s="11" t="str">
        <f t="shared" si="40"/>
        <v/>
      </c>
      <c r="F611" s="11" t="str">
        <f t="shared" si="41"/>
        <v/>
      </c>
      <c r="G611" s="11" t="str">
        <f t="shared" si="42"/>
        <v/>
      </c>
      <c r="H611" s="99" t="str">
        <f t="shared" si="43"/>
        <v/>
      </c>
      <c r="I611" s="107"/>
      <c r="J611" s="113"/>
      <c r="K611" s="113"/>
      <c r="L611" s="113"/>
    </row>
    <row r="612" spans="2:12" ht="15" hidden="1" customHeight="1">
      <c r="B612" s="9">
        <v>16</v>
      </c>
      <c r="C612" s="29" t="str">
        <f t="shared" si="38"/>
        <v/>
      </c>
      <c r="D612" s="29" t="str">
        <f t="shared" si="39"/>
        <v/>
      </c>
      <c r="E612" s="11" t="str">
        <f t="shared" si="40"/>
        <v/>
      </c>
      <c r="F612" s="11" t="str">
        <f t="shared" si="41"/>
        <v/>
      </c>
      <c r="G612" s="11" t="str">
        <f t="shared" si="42"/>
        <v/>
      </c>
      <c r="H612" s="99" t="str">
        <f t="shared" si="43"/>
        <v/>
      </c>
      <c r="I612" s="107"/>
      <c r="J612" s="113"/>
      <c r="K612" s="113"/>
      <c r="L612" s="113"/>
    </row>
    <row r="613" spans="2:12" ht="15" hidden="1" customHeight="1">
      <c r="B613" s="9">
        <v>17</v>
      </c>
      <c r="C613" s="29" t="str">
        <f t="shared" si="38"/>
        <v/>
      </c>
      <c r="D613" s="29" t="str">
        <f t="shared" si="39"/>
        <v/>
      </c>
      <c r="E613" s="11" t="str">
        <f t="shared" si="40"/>
        <v/>
      </c>
      <c r="F613" s="11" t="str">
        <f t="shared" si="41"/>
        <v/>
      </c>
      <c r="G613" s="11" t="str">
        <f t="shared" si="42"/>
        <v/>
      </c>
      <c r="H613" s="99" t="str">
        <f t="shared" si="43"/>
        <v/>
      </c>
      <c r="I613" s="107"/>
      <c r="J613" s="113"/>
      <c r="K613" s="113"/>
      <c r="L613" s="113"/>
    </row>
    <row r="614" spans="2:12" ht="15" hidden="1" customHeight="1">
      <c r="B614" s="9">
        <v>18</v>
      </c>
      <c r="C614" s="29" t="str">
        <f t="shared" si="38"/>
        <v/>
      </c>
      <c r="D614" s="29" t="str">
        <f t="shared" si="39"/>
        <v/>
      </c>
      <c r="E614" s="11" t="str">
        <f t="shared" si="40"/>
        <v/>
      </c>
      <c r="F614" s="11" t="str">
        <f t="shared" si="41"/>
        <v/>
      </c>
      <c r="G614" s="11" t="str">
        <f t="shared" si="42"/>
        <v/>
      </c>
      <c r="H614" s="99" t="str">
        <f t="shared" si="43"/>
        <v/>
      </c>
      <c r="I614" s="107"/>
      <c r="J614" s="113"/>
      <c r="K614" s="113"/>
      <c r="L614" s="113"/>
    </row>
    <row r="615" spans="2:12" ht="15" hidden="1" customHeight="1">
      <c r="B615" s="9">
        <v>19</v>
      </c>
      <c r="C615" s="29" t="str">
        <f t="shared" si="38"/>
        <v/>
      </c>
      <c r="D615" s="29" t="str">
        <f t="shared" si="39"/>
        <v/>
      </c>
      <c r="E615" s="11" t="str">
        <f t="shared" si="40"/>
        <v/>
      </c>
      <c r="F615" s="11" t="str">
        <f t="shared" si="41"/>
        <v/>
      </c>
      <c r="G615" s="11" t="str">
        <f t="shared" si="42"/>
        <v/>
      </c>
      <c r="H615" s="99" t="str">
        <f t="shared" si="43"/>
        <v/>
      </c>
      <c r="I615" s="107"/>
      <c r="J615" s="113"/>
      <c r="K615" s="113"/>
      <c r="L615" s="113"/>
    </row>
    <row r="616" spans="2:12" ht="15" hidden="1" customHeight="1">
      <c r="B616" s="9">
        <v>20</v>
      </c>
      <c r="C616" s="29" t="str">
        <f t="shared" si="38"/>
        <v/>
      </c>
      <c r="D616" s="29" t="str">
        <f t="shared" si="39"/>
        <v/>
      </c>
      <c r="E616" s="11" t="str">
        <f t="shared" si="40"/>
        <v/>
      </c>
      <c r="F616" s="11" t="str">
        <f t="shared" si="41"/>
        <v/>
      </c>
      <c r="G616" s="11" t="str">
        <f t="shared" si="42"/>
        <v/>
      </c>
      <c r="H616" s="99" t="str">
        <f t="shared" si="43"/>
        <v/>
      </c>
      <c r="I616" s="107"/>
      <c r="J616" s="113"/>
      <c r="K616" s="113"/>
      <c r="L616" s="113"/>
    </row>
    <row r="617" spans="2:12" ht="15" hidden="1" customHeight="1">
      <c r="B617" s="9">
        <v>21</v>
      </c>
      <c r="C617" s="29" t="str">
        <f t="shared" si="38"/>
        <v/>
      </c>
      <c r="D617" s="29" t="str">
        <f t="shared" si="39"/>
        <v/>
      </c>
      <c r="E617" s="11" t="str">
        <f t="shared" si="40"/>
        <v/>
      </c>
      <c r="F617" s="11" t="str">
        <f t="shared" si="41"/>
        <v/>
      </c>
      <c r="G617" s="11" t="str">
        <f t="shared" si="42"/>
        <v/>
      </c>
      <c r="H617" s="99" t="str">
        <f t="shared" si="43"/>
        <v/>
      </c>
      <c r="I617" s="107"/>
      <c r="J617" s="113"/>
      <c r="K617" s="113"/>
      <c r="L617" s="113"/>
    </row>
    <row r="618" spans="2:12" ht="15" hidden="1" customHeight="1">
      <c r="B618" s="9">
        <v>22</v>
      </c>
      <c r="C618" s="29" t="str">
        <f t="shared" si="38"/>
        <v/>
      </c>
      <c r="D618" s="29" t="str">
        <f t="shared" si="39"/>
        <v/>
      </c>
      <c r="E618" s="11" t="str">
        <f t="shared" si="40"/>
        <v/>
      </c>
      <c r="F618" s="11" t="str">
        <f t="shared" si="41"/>
        <v/>
      </c>
      <c r="G618" s="11" t="str">
        <f t="shared" si="42"/>
        <v/>
      </c>
      <c r="H618" s="99" t="str">
        <f t="shared" si="43"/>
        <v/>
      </c>
      <c r="I618" s="107"/>
      <c r="J618" s="113"/>
      <c r="K618" s="113"/>
      <c r="L618" s="113"/>
    </row>
    <row r="619" spans="2:12" ht="15" hidden="1" customHeight="1">
      <c r="B619" s="9">
        <v>23</v>
      </c>
      <c r="C619" s="29" t="str">
        <f t="shared" si="38"/>
        <v/>
      </c>
      <c r="D619" s="29" t="str">
        <f t="shared" si="39"/>
        <v/>
      </c>
      <c r="E619" s="11" t="str">
        <f t="shared" si="40"/>
        <v/>
      </c>
      <c r="F619" s="11" t="str">
        <f t="shared" si="41"/>
        <v/>
      </c>
      <c r="G619" s="11" t="str">
        <f t="shared" si="42"/>
        <v/>
      </c>
      <c r="H619" s="99" t="str">
        <f t="shared" si="43"/>
        <v/>
      </c>
      <c r="I619" s="107"/>
      <c r="J619" s="113"/>
      <c r="K619" s="113"/>
      <c r="L619" s="113"/>
    </row>
    <row r="620" spans="2:12" ht="15" hidden="1" customHeight="1">
      <c r="B620" s="9">
        <v>24</v>
      </c>
      <c r="C620" s="29" t="str">
        <f t="shared" si="38"/>
        <v/>
      </c>
      <c r="D620" s="29" t="str">
        <f t="shared" si="39"/>
        <v/>
      </c>
      <c r="E620" s="11" t="str">
        <f t="shared" si="40"/>
        <v/>
      </c>
      <c r="F620" s="11" t="str">
        <f t="shared" si="41"/>
        <v/>
      </c>
      <c r="G620" s="11" t="str">
        <f t="shared" si="42"/>
        <v/>
      </c>
      <c r="H620" s="99" t="str">
        <f t="shared" si="43"/>
        <v/>
      </c>
      <c r="I620" s="107"/>
      <c r="J620" s="113"/>
      <c r="K620" s="113"/>
      <c r="L620" s="113"/>
    </row>
    <row r="621" spans="2:12" ht="15" hidden="1" customHeight="1">
      <c r="B621" s="9">
        <v>25</v>
      </c>
      <c r="C621" s="29" t="str">
        <f t="shared" si="38"/>
        <v/>
      </c>
      <c r="D621" s="29" t="str">
        <f t="shared" si="39"/>
        <v/>
      </c>
      <c r="E621" s="11" t="str">
        <f t="shared" si="40"/>
        <v/>
      </c>
      <c r="F621" s="11" t="str">
        <f t="shared" si="41"/>
        <v/>
      </c>
      <c r="G621" s="11" t="str">
        <f t="shared" si="42"/>
        <v/>
      </c>
      <c r="H621" s="99" t="str">
        <f t="shared" si="43"/>
        <v/>
      </c>
      <c r="I621" s="107"/>
      <c r="J621" s="113"/>
      <c r="K621" s="113"/>
      <c r="L621" s="113"/>
    </row>
    <row r="622" spans="2:12" ht="15" hidden="1" customHeight="1">
      <c r="B622" s="9">
        <v>26</v>
      </c>
      <c r="C622" s="29" t="str">
        <f t="shared" si="38"/>
        <v/>
      </c>
      <c r="D622" s="29" t="str">
        <f t="shared" si="39"/>
        <v/>
      </c>
      <c r="E622" s="11" t="str">
        <f t="shared" si="40"/>
        <v/>
      </c>
      <c r="F622" s="11" t="str">
        <f t="shared" si="41"/>
        <v/>
      </c>
      <c r="G622" s="11" t="str">
        <f t="shared" si="42"/>
        <v/>
      </c>
      <c r="H622" s="99" t="str">
        <f t="shared" si="43"/>
        <v/>
      </c>
      <c r="I622" s="107"/>
      <c r="J622" s="113"/>
      <c r="K622" s="113"/>
      <c r="L622" s="113"/>
    </row>
    <row r="623" spans="2:12" ht="15" hidden="1" customHeight="1">
      <c r="B623" s="9">
        <v>27</v>
      </c>
      <c r="C623" s="29" t="str">
        <f t="shared" si="38"/>
        <v/>
      </c>
      <c r="D623" s="29" t="str">
        <f t="shared" si="39"/>
        <v/>
      </c>
      <c r="E623" s="11" t="str">
        <f t="shared" si="40"/>
        <v/>
      </c>
      <c r="F623" s="11" t="str">
        <f t="shared" si="41"/>
        <v/>
      </c>
      <c r="G623" s="11" t="str">
        <f t="shared" si="42"/>
        <v/>
      </c>
      <c r="H623" s="99" t="str">
        <f t="shared" si="43"/>
        <v/>
      </c>
      <c r="I623" s="107"/>
      <c r="J623" s="113"/>
      <c r="K623" s="113"/>
      <c r="L623" s="113"/>
    </row>
    <row r="624" spans="2:12" ht="15" hidden="1" customHeight="1">
      <c r="B624" s="9">
        <v>28</v>
      </c>
      <c r="C624" s="29" t="str">
        <f t="shared" si="38"/>
        <v/>
      </c>
      <c r="D624" s="29" t="str">
        <f t="shared" si="39"/>
        <v/>
      </c>
      <c r="E624" s="11" t="str">
        <f t="shared" si="40"/>
        <v/>
      </c>
      <c r="F624" s="11" t="str">
        <f t="shared" si="41"/>
        <v/>
      </c>
      <c r="G624" s="11" t="str">
        <f t="shared" si="42"/>
        <v/>
      </c>
      <c r="H624" s="99" t="str">
        <f t="shared" si="43"/>
        <v/>
      </c>
      <c r="I624" s="107"/>
      <c r="J624" s="113"/>
      <c r="K624" s="113"/>
      <c r="L624" s="113"/>
    </row>
    <row r="625" spans="2:12" ht="15" hidden="1" customHeight="1">
      <c r="B625" s="9">
        <v>29</v>
      </c>
      <c r="C625" s="29" t="str">
        <f t="shared" si="38"/>
        <v/>
      </c>
      <c r="D625" s="29" t="str">
        <f t="shared" si="39"/>
        <v/>
      </c>
      <c r="E625" s="11" t="str">
        <f t="shared" si="40"/>
        <v/>
      </c>
      <c r="F625" s="11" t="str">
        <f t="shared" si="41"/>
        <v/>
      </c>
      <c r="G625" s="11" t="str">
        <f t="shared" si="42"/>
        <v/>
      </c>
      <c r="H625" s="99" t="str">
        <f t="shared" si="43"/>
        <v/>
      </c>
      <c r="I625" s="107"/>
      <c r="J625" s="113"/>
      <c r="K625" s="113"/>
      <c r="L625" s="113"/>
    </row>
    <row r="626" spans="2:12" ht="15" hidden="1" customHeight="1">
      <c r="B626" s="9">
        <v>30</v>
      </c>
      <c r="C626" s="29" t="str">
        <f t="shared" si="38"/>
        <v/>
      </c>
      <c r="D626" s="29" t="str">
        <f t="shared" si="39"/>
        <v/>
      </c>
      <c r="E626" s="11" t="str">
        <f t="shared" si="40"/>
        <v/>
      </c>
      <c r="F626" s="11" t="str">
        <f t="shared" si="41"/>
        <v/>
      </c>
      <c r="G626" s="11" t="str">
        <f t="shared" si="42"/>
        <v/>
      </c>
      <c r="H626" s="99" t="str">
        <f t="shared" si="43"/>
        <v/>
      </c>
      <c r="I626" s="107"/>
      <c r="J626" s="113"/>
      <c r="K626" s="113"/>
      <c r="L626" s="113"/>
    </row>
    <row r="627" spans="2:12" ht="15" hidden="1" customHeight="1">
      <c r="B627" s="9">
        <v>31</v>
      </c>
      <c r="C627" s="29" t="str">
        <f t="shared" si="38"/>
        <v/>
      </c>
      <c r="D627" s="29" t="str">
        <f t="shared" si="39"/>
        <v/>
      </c>
      <c r="E627" s="11" t="str">
        <f t="shared" si="40"/>
        <v/>
      </c>
      <c r="F627" s="11" t="str">
        <f t="shared" si="41"/>
        <v/>
      </c>
      <c r="G627" s="11" t="str">
        <f t="shared" si="42"/>
        <v/>
      </c>
      <c r="H627" s="99" t="str">
        <f t="shared" si="43"/>
        <v/>
      </c>
      <c r="I627" s="107"/>
      <c r="J627" s="113"/>
      <c r="K627" s="113"/>
      <c r="L627" s="113"/>
    </row>
    <row r="628" spans="2:12" ht="15" hidden="1" customHeight="1">
      <c r="B628" s="9">
        <v>32</v>
      </c>
      <c r="C628" s="29" t="str">
        <f t="shared" si="38"/>
        <v/>
      </c>
      <c r="D628" s="29" t="str">
        <f t="shared" si="39"/>
        <v/>
      </c>
      <c r="E628" s="11" t="str">
        <f t="shared" si="40"/>
        <v/>
      </c>
      <c r="F628" s="11" t="str">
        <f t="shared" si="41"/>
        <v/>
      </c>
      <c r="G628" s="11" t="str">
        <f t="shared" si="42"/>
        <v/>
      </c>
      <c r="H628" s="99" t="str">
        <f t="shared" si="43"/>
        <v/>
      </c>
      <c r="I628" s="107"/>
      <c r="J628" s="113"/>
      <c r="K628" s="113"/>
      <c r="L628" s="113"/>
    </row>
    <row r="629" spans="2:12" ht="15" hidden="1" customHeight="1">
      <c r="B629" s="9">
        <v>33</v>
      </c>
      <c r="C629" s="29" t="str">
        <f t="shared" si="38"/>
        <v/>
      </c>
      <c r="D629" s="29" t="str">
        <f t="shared" si="39"/>
        <v/>
      </c>
      <c r="E629" s="11" t="str">
        <f t="shared" si="40"/>
        <v/>
      </c>
      <c r="F629" s="11" t="str">
        <f t="shared" si="41"/>
        <v/>
      </c>
      <c r="G629" s="11" t="str">
        <f t="shared" si="42"/>
        <v/>
      </c>
      <c r="H629" s="99" t="str">
        <f t="shared" si="43"/>
        <v/>
      </c>
      <c r="I629" s="107"/>
      <c r="J629" s="113"/>
      <c r="K629" s="113"/>
      <c r="L629" s="113"/>
    </row>
    <row r="630" spans="2:12" ht="15" hidden="1" customHeight="1">
      <c r="B630" s="9">
        <v>34</v>
      </c>
      <c r="C630" s="29" t="str">
        <f t="shared" si="38"/>
        <v/>
      </c>
      <c r="D630" s="29" t="str">
        <f t="shared" si="39"/>
        <v/>
      </c>
      <c r="E630" s="11" t="str">
        <f t="shared" si="40"/>
        <v/>
      </c>
      <c r="F630" s="11" t="str">
        <f t="shared" si="41"/>
        <v/>
      </c>
      <c r="G630" s="11" t="str">
        <f t="shared" si="42"/>
        <v/>
      </c>
      <c r="H630" s="99" t="str">
        <f t="shared" si="43"/>
        <v/>
      </c>
      <c r="I630" s="107"/>
      <c r="J630" s="113"/>
      <c r="K630" s="113"/>
      <c r="L630" s="113"/>
    </row>
    <row r="631" spans="2:12" ht="15" hidden="1" customHeight="1">
      <c r="B631" s="9">
        <v>35</v>
      </c>
      <c r="C631" s="29" t="str">
        <f t="shared" si="38"/>
        <v/>
      </c>
      <c r="D631" s="29" t="str">
        <f t="shared" si="39"/>
        <v/>
      </c>
      <c r="E631" s="11" t="str">
        <f t="shared" si="40"/>
        <v/>
      </c>
      <c r="F631" s="11" t="str">
        <f t="shared" si="41"/>
        <v/>
      </c>
      <c r="G631" s="11" t="str">
        <f t="shared" si="42"/>
        <v/>
      </c>
      <c r="H631" s="99" t="str">
        <f t="shared" si="43"/>
        <v/>
      </c>
      <c r="I631" s="107"/>
      <c r="J631" s="113"/>
      <c r="K631" s="113"/>
      <c r="L631" s="113"/>
    </row>
    <row r="632" spans="2:12" ht="15" hidden="1" customHeight="1">
      <c r="B632" s="9">
        <v>36</v>
      </c>
      <c r="C632" s="29" t="str">
        <f t="shared" si="38"/>
        <v/>
      </c>
      <c r="D632" s="29" t="str">
        <f t="shared" si="39"/>
        <v/>
      </c>
      <c r="E632" s="11" t="str">
        <f t="shared" si="40"/>
        <v/>
      </c>
      <c r="F632" s="11" t="str">
        <f t="shared" si="41"/>
        <v/>
      </c>
      <c r="G632" s="11" t="str">
        <f t="shared" si="42"/>
        <v/>
      </c>
      <c r="H632" s="99" t="str">
        <f t="shared" si="43"/>
        <v/>
      </c>
      <c r="I632" s="107"/>
      <c r="J632" s="113"/>
      <c r="K632" s="113"/>
      <c r="L632" s="113"/>
    </row>
    <row r="633" spans="2:12" ht="15" hidden="1" customHeight="1">
      <c r="B633" s="9">
        <v>37</v>
      </c>
      <c r="C633" s="29" t="str">
        <f t="shared" si="38"/>
        <v/>
      </c>
      <c r="D633" s="29" t="str">
        <f t="shared" si="39"/>
        <v/>
      </c>
      <c r="E633" s="11" t="str">
        <f t="shared" si="40"/>
        <v/>
      </c>
      <c r="F633" s="11" t="str">
        <f t="shared" si="41"/>
        <v/>
      </c>
      <c r="G633" s="11" t="str">
        <f t="shared" si="42"/>
        <v/>
      </c>
      <c r="H633" s="99" t="str">
        <f t="shared" si="43"/>
        <v/>
      </c>
      <c r="I633" s="107"/>
      <c r="J633" s="113"/>
      <c r="K633" s="113"/>
      <c r="L633" s="113"/>
    </row>
    <row r="634" spans="2:12" ht="15" hidden="1" customHeight="1">
      <c r="B634" s="9">
        <v>38</v>
      </c>
      <c r="C634" s="29" t="str">
        <f t="shared" si="38"/>
        <v/>
      </c>
      <c r="D634" s="29" t="str">
        <f t="shared" si="39"/>
        <v/>
      </c>
      <c r="E634" s="11" t="str">
        <f t="shared" si="40"/>
        <v/>
      </c>
      <c r="F634" s="11" t="str">
        <f t="shared" si="41"/>
        <v/>
      </c>
      <c r="G634" s="11" t="str">
        <f t="shared" si="42"/>
        <v/>
      </c>
      <c r="H634" s="99" t="str">
        <f t="shared" si="43"/>
        <v/>
      </c>
      <c r="I634" s="107"/>
      <c r="J634" s="113"/>
      <c r="K634" s="113"/>
      <c r="L634" s="113"/>
    </row>
    <row r="635" spans="2:12" ht="15" hidden="1" customHeight="1">
      <c r="B635" s="9">
        <v>39</v>
      </c>
      <c r="C635" s="29" t="str">
        <f t="shared" si="38"/>
        <v/>
      </c>
      <c r="D635" s="29" t="str">
        <f t="shared" si="39"/>
        <v/>
      </c>
      <c r="E635" s="11" t="str">
        <f t="shared" si="40"/>
        <v/>
      </c>
      <c r="F635" s="11" t="str">
        <f t="shared" si="41"/>
        <v/>
      </c>
      <c r="G635" s="11" t="str">
        <f t="shared" si="42"/>
        <v/>
      </c>
      <c r="H635" s="99" t="str">
        <f t="shared" si="43"/>
        <v/>
      </c>
      <c r="I635" s="107"/>
      <c r="J635" s="113"/>
      <c r="K635" s="113"/>
      <c r="L635" s="113"/>
    </row>
    <row r="636" spans="2:12" ht="15" hidden="1" customHeight="1">
      <c r="B636" s="9">
        <v>40</v>
      </c>
      <c r="C636" s="29" t="str">
        <f t="shared" si="38"/>
        <v/>
      </c>
      <c r="D636" s="29" t="str">
        <f t="shared" si="39"/>
        <v/>
      </c>
      <c r="E636" s="11" t="str">
        <f t="shared" si="40"/>
        <v/>
      </c>
      <c r="F636" s="11" t="str">
        <f t="shared" si="41"/>
        <v/>
      </c>
      <c r="G636" s="11" t="str">
        <f t="shared" si="42"/>
        <v/>
      </c>
      <c r="H636" s="99" t="str">
        <f t="shared" si="43"/>
        <v/>
      </c>
      <c r="I636" s="107"/>
      <c r="J636" s="113"/>
      <c r="K636" s="113"/>
      <c r="L636" s="113"/>
    </row>
    <row r="637" spans="2:12" ht="15" hidden="1" customHeight="1">
      <c r="B637" s="9">
        <v>41</v>
      </c>
      <c r="C637" s="29" t="str">
        <f t="shared" si="38"/>
        <v/>
      </c>
      <c r="D637" s="29" t="str">
        <f t="shared" si="39"/>
        <v/>
      </c>
      <c r="E637" s="11" t="str">
        <f t="shared" si="40"/>
        <v/>
      </c>
      <c r="F637" s="11" t="str">
        <f t="shared" si="41"/>
        <v/>
      </c>
      <c r="G637" s="11" t="str">
        <f t="shared" si="42"/>
        <v/>
      </c>
      <c r="H637" s="99" t="str">
        <f t="shared" si="43"/>
        <v/>
      </c>
      <c r="I637" s="107"/>
      <c r="J637" s="113"/>
      <c r="K637" s="113"/>
      <c r="L637" s="113"/>
    </row>
    <row r="638" spans="2:12" ht="15" hidden="1" customHeight="1">
      <c r="B638" s="9">
        <v>42</v>
      </c>
      <c r="C638" s="29" t="str">
        <f t="shared" si="38"/>
        <v/>
      </c>
      <c r="D638" s="29" t="str">
        <f t="shared" si="39"/>
        <v/>
      </c>
      <c r="E638" s="11" t="str">
        <f t="shared" si="40"/>
        <v/>
      </c>
      <c r="F638" s="11" t="str">
        <f t="shared" si="41"/>
        <v/>
      </c>
      <c r="G638" s="11" t="str">
        <f t="shared" si="42"/>
        <v/>
      </c>
      <c r="H638" s="99" t="str">
        <f t="shared" si="43"/>
        <v/>
      </c>
      <c r="I638" s="107"/>
      <c r="J638" s="113"/>
      <c r="K638" s="113"/>
      <c r="L638" s="113"/>
    </row>
    <row r="639" spans="2:12" ht="15" hidden="1" customHeight="1">
      <c r="B639" s="9">
        <v>43</v>
      </c>
      <c r="C639" s="29" t="str">
        <f t="shared" si="38"/>
        <v/>
      </c>
      <c r="D639" s="29" t="str">
        <f t="shared" si="39"/>
        <v/>
      </c>
      <c r="E639" s="11" t="str">
        <f t="shared" si="40"/>
        <v/>
      </c>
      <c r="F639" s="11" t="str">
        <f t="shared" si="41"/>
        <v/>
      </c>
      <c r="G639" s="11" t="str">
        <f t="shared" si="42"/>
        <v/>
      </c>
      <c r="H639" s="99" t="str">
        <f t="shared" si="43"/>
        <v/>
      </c>
      <c r="I639" s="107"/>
      <c r="J639" s="113"/>
      <c r="K639" s="113"/>
      <c r="L639" s="113"/>
    </row>
    <row r="640" spans="2:12" ht="15" hidden="1" customHeight="1">
      <c r="B640" s="9">
        <v>44</v>
      </c>
      <c r="C640" s="29" t="str">
        <f t="shared" si="38"/>
        <v/>
      </c>
      <c r="D640" s="29" t="str">
        <f t="shared" si="39"/>
        <v/>
      </c>
      <c r="E640" s="11" t="str">
        <f t="shared" si="40"/>
        <v/>
      </c>
      <c r="F640" s="11" t="str">
        <f t="shared" si="41"/>
        <v/>
      </c>
      <c r="G640" s="11" t="str">
        <f t="shared" si="42"/>
        <v/>
      </c>
      <c r="H640" s="99" t="str">
        <f t="shared" si="43"/>
        <v/>
      </c>
      <c r="I640" s="107"/>
      <c r="J640" s="113"/>
      <c r="K640" s="113"/>
      <c r="L640" s="113"/>
    </row>
    <row r="641" spans="2:12" ht="15" hidden="1" customHeight="1">
      <c r="B641" s="9">
        <v>45</v>
      </c>
      <c r="C641" s="29" t="str">
        <f t="shared" si="38"/>
        <v/>
      </c>
      <c r="D641" s="29" t="str">
        <f t="shared" si="39"/>
        <v/>
      </c>
      <c r="E641" s="11" t="str">
        <f t="shared" si="40"/>
        <v/>
      </c>
      <c r="F641" s="11" t="str">
        <f t="shared" si="41"/>
        <v/>
      </c>
      <c r="G641" s="11" t="str">
        <f t="shared" si="42"/>
        <v/>
      </c>
      <c r="H641" s="99" t="str">
        <f t="shared" si="43"/>
        <v/>
      </c>
      <c r="I641" s="107"/>
      <c r="J641" s="113"/>
      <c r="K641" s="113"/>
      <c r="L641" s="113"/>
    </row>
    <row r="642" spans="2:12" ht="15" hidden="1" customHeight="1">
      <c r="B642" s="9">
        <v>46</v>
      </c>
      <c r="C642" s="29" t="str">
        <f t="shared" si="38"/>
        <v/>
      </c>
      <c r="D642" s="29" t="str">
        <f t="shared" si="39"/>
        <v/>
      </c>
      <c r="E642" s="11" t="str">
        <f t="shared" si="40"/>
        <v/>
      </c>
      <c r="F642" s="11" t="str">
        <f t="shared" si="41"/>
        <v/>
      </c>
      <c r="G642" s="11" t="str">
        <f t="shared" si="42"/>
        <v/>
      </c>
      <c r="H642" s="99" t="str">
        <f t="shared" si="43"/>
        <v/>
      </c>
      <c r="I642" s="107"/>
      <c r="J642" s="113"/>
      <c r="K642" s="113"/>
      <c r="L642" s="113"/>
    </row>
    <row r="643" spans="2:12" ht="15" hidden="1" customHeight="1">
      <c r="B643" s="9">
        <v>47</v>
      </c>
      <c r="C643" s="29" t="str">
        <f t="shared" si="38"/>
        <v/>
      </c>
      <c r="D643" s="29" t="str">
        <f t="shared" si="39"/>
        <v/>
      </c>
      <c r="E643" s="11" t="str">
        <f t="shared" si="40"/>
        <v/>
      </c>
      <c r="F643" s="11" t="str">
        <f t="shared" si="41"/>
        <v/>
      </c>
      <c r="G643" s="11" t="str">
        <f t="shared" si="42"/>
        <v/>
      </c>
      <c r="H643" s="99" t="str">
        <f t="shared" si="43"/>
        <v/>
      </c>
      <c r="I643" s="107"/>
      <c r="J643" s="113"/>
      <c r="K643" s="113"/>
      <c r="L643" s="113"/>
    </row>
    <row r="644" spans="2:12" ht="15" hidden="1" customHeight="1">
      <c r="B644" s="9">
        <v>48</v>
      </c>
      <c r="C644" s="29" t="str">
        <f t="shared" si="38"/>
        <v/>
      </c>
      <c r="D644" s="29" t="str">
        <f t="shared" si="39"/>
        <v/>
      </c>
      <c r="E644" s="11" t="str">
        <f t="shared" si="40"/>
        <v/>
      </c>
      <c r="F644" s="11" t="str">
        <f t="shared" si="41"/>
        <v/>
      </c>
      <c r="G644" s="11" t="str">
        <f t="shared" si="42"/>
        <v/>
      </c>
      <c r="H644" s="99" t="str">
        <f t="shared" si="43"/>
        <v/>
      </c>
      <c r="I644" s="107"/>
      <c r="J644" s="113"/>
      <c r="K644" s="113"/>
      <c r="L644" s="113"/>
    </row>
    <row r="645" spans="2:12" ht="15" hidden="1" customHeight="1">
      <c r="B645" s="9">
        <v>49</v>
      </c>
      <c r="C645" s="29" t="str">
        <f t="shared" si="38"/>
        <v/>
      </c>
      <c r="D645" s="29" t="str">
        <f t="shared" si="39"/>
        <v/>
      </c>
      <c r="E645" s="11" t="str">
        <f t="shared" si="40"/>
        <v/>
      </c>
      <c r="F645" s="11" t="str">
        <f t="shared" si="41"/>
        <v/>
      </c>
      <c r="G645" s="11" t="str">
        <f t="shared" si="42"/>
        <v/>
      </c>
      <c r="H645" s="99" t="str">
        <f t="shared" si="43"/>
        <v/>
      </c>
      <c r="I645" s="107"/>
      <c r="J645" s="113"/>
      <c r="K645" s="113"/>
      <c r="L645" s="113"/>
    </row>
    <row r="646" spans="2:12" ht="15" hidden="1" customHeight="1">
      <c r="B646" s="9">
        <v>50</v>
      </c>
      <c r="C646" s="29" t="str">
        <f t="shared" si="38"/>
        <v/>
      </c>
      <c r="D646" s="29" t="str">
        <f t="shared" si="39"/>
        <v/>
      </c>
      <c r="E646" s="11" t="str">
        <f t="shared" si="40"/>
        <v/>
      </c>
      <c r="F646" s="11" t="str">
        <f t="shared" si="41"/>
        <v/>
      </c>
      <c r="G646" s="11" t="str">
        <f t="shared" si="42"/>
        <v/>
      </c>
      <c r="H646" s="99" t="str">
        <f t="shared" si="43"/>
        <v/>
      </c>
      <c r="I646" s="107"/>
      <c r="J646" s="113"/>
      <c r="K646" s="113"/>
      <c r="L646" s="113"/>
    </row>
    <row r="647" spans="2:12" ht="15" customHeight="1">
      <c r="B647" s="9"/>
      <c r="C647" s="33"/>
      <c r="D647" s="33"/>
      <c r="E647" s="55"/>
      <c r="F647" s="55"/>
      <c r="G647" s="28" t="s">
        <v>79</v>
      </c>
      <c r="H647" s="100">
        <f>SUM(H597:H646)</f>
        <v>10000</v>
      </c>
      <c r="I647" s="108"/>
      <c r="J647" s="114"/>
      <c r="K647" s="114"/>
      <c r="L647" s="114"/>
    </row>
    <row r="648" spans="2:12" ht="15" customHeight="1">
      <c r="B648" s="9"/>
      <c r="C648" s="34" t="s">
        <v>66</v>
      </c>
      <c r="D648" s="41"/>
      <c r="E648" s="56"/>
      <c r="F648" s="56"/>
      <c r="G648" s="56"/>
      <c r="H648" s="101"/>
      <c r="I648" s="107"/>
      <c r="J648" s="113"/>
      <c r="K648" s="113"/>
      <c r="L648" s="113"/>
    </row>
    <row r="649" spans="2:12" ht="15" customHeight="1">
      <c r="B649" s="9"/>
      <c r="C649" s="28" t="s">
        <v>1</v>
      </c>
      <c r="D649" s="28" t="s">
        <v>13</v>
      </c>
      <c r="E649" s="28" t="s">
        <v>27</v>
      </c>
      <c r="F649" s="28" t="s">
        <v>15</v>
      </c>
      <c r="G649" s="28" t="s">
        <v>20</v>
      </c>
      <c r="H649" s="96" t="s">
        <v>56</v>
      </c>
      <c r="I649" s="106"/>
      <c r="J649" s="112"/>
      <c r="K649" s="112"/>
      <c r="L649" s="112"/>
    </row>
    <row r="650" spans="2:12" ht="15" customHeight="1">
      <c r="B650" s="9">
        <v>1</v>
      </c>
      <c r="C650" s="35">
        <f t="shared" ref="C650:C699" si="44">IFERROR(VLOOKUP("生きがいを高める活動"&amp;B650,$A$112:$H$431,3,FALSE),"")</f>
        <v>4</v>
      </c>
      <c r="D650" s="35">
        <f t="shared" ref="D650:D699" si="45">IFERROR(VLOOKUP("生きがいを高める活動"&amp;B650,$A$112:$H$431,4,FALSE),"")</f>
        <v>2</v>
      </c>
      <c r="E650" s="57">
        <f t="shared" ref="E650:E699" si="46">IFERROR(VLOOKUP("生きがいを高める活動"&amp;B650,$A$112:$H$431,5,FALSE),"")</f>
        <v>2</v>
      </c>
      <c r="F650" s="57" t="str">
        <f t="shared" ref="F650:F699" si="47">IFERROR(VLOOKUP("生きがいを高める活動"&amp;B650,$A$112:$H$431,6,FALSE),"")</f>
        <v>生きがいを高める活動</v>
      </c>
      <c r="G650" s="57" t="str">
        <f t="shared" ref="G650:G699" si="48">IFERROR(VLOOKUP("生きがいを高める活動"&amp;B650,$A$112:$H$431,7,FALSE),"")</f>
        <v>カラオケ代</v>
      </c>
      <c r="H650" s="102">
        <f t="shared" ref="H650:H699" si="49">IFERROR(VLOOKUP("生きがいを高める活動"&amp;B650,$A$112:$H$431,8,FALSE),"")</f>
        <v>20000</v>
      </c>
      <c r="I650" s="107"/>
      <c r="J650" s="113"/>
      <c r="K650" s="113"/>
      <c r="L650" s="113"/>
    </row>
    <row r="651" spans="2:12" ht="15" customHeight="1">
      <c r="B651" s="9">
        <v>2</v>
      </c>
      <c r="C651" s="35" t="str">
        <f t="shared" si="44"/>
        <v/>
      </c>
      <c r="D651" s="35" t="str">
        <f t="shared" si="45"/>
        <v/>
      </c>
      <c r="E651" s="57" t="str">
        <f t="shared" si="46"/>
        <v/>
      </c>
      <c r="F651" s="57" t="str">
        <f t="shared" si="47"/>
        <v/>
      </c>
      <c r="G651" s="57" t="str">
        <f t="shared" si="48"/>
        <v/>
      </c>
      <c r="H651" s="102" t="str">
        <f t="shared" si="49"/>
        <v/>
      </c>
      <c r="I651" s="107"/>
      <c r="J651" s="113"/>
      <c r="K651" s="113"/>
      <c r="L651" s="113"/>
    </row>
    <row r="652" spans="2:12" ht="15" customHeight="1">
      <c r="B652" s="9">
        <v>3</v>
      </c>
      <c r="C652" s="35" t="str">
        <f t="shared" si="44"/>
        <v/>
      </c>
      <c r="D652" s="35" t="str">
        <f t="shared" si="45"/>
        <v/>
      </c>
      <c r="E652" s="57" t="str">
        <f t="shared" si="46"/>
        <v/>
      </c>
      <c r="F652" s="57" t="str">
        <f t="shared" si="47"/>
        <v/>
      </c>
      <c r="G652" s="57" t="str">
        <f t="shared" si="48"/>
        <v/>
      </c>
      <c r="H652" s="102" t="str">
        <f t="shared" si="49"/>
        <v/>
      </c>
      <c r="I652" s="107"/>
      <c r="J652" s="113"/>
      <c r="K652" s="113"/>
      <c r="L652" s="113"/>
    </row>
    <row r="653" spans="2:12" ht="15" customHeight="1">
      <c r="B653" s="9">
        <v>4</v>
      </c>
      <c r="C653" s="35" t="str">
        <f t="shared" si="44"/>
        <v/>
      </c>
      <c r="D653" s="35" t="str">
        <f t="shared" si="45"/>
        <v/>
      </c>
      <c r="E653" s="57" t="str">
        <f t="shared" si="46"/>
        <v/>
      </c>
      <c r="F653" s="57" t="str">
        <f t="shared" si="47"/>
        <v/>
      </c>
      <c r="G653" s="57" t="str">
        <f t="shared" si="48"/>
        <v/>
      </c>
      <c r="H653" s="102" t="str">
        <f t="shared" si="49"/>
        <v/>
      </c>
      <c r="I653" s="107"/>
      <c r="J653" s="113"/>
      <c r="K653" s="113"/>
      <c r="L653" s="113"/>
    </row>
    <row r="654" spans="2:12" ht="15" customHeight="1">
      <c r="B654" s="9">
        <v>5</v>
      </c>
      <c r="C654" s="35" t="str">
        <f t="shared" si="44"/>
        <v/>
      </c>
      <c r="D654" s="35" t="str">
        <f t="shared" si="45"/>
        <v/>
      </c>
      <c r="E654" s="57" t="str">
        <f t="shared" si="46"/>
        <v/>
      </c>
      <c r="F654" s="57" t="str">
        <f t="shared" si="47"/>
        <v/>
      </c>
      <c r="G654" s="57" t="str">
        <f t="shared" si="48"/>
        <v/>
      </c>
      <c r="H654" s="102" t="str">
        <f t="shared" si="49"/>
        <v/>
      </c>
      <c r="I654" s="107"/>
      <c r="J654" s="113"/>
      <c r="K654" s="113"/>
      <c r="L654" s="113"/>
    </row>
    <row r="655" spans="2:12" ht="15" hidden="1" customHeight="1">
      <c r="B655" s="9">
        <v>6</v>
      </c>
      <c r="C655" s="35" t="str">
        <f t="shared" si="44"/>
        <v/>
      </c>
      <c r="D655" s="35" t="str">
        <f t="shared" si="45"/>
        <v/>
      </c>
      <c r="E655" s="57" t="str">
        <f t="shared" si="46"/>
        <v/>
      </c>
      <c r="F655" s="57" t="str">
        <f t="shared" si="47"/>
        <v/>
      </c>
      <c r="G655" s="57" t="str">
        <f t="shared" si="48"/>
        <v/>
      </c>
      <c r="H655" s="102" t="str">
        <f t="shared" si="49"/>
        <v/>
      </c>
      <c r="I655" s="107"/>
      <c r="J655" s="113"/>
      <c r="K655" s="113"/>
      <c r="L655" s="113"/>
    </row>
    <row r="656" spans="2:12" ht="15" hidden="1" customHeight="1">
      <c r="B656" s="9">
        <v>7</v>
      </c>
      <c r="C656" s="35" t="str">
        <f t="shared" si="44"/>
        <v/>
      </c>
      <c r="D656" s="35" t="str">
        <f t="shared" si="45"/>
        <v/>
      </c>
      <c r="E656" s="57" t="str">
        <f t="shared" si="46"/>
        <v/>
      </c>
      <c r="F656" s="57" t="str">
        <f t="shared" si="47"/>
        <v/>
      </c>
      <c r="G656" s="57" t="str">
        <f t="shared" si="48"/>
        <v/>
      </c>
      <c r="H656" s="102" t="str">
        <f t="shared" si="49"/>
        <v/>
      </c>
      <c r="I656" s="107"/>
      <c r="J656" s="113"/>
      <c r="K656" s="113"/>
      <c r="L656" s="113"/>
    </row>
    <row r="657" spans="2:12" ht="15" hidden="1" customHeight="1">
      <c r="B657" s="9">
        <v>8</v>
      </c>
      <c r="C657" s="35" t="str">
        <f t="shared" si="44"/>
        <v/>
      </c>
      <c r="D657" s="35" t="str">
        <f t="shared" si="45"/>
        <v/>
      </c>
      <c r="E657" s="57" t="str">
        <f t="shared" si="46"/>
        <v/>
      </c>
      <c r="F657" s="57" t="str">
        <f t="shared" si="47"/>
        <v/>
      </c>
      <c r="G657" s="57" t="str">
        <f t="shared" si="48"/>
        <v/>
      </c>
      <c r="H657" s="102" t="str">
        <f t="shared" si="49"/>
        <v/>
      </c>
      <c r="I657" s="107"/>
      <c r="J657" s="113"/>
      <c r="K657" s="113"/>
      <c r="L657" s="113"/>
    </row>
    <row r="658" spans="2:12" ht="15" hidden="1" customHeight="1">
      <c r="B658" s="9">
        <v>9</v>
      </c>
      <c r="C658" s="35" t="str">
        <f t="shared" si="44"/>
        <v/>
      </c>
      <c r="D658" s="35" t="str">
        <f t="shared" si="45"/>
        <v/>
      </c>
      <c r="E658" s="57" t="str">
        <f t="shared" si="46"/>
        <v/>
      </c>
      <c r="F658" s="57" t="str">
        <f t="shared" si="47"/>
        <v/>
      </c>
      <c r="G658" s="57" t="str">
        <f t="shared" si="48"/>
        <v/>
      </c>
      <c r="H658" s="102" t="str">
        <f t="shared" si="49"/>
        <v/>
      </c>
      <c r="I658" s="107"/>
      <c r="J658" s="113"/>
      <c r="K658" s="113"/>
      <c r="L658" s="113"/>
    </row>
    <row r="659" spans="2:12" ht="15" hidden="1" customHeight="1">
      <c r="B659" s="9">
        <v>10</v>
      </c>
      <c r="C659" s="35" t="str">
        <f t="shared" si="44"/>
        <v/>
      </c>
      <c r="D659" s="35" t="str">
        <f t="shared" si="45"/>
        <v/>
      </c>
      <c r="E659" s="57" t="str">
        <f t="shared" si="46"/>
        <v/>
      </c>
      <c r="F659" s="57" t="str">
        <f t="shared" si="47"/>
        <v/>
      </c>
      <c r="G659" s="57" t="str">
        <f t="shared" si="48"/>
        <v/>
      </c>
      <c r="H659" s="102" t="str">
        <f t="shared" si="49"/>
        <v/>
      </c>
      <c r="I659" s="107"/>
      <c r="J659" s="113"/>
      <c r="K659" s="113"/>
      <c r="L659" s="113"/>
    </row>
    <row r="660" spans="2:12" ht="15" hidden="1" customHeight="1">
      <c r="B660" s="9">
        <v>11</v>
      </c>
      <c r="C660" s="35" t="str">
        <f t="shared" si="44"/>
        <v/>
      </c>
      <c r="D660" s="35" t="str">
        <f t="shared" si="45"/>
        <v/>
      </c>
      <c r="E660" s="57" t="str">
        <f t="shared" si="46"/>
        <v/>
      </c>
      <c r="F660" s="57" t="str">
        <f t="shared" si="47"/>
        <v/>
      </c>
      <c r="G660" s="57" t="str">
        <f t="shared" si="48"/>
        <v/>
      </c>
      <c r="H660" s="102" t="str">
        <f t="shared" si="49"/>
        <v/>
      </c>
      <c r="I660" s="107"/>
      <c r="J660" s="113"/>
      <c r="K660" s="113"/>
      <c r="L660" s="113"/>
    </row>
    <row r="661" spans="2:12" ht="15" hidden="1" customHeight="1">
      <c r="B661" s="9">
        <v>12</v>
      </c>
      <c r="C661" s="35" t="str">
        <f t="shared" si="44"/>
        <v/>
      </c>
      <c r="D661" s="35" t="str">
        <f t="shared" si="45"/>
        <v/>
      </c>
      <c r="E661" s="57" t="str">
        <f t="shared" si="46"/>
        <v/>
      </c>
      <c r="F661" s="57" t="str">
        <f t="shared" si="47"/>
        <v/>
      </c>
      <c r="G661" s="57" t="str">
        <f t="shared" si="48"/>
        <v/>
      </c>
      <c r="H661" s="102" t="str">
        <f t="shared" si="49"/>
        <v/>
      </c>
      <c r="I661" s="107"/>
      <c r="J661" s="113"/>
      <c r="K661" s="113"/>
      <c r="L661" s="113"/>
    </row>
    <row r="662" spans="2:12" ht="15" hidden="1" customHeight="1">
      <c r="B662" s="9">
        <v>13</v>
      </c>
      <c r="C662" s="35" t="str">
        <f t="shared" si="44"/>
        <v/>
      </c>
      <c r="D662" s="35" t="str">
        <f t="shared" si="45"/>
        <v/>
      </c>
      <c r="E662" s="57" t="str">
        <f t="shared" si="46"/>
        <v/>
      </c>
      <c r="F662" s="57" t="str">
        <f t="shared" si="47"/>
        <v/>
      </c>
      <c r="G662" s="57" t="str">
        <f t="shared" si="48"/>
        <v/>
      </c>
      <c r="H662" s="102" t="str">
        <f t="shared" si="49"/>
        <v/>
      </c>
      <c r="I662" s="107"/>
      <c r="J662" s="113"/>
      <c r="K662" s="113"/>
      <c r="L662" s="113"/>
    </row>
    <row r="663" spans="2:12" ht="15" hidden="1" customHeight="1">
      <c r="B663" s="9">
        <v>14</v>
      </c>
      <c r="C663" s="35" t="str">
        <f t="shared" si="44"/>
        <v/>
      </c>
      <c r="D663" s="35" t="str">
        <f t="shared" si="45"/>
        <v/>
      </c>
      <c r="E663" s="57" t="str">
        <f t="shared" si="46"/>
        <v/>
      </c>
      <c r="F663" s="57" t="str">
        <f t="shared" si="47"/>
        <v/>
      </c>
      <c r="G663" s="57" t="str">
        <f t="shared" si="48"/>
        <v/>
      </c>
      <c r="H663" s="102" t="str">
        <f t="shared" si="49"/>
        <v/>
      </c>
      <c r="I663" s="107"/>
      <c r="J663" s="113"/>
      <c r="K663" s="113"/>
      <c r="L663" s="113"/>
    </row>
    <row r="664" spans="2:12" ht="15" hidden="1" customHeight="1">
      <c r="B664" s="9">
        <v>15</v>
      </c>
      <c r="C664" s="35" t="str">
        <f t="shared" si="44"/>
        <v/>
      </c>
      <c r="D664" s="35" t="str">
        <f t="shared" si="45"/>
        <v/>
      </c>
      <c r="E664" s="57" t="str">
        <f t="shared" si="46"/>
        <v/>
      </c>
      <c r="F664" s="57" t="str">
        <f t="shared" si="47"/>
        <v/>
      </c>
      <c r="G664" s="57" t="str">
        <f t="shared" si="48"/>
        <v/>
      </c>
      <c r="H664" s="102" t="str">
        <f t="shared" si="49"/>
        <v/>
      </c>
      <c r="I664" s="107"/>
      <c r="J664" s="113"/>
      <c r="K664" s="113"/>
      <c r="L664" s="113"/>
    </row>
    <row r="665" spans="2:12" ht="15" hidden="1" customHeight="1">
      <c r="B665" s="9">
        <v>16</v>
      </c>
      <c r="C665" s="35" t="str">
        <f t="shared" si="44"/>
        <v/>
      </c>
      <c r="D665" s="35" t="str">
        <f t="shared" si="45"/>
        <v/>
      </c>
      <c r="E665" s="57" t="str">
        <f t="shared" si="46"/>
        <v/>
      </c>
      <c r="F665" s="57" t="str">
        <f t="shared" si="47"/>
        <v/>
      </c>
      <c r="G665" s="57" t="str">
        <f t="shared" si="48"/>
        <v/>
      </c>
      <c r="H665" s="102" t="str">
        <f t="shared" si="49"/>
        <v/>
      </c>
      <c r="I665" s="107"/>
      <c r="J665" s="113"/>
      <c r="K665" s="113"/>
      <c r="L665" s="113"/>
    </row>
    <row r="666" spans="2:12" ht="15" hidden="1" customHeight="1">
      <c r="B666" s="9">
        <v>17</v>
      </c>
      <c r="C666" s="35" t="str">
        <f t="shared" si="44"/>
        <v/>
      </c>
      <c r="D666" s="35" t="str">
        <f t="shared" si="45"/>
        <v/>
      </c>
      <c r="E666" s="57" t="str">
        <f t="shared" si="46"/>
        <v/>
      </c>
      <c r="F666" s="57" t="str">
        <f t="shared" si="47"/>
        <v/>
      </c>
      <c r="G666" s="57" t="str">
        <f t="shared" si="48"/>
        <v/>
      </c>
      <c r="H666" s="102" t="str">
        <f t="shared" si="49"/>
        <v/>
      </c>
      <c r="I666" s="107"/>
      <c r="J666" s="113"/>
      <c r="K666" s="113"/>
      <c r="L666" s="113"/>
    </row>
    <row r="667" spans="2:12" ht="15" hidden="1" customHeight="1">
      <c r="B667" s="9">
        <v>18</v>
      </c>
      <c r="C667" s="35" t="str">
        <f t="shared" si="44"/>
        <v/>
      </c>
      <c r="D667" s="35" t="str">
        <f t="shared" si="45"/>
        <v/>
      </c>
      <c r="E667" s="57" t="str">
        <f t="shared" si="46"/>
        <v/>
      </c>
      <c r="F667" s="57" t="str">
        <f t="shared" si="47"/>
        <v/>
      </c>
      <c r="G667" s="57" t="str">
        <f t="shared" si="48"/>
        <v/>
      </c>
      <c r="H667" s="102" t="str">
        <f t="shared" si="49"/>
        <v/>
      </c>
      <c r="I667" s="107"/>
      <c r="J667" s="113"/>
      <c r="K667" s="113"/>
      <c r="L667" s="113"/>
    </row>
    <row r="668" spans="2:12" ht="15" hidden="1" customHeight="1">
      <c r="B668" s="9">
        <v>19</v>
      </c>
      <c r="C668" s="35" t="str">
        <f t="shared" si="44"/>
        <v/>
      </c>
      <c r="D668" s="35" t="str">
        <f t="shared" si="45"/>
        <v/>
      </c>
      <c r="E668" s="57" t="str">
        <f t="shared" si="46"/>
        <v/>
      </c>
      <c r="F668" s="57" t="str">
        <f t="shared" si="47"/>
        <v/>
      </c>
      <c r="G668" s="57" t="str">
        <f t="shared" si="48"/>
        <v/>
      </c>
      <c r="H668" s="102" t="str">
        <f t="shared" si="49"/>
        <v/>
      </c>
      <c r="I668" s="107"/>
      <c r="J668" s="113"/>
      <c r="K668" s="113"/>
      <c r="L668" s="113"/>
    </row>
    <row r="669" spans="2:12" ht="15" hidden="1" customHeight="1">
      <c r="B669" s="9">
        <v>20</v>
      </c>
      <c r="C669" s="35" t="str">
        <f t="shared" si="44"/>
        <v/>
      </c>
      <c r="D669" s="35" t="str">
        <f t="shared" si="45"/>
        <v/>
      </c>
      <c r="E669" s="57" t="str">
        <f t="shared" si="46"/>
        <v/>
      </c>
      <c r="F669" s="57" t="str">
        <f t="shared" si="47"/>
        <v/>
      </c>
      <c r="G669" s="57" t="str">
        <f t="shared" si="48"/>
        <v/>
      </c>
      <c r="H669" s="102" t="str">
        <f t="shared" si="49"/>
        <v/>
      </c>
      <c r="I669" s="107"/>
      <c r="J669" s="113"/>
      <c r="K669" s="113"/>
      <c r="L669" s="113"/>
    </row>
    <row r="670" spans="2:12" ht="15" hidden="1" customHeight="1">
      <c r="B670" s="9">
        <v>21</v>
      </c>
      <c r="C670" s="35" t="str">
        <f t="shared" si="44"/>
        <v/>
      </c>
      <c r="D670" s="35" t="str">
        <f t="shared" si="45"/>
        <v/>
      </c>
      <c r="E670" s="57" t="str">
        <f t="shared" si="46"/>
        <v/>
      </c>
      <c r="F670" s="57" t="str">
        <f t="shared" si="47"/>
        <v/>
      </c>
      <c r="G670" s="57" t="str">
        <f t="shared" si="48"/>
        <v/>
      </c>
      <c r="H670" s="102" t="str">
        <f t="shared" si="49"/>
        <v/>
      </c>
      <c r="I670" s="107"/>
      <c r="J670" s="113"/>
      <c r="K670" s="113"/>
      <c r="L670" s="113"/>
    </row>
    <row r="671" spans="2:12" ht="15" hidden="1" customHeight="1">
      <c r="B671" s="9">
        <v>22</v>
      </c>
      <c r="C671" s="35" t="str">
        <f t="shared" si="44"/>
        <v/>
      </c>
      <c r="D671" s="35" t="str">
        <f t="shared" si="45"/>
        <v/>
      </c>
      <c r="E671" s="57" t="str">
        <f t="shared" si="46"/>
        <v/>
      </c>
      <c r="F671" s="57" t="str">
        <f t="shared" si="47"/>
        <v/>
      </c>
      <c r="G671" s="57" t="str">
        <f t="shared" si="48"/>
        <v/>
      </c>
      <c r="H671" s="102" t="str">
        <f t="shared" si="49"/>
        <v/>
      </c>
      <c r="I671" s="107"/>
      <c r="J671" s="113"/>
      <c r="K671" s="113"/>
      <c r="L671" s="113"/>
    </row>
    <row r="672" spans="2:12" ht="15" hidden="1" customHeight="1">
      <c r="B672" s="9">
        <v>23</v>
      </c>
      <c r="C672" s="35" t="str">
        <f t="shared" si="44"/>
        <v/>
      </c>
      <c r="D672" s="35" t="str">
        <f t="shared" si="45"/>
        <v/>
      </c>
      <c r="E672" s="57" t="str">
        <f t="shared" si="46"/>
        <v/>
      </c>
      <c r="F672" s="57" t="str">
        <f t="shared" si="47"/>
        <v/>
      </c>
      <c r="G672" s="57" t="str">
        <f t="shared" si="48"/>
        <v/>
      </c>
      <c r="H672" s="102" t="str">
        <f t="shared" si="49"/>
        <v/>
      </c>
      <c r="I672" s="107"/>
      <c r="J672" s="113"/>
      <c r="K672" s="113"/>
      <c r="L672" s="113"/>
    </row>
    <row r="673" spans="2:12" ht="15" hidden="1" customHeight="1">
      <c r="B673" s="9">
        <v>24</v>
      </c>
      <c r="C673" s="35" t="str">
        <f t="shared" si="44"/>
        <v/>
      </c>
      <c r="D673" s="35" t="str">
        <f t="shared" si="45"/>
        <v/>
      </c>
      <c r="E673" s="57" t="str">
        <f t="shared" si="46"/>
        <v/>
      </c>
      <c r="F673" s="57" t="str">
        <f t="shared" si="47"/>
        <v/>
      </c>
      <c r="G673" s="57" t="str">
        <f t="shared" si="48"/>
        <v/>
      </c>
      <c r="H673" s="102" t="str">
        <f t="shared" si="49"/>
        <v/>
      </c>
      <c r="I673" s="107"/>
      <c r="J673" s="113"/>
      <c r="K673" s="113"/>
      <c r="L673" s="113"/>
    </row>
    <row r="674" spans="2:12" ht="15" hidden="1" customHeight="1">
      <c r="B674" s="9">
        <v>25</v>
      </c>
      <c r="C674" s="35" t="str">
        <f t="shared" si="44"/>
        <v/>
      </c>
      <c r="D674" s="35" t="str">
        <f t="shared" si="45"/>
        <v/>
      </c>
      <c r="E674" s="57" t="str">
        <f t="shared" si="46"/>
        <v/>
      </c>
      <c r="F674" s="57" t="str">
        <f t="shared" si="47"/>
        <v/>
      </c>
      <c r="G674" s="57" t="str">
        <f t="shared" si="48"/>
        <v/>
      </c>
      <c r="H674" s="102" t="str">
        <f t="shared" si="49"/>
        <v/>
      </c>
      <c r="I674" s="107"/>
      <c r="J674" s="113"/>
      <c r="K674" s="113"/>
      <c r="L674" s="113"/>
    </row>
    <row r="675" spans="2:12" ht="15" hidden="1" customHeight="1">
      <c r="B675" s="9">
        <v>26</v>
      </c>
      <c r="C675" s="35" t="str">
        <f t="shared" si="44"/>
        <v/>
      </c>
      <c r="D675" s="35" t="str">
        <f t="shared" si="45"/>
        <v/>
      </c>
      <c r="E675" s="57" t="str">
        <f t="shared" si="46"/>
        <v/>
      </c>
      <c r="F675" s="57" t="str">
        <f t="shared" si="47"/>
        <v/>
      </c>
      <c r="G675" s="57" t="str">
        <f t="shared" si="48"/>
        <v/>
      </c>
      <c r="H675" s="102" t="str">
        <f t="shared" si="49"/>
        <v/>
      </c>
      <c r="I675" s="107"/>
      <c r="J675" s="113"/>
      <c r="K675" s="113"/>
      <c r="L675" s="113"/>
    </row>
    <row r="676" spans="2:12" ht="15" hidden="1" customHeight="1">
      <c r="B676" s="9">
        <v>27</v>
      </c>
      <c r="C676" s="35" t="str">
        <f t="shared" si="44"/>
        <v/>
      </c>
      <c r="D676" s="35" t="str">
        <f t="shared" si="45"/>
        <v/>
      </c>
      <c r="E676" s="57" t="str">
        <f t="shared" si="46"/>
        <v/>
      </c>
      <c r="F676" s="57" t="str">
        <f t="shared" si="47"/>
        <v/>
      </c>
      <c r="G676" s="57" t="str">
        <f t="shared" si="48"/>
        <v/>
      </c>
      <c r="H676" s="102" t="str">
        <f t="shared" si="49"/>
        <v/>
      </c>
      <c r="I676" s="107"/>
      <c r="J676" s="113"/>
      <c r="K676" s="113"/>
      <c r="L676" s="113"/>
    </row>
    <row r="677" spans="2:12" ht="15" hidden="1" customHeight="1">
      <c r="B677" s="9">
        <v>28</v>
      </c>
      <c r="C677" s="35" t="str">
        <f t="shared" si="44"/>
        <v/>
      </c>
      <c r="D677" s="35" t="str">
        <f t="shared" si="45"/>
        <v/>
      </c>
      <c r="E677" s="57" t="str">
        <f t="shared" si="46"/>
        <v/>
      </c>
      <c r="F677" s="57" t="str">
        <f t="shared" si="47"/>
        <v/>
      </c>
      <c r="G677" s="57" t="str">
        <f t="shared" si="48"/>
        <v/>
      </c>
      <c r="H677" s="102" t="str">
        <f t="shared" si="49"/>
        <v/>
      </c>
      <c r="I677" s="107"/>
      <c r="J677" s="113"/>
      <c r="K677" s="113"/>
      <c r="L677" s="113"/>
    </row>
    <row r="678" spans="2:12" ht="15" hidden="1" customHeight="1">
      <c r="B678" s="9">
        <v>29</v>
      </c>
      <c r="C678" s="35" t="str">
        <f t="shared" si="44"/>
        <v/>
      </c>
      <c r="D678" s="35" t="str">
        <f t="shared" si="45"/>
        <v/>
      </c>
      <c r="E678" s="57" t="str">
        <f t="shared" si="46"/>
        <v/>
      </c>
      <c r="F678" s="57" t="str">
        <f t="shared" si="47"/>
        <v/>
      </c>
      <c r="G678" s="57" t="str">
        <f t="shared" si="48"/>
        <v/>
      </c>
      <c r="H678" s="102" t="str">
        <f t="shared" si="49"/>
        <v/>
      </c>
      <c r="I678" s="107"/>
      <c r="J678" s="113"/>
      <c r="K678" s="113"/>
      <c r="L678" s="113"/>
    </row>
    <row r="679" spans="2:12" ht="15" hidden="1" customHeight="1">
      <c r="B679" s="9">
        <v>30</v>
      </c>
      <c r="C679" s="35" t="str">
        <f t="shared" si="44"/>
        <v/>
      </c>
      <c r="D679" s="35" t="str">
        <f t="shared" si="45"/>
        <v/>
      </c>
      <c r="E679" s="57" t="str">
        <f t="shared" si="46"/>
        <v/>
      </c>
      <c r="F679" s="57" t="str">
        <f t="shared" si="47"/>
        <v/>
      </c>
      <c r="G679" s="57" t="str">
        <f t="shared" si="48"/>
        <v/>
      </c>
      <c r="H679" s="102" t="str">
        <f t="shared" si="49"/>
        <v/>
      </c>
      <c r="I679" s="107"/>
      <c r="J679" s="113"/>
      <c r="K679" s="113"/>
      <c r="L679" s="113"/>
    </row>
    <row r="680" spans="2:12" ht="15" hidden="1" customHeight="1">
      <c r="B680" s="9">
        <v>31</v>
      </c>
      <c r="C680" s="35" t="str">
        <f t="shared" si="44"/>
        <v/>
      </c>
      <c r="D680" s="35" t="str">
        <f t="shared" si="45"/>
        <v/>
      </c>
      <c r="E680" s="57" t="str">
        <f t="shared" si="46"/>
        <v/>
      </c>
      <c r="F680" s="57" t="str">
        <f t="shared" si="47"/>
        <v/>
      </c>
      <c r="G680" s="57" t="str">
        <f t="shared" si="48"/>
        <v/>
      </c>
      <c r="H680" s="102" t="str">
        <f t="shared" si="49"/>
        <v/>
      </c>
      <c r="I680" s="107"/>
      <c r="J680" s="113"/>
      <c r="K680" s="113"/>
      <c r="L680" s="113"/>
    </row>
    <row r="681" spans="2:12" ht="15" hidden="1" customHeight="1">
      <c r="B681" s="9">
        <v>32</v>
      </c>
      <c r="C681" s="35" t="str">
        <f t="shared" si="44"/>
        <v/>
      </c>
      <c r="D681" s="35" t="str">
        <f t="shared" si="45"/>
        <v/>
      </c>
      <c r="E681" s="57" t="str">
        <f t="shared" si="46"/>
        <v/>
      </c>
      <c r="F681" s="57" t="str">
        <f t="shared" si="47"/>
        <v/>
      </c>
      <c r="G681" s="57" t="str">
        <f t="shared" si="48"/>
        <v/>
      </c>
      <c r="H681" s="102" t="str">
        <f t="shared" si="49"/>
        <v/>
      </c>
      <c r="I681" s="107"/>
      <c r="J681" s="113"/>
      <c r="K681" s="113"/>
      <c r="L681" s="113"/>
    </row>
    <row r="682" spans="2:12" ht="15" hidden="1" customHeight="1">
      <c r="B682" s="9">
        <v>33</v>
      </c>
      <c r="C682" s="35" t="str">
        <f t="shared" si="44"/>
        <v/>
      </c>
      <c r="D682" s="35" t="str">
        <f t="shared" si="45"/>
        <v/>
      </c>
      <c r="E682" s="57" t="str">
        <f t="shared" si="46"/>
        <v/>
      </c>
      <c r="F682" s="57" t="str">
        <f t="shared" si="47"/>
        <v/>
      </c>
      <c r="G682" s="57" t="str">
        <f t="shared" si="48"/>
        <v/>
      </c>
      <c r="H682" s="102" t="str">
        <f t="shared" si="49"/>
        <v/>
      </c>
      <c r="I682" s="107"/>
      <c r="J682" s="113"/>
      <c r="K682" s="113"/>
      <c r="L682" s="113"/>
    </row>
    <row r="683" spans="2:12" ht="15" hidden="1" customHeight="1">
      <c r="B683" s="9">
        <v>34</v>
      </c>
      <c r="C683" s="35" t="str">
        <f t="shared" si="44"/>
        <v/>
      </c>
      <c r="D683" s="35" t="str">
        <f t="shared" si="45"/>
        <v/>
      </c>
      <c r="E683" s="57" t="str">
        <f t="shared" si="46"/>
        <v/>
      </c>
      <c r="F683" s="57" t="str">
        <f t="shared" si="47"/>
        <v/>
      </c>
      <c r="G683" s="57" t="str">
        <f t="shared" si="48"/>
        <v/>
      </c>
      <c r="H683" s="102" t="str">
        <f t="shared" si="49"/>
        <v/>
      </c>
      <c r="I683" s="107"/>
      <c r="J683" s="113"/>
      <c r="K683" s="113"/>
      <c r="L683" s="113"/>
    </row>
    <row r="684" spans="2:12" ht="15" hidden="1" customHeight="1">
      <c r="B684" s="9">
        <v>35</v>
      </c>
      <c r="C684" s="35" t="str">
        <f t="shared" si="44"/>
        <v/>
      </c>
      <c r="D684" s="35" t="str">
        <f t="shared" si="45"/>
        <v/>
      </c>
      <c r="E684" s="57" t="str">
        <f t="shared" si="46"/>
        <v/>
      </c>
      <c r="F684" s="57" t="str">
        <f t="shared" si="47"/>
        <v/>
      </c>
      <c r="G684" s="57" t="str">
        <f t="shared" si="48"/>
        <v/>
      </c>
      <c r="H684" s="102" t="str">
        <f t="shared" si="49"/>
        <v/>
      </c>
      <c r="I684" s="107"/>
      <c r="J684" s="113"/>
      <c r="K684" s="113"/>
      <c r="L684" s="113"/>
    </row>
    <row r="685" spans="2:12" ht="15" hidden="1" customHeight="1">
      <c r="B685" s="9">
        <v>36</v>
      </c>
      <c r="C685" s="35" t="str">
        <f t="shared" si="44"/>
        <v/>
      </c>
      <c r="D685" s="35" t="str">
        <f t="shared" si="45"/>
        <v/>
      </c>
      <c r="E685" s="57" t="str">
        <f t="shared" si="46"/>
        <v/>
      </c>
      <c r="F685" s="57" t="str">
        <f t="shared" si="47"/>
        <v/>
      </c>
      <c r="G685" s="57" t="str">
        <f t="shared" si="48"/>
        <v/>
      </c>
      <c r="H685" s="102" t="str">
        <f t="shared" si="49"/>
        <v/>
      </c>
      <c r="I685" s="107"/>
      <c r="J685" s="113"/>
      <c r="K685" s="113"/>
      <c r="L685" s="113"/>
    </row>
    <row r="686" spans="2:12" ht="15" hidden="1" customHeight="1">
      <c r="B686" s="9">
        <v>37</v>
      </c>
      <c r="C686" s="35" t="str">
        <f t="shared" si="44"/>
        <v/>
      </c>
      <c r="D686" s="35" t="str">
        <f t="shared" si="45"/>
        <v/>
      </c>
      <c r="E686" s="57" t="str">
        <f t="shared" si="46"/>
        <v/>
      </c>
      <c r="F686" s="57" t="str">
        <f t="shared" si="47"/>
        <v/>
      </c>
      <c r="G686" s="57" t="str">
        <f t="shared" si="48"/>
        <v/>
      </c>
      <c r="H686" s="102" t="str">
        <f t="shared" si="49"/>
        <v/>
      </c>
      <c r="I686" s="107"/>
      <c r="J686" s="113"/>
      <c r="K686" s="113"/>
      <c r="L686" s="113"/>
    </row>
    <row r="687" spans="2:12" ht="15" hidden="1" customHeight="1">
      <c r="B687" s="9">
        <v>38</v>
      </c>
      <c r="C687" s="35" t="str">
        <f t="shared" si="44"/>
        <v/>
      </c>
      <c r="D687" s="35" t="str">
        <f t="shared" si="45"/>
        <v/>
      </c>
      <c r="E687" s="57" t="str">
        <f t="shared" si="46"/>
        <v/>
      </c>
      <c r="F687" s="57" t="str">
        <f t="shared" si="47"/>
        <v/>
      </c>
      <c r="G687" s="57" t="str">
        <f t="shared" si="48"/>
        <v/>
      </c>
      <c r="H687" s="102" t="str">
        <f t="shared" si="49"/>
        <v/>
      </c>
      <c r="I687" s="107"/>
      <c r="J687" s="113"/>
      <c r="K687" s="113"/>
      <c r="L687" s="113"/>
    </row>
    <row r="688" spans="2:12" ht="15" hidden="1" customHeight="1">
      <c r="B688" s="9">
        <v>39</v>
      </c>
      <c r="C688" s="35" t="str">
        <f t="shared" si="44"/>
        <v/>
      </c>
      <c r="D688" s="35" t="str">
        <f t="shared" si="45"/>
        <v/>
      </c>
      <c r="E688" s="57" t="str">
        <f t="shared" si="46"/>
        <v/>
      </c>
      <c r="F688" s="57" t="str">
        <f t="shared" si="47"/>
        <v/>
      </c>
      <c r="G688" s="57" t="str">
        <f t="shared" si="48"/>
        <v/>
      </c>
      <c r="H688" s="102" t="str">
        <f t="shared" si="49"/>
        <v/>
      </c>
      <c r="I688" s="107"/>
      <c r="J688" s="113"/>
      <c r="K688" s="113"/>
      <c r="L688" s="113"/>
    </row>
    <row r="689" spans="2:12" ht="15" hidden="1" customHeight="1">
      <c r="B689" s="9">
        <v>40</v>
      </c>
      <c r="C689" s="35" t="str">
        <f t="shared" si="44"/>
        <v/>
      </c>
      <c r="D689" s="35" t="str">
        <f t="shared" si="45"/>
        <v/>
      </c>
      <c r="E689" s="57" t="str">
        <f t="shared" si="46"/>
        <v/>
      </c>
      <c r="F689" s="57" t="str">
        <f t="shared" si="47"/>
        <v/>
      </c>
      <c r="G689" s="57" t="str">
        <f t="shared" si="48"/>
        <v/>
      </c>
      <c r="H689" s="102" t="str">
        <f t="shared" si="49"/>
        <v/>
      </c>
      <c r="I689" s="107"/>
      <c r="J689" s="113"/>
      <c r="K689" s="113"/>
      <c r="L689" s="113"/>
    </row>
    <row r="690" spans="2:12" ht="15" hidden="1" customHeight="1">
      <c r="B690" s="9">
        <v>41</v>
      </c>
      <c r="C690" s="35" t="str">
        <f t="shared" si="44"/>
        <v/>
      </c>
      <c r="D690" s="35" t="str">
        <f t="shared" si="45"/>
        <v/>
      </c>
      <c r="E690" s="57" t="str">
        <f t="shared" si="46"/>
        <v/>
      </c>
      <c r="F690" s="57" t="str">
        <f t="shared" si="47"/>
        <v/>
      </c>
      <c r="G690" s="57" t="str">
        <f t="shared" si="48"/>
        <v/>
      </c>
      <c r="H690" s="102" t="str">
        <f t="shared" si="49"/>
        <v/>
      </c>
      <c r="I690" s="107"/>
      <c r="J690" s="113"/>
      <c r="K690" s="113"/>
      <c r="L690" s="113"/>
    </row>
    <row r="691" spans="2:12" ht="15" hidden="1" customHeight="1">
      <c r="B691" s="9">
        <v>42</v>
      </c>
      <c r="C691" s="35" t="str">
        <f t="shared" si="44"/>
        <v/>
      </c>
      <c r="D691" s="35" t="str">
        <f t="shared" si="45"/>
        <v/>
      </c>
      <c r="E691" s="57" t="str">
        <f t="shared" si="46"/>
        <v/>
      </c>
      <c r="F691" s="57" t="str">
        <f t="shared" si="47"/>
        <v/>
      </c>
      <c r="G691" s="57" t="str">
        <f t="shared" si="48"/>
        <v/>
      </c>
      <c r="H691" s="102" t="str">
        <f t="shared" si="49"/>
        <v/>
      </c>
      <c r="I691" s="107"/>
      <c r="J691" s="113"/>
      <c r="K691" s="113"/>
      <c r="L691" s="113"/>
    </row>
    <row r="692" spans="2:12" ht="15" hidden="1" customHeight="1">
      <c r="B692" s="9">
        <v>43</v>
      </c>
      <c r="C692" s="35" t="str">
        <f t="shared" si="44"/>
        <v/>
      </c>
      <c r="D692" s="35" t="str">
        <f t="shared" si="45"/>
        <v/>
      </c>
      <c r="E692" s="57" t="str">
        <f t="shared" si="46"/>
        <v/>
      </c>
      <c r="F692" s="57" t="str">
        <f t="shared" si="47"/>
        <v/>
      </c>
      <c r="G692" s="57" t="str">
        <f t="shared" si="48"/>
        <v/>
      </c>
      <c r="H692" s="102" t="str">
        <f t="shared" si="49"/>
        <v/>
      </c>
      <c r="I692" s="107"/>
      <c r="J692" s="113"/>
      <c r="K692" s="113"/>
      <c r="L692" s="113"/>
    </row>
    <row r="693" spans="2:12" ht="15" hidden="1" customHeight="1">
      <c r="B693" s="9">
        <v>44</v>
      </c>
      <c r="C693" s="35" t="str">
        <f t="shared" si="44"/>
        <v/>
      </c>
      <c r="D693" s="35" t="str">
        <f t="shared" si="45"/>
        <v/>
      </c>
      <c r="E693" s="57" t="str">
        <f t="shared" si="46"/>
        <v/>
      </c>
      <c r="F693" s="57" t="str">
        <f t="shared" si="47"/>
        <v/>
      </c>
      <c r="G693" s="57" t="str">
        <f t="shared" si="48"/>
        <v/>
      </c>
      <c r="H693" s="102" t="str">
        <f t="shared" si="49"/>
        <v/>
      </c>
      <c r="I693" s="107"/>
      <c r="J693" s="113"/>
      <c r="K693" s="113"/>
      <c r="L693" s="113"/>
    </row>
    <row r="694" spans="2:12" ht="15" hidden="1" customHeight="1">
      <c r="B694" s="9">
        <v>45</v>
      </c>
      <c r="C694" s="35" t="str">
        <f t="shared" si="44"/>
        <v/>
      </c>
      <c r="D694" s="35" t="str">
        <f t="shared" si="45"/>
        <v/>
      </c>
      <c r="E694" s="57" t="str">
        <f t="shared" si="46"/>
        <v/>
      </c>
      <c r="F694" s="57" t="str">
        <f t="shared" si="47"/>
        <v/>
      </c>
      <c r="G694" s="57" t="str">
        <f t="shared" si="48"/>
        <v/>
      </c>
      <c r="H694" s="102" t="str">
        <f t="shared" si="49"/>
        <v/>
      </c>
      <c r="I694" s="107"/>
      <c r="J694" s="113"/>
      <c r="K694" s="113"/>
      <c r="L694" s="113"/>
    </row>
    <row r="695" spans="2:12" ht="15" hidden="1" customHeight="1">
      <c r="B695" s="9">
        <v>46</v>
      </c>
      <c r="C695" s="35" t="str">
        <f t="shared" si="44"/>
        <v/>
      </c>
      <c r="D695" s="35" t="str">
        <f t="shared" si="45"/>
        <v/>
      </c>
      <c r="E695" s="57" t="str">
        <f t="shared" si="46"/>
        <v/>
      </c>
      <c r="F695" s="57" t="str">
        <f t="shared" si="47"/>
        <v/>
      </c>
      <c r="G695" s="57" t="str">
        <f t="shared" si="48"/>
        <v/>
      </c>
      <c r="H695" s="102" t="str">
        <f t="shared" si="49"/>
        <v/>
      </c>
      <c r="I695" s="107"/>
      <c r="J695" s="113"/>
      <c r="K695" s="113"/>
      <c r="L695" s="113"/>
    </row>
    <row r="696" spans="2:12" ht="15" hidden="1" customHeight="1">
      <c r="B696" s="9">
        <v>47</v>
      </c>
      <c r="C696" s="35" t="str">
        <f t="shared" si="44"/>
        <v/>
      </c>
      <c r="D696" s="35" t="str">
        <f t="shared" si="45"/>
        <v/>
      </c>
      <c r="E696" s="57" t="str">
        <f t="shared" si="46"/>
        <v/>
      </c>
      <c r="F696" s="57" t="str">
        <f t="shared" si="47"/>
        <v/>
      </c>
      <c r="G696" s="57" t="str">
        <f t="shared" si="48"/>
        <v/>
      </c>
      <c r="H696" s="102" t="str">
        <f t="shared" si="49"/>
        <v/>
      </c>
      <c r="I696" s="107"/>
      <c r="J696" s="113"/>
      <c r="K696" s="113"/>
      <c r="L696" s="113"/>
    </row>
    <row r="697" spans="2:12" ht="15" hidden="1" customHeight="1">
      <c r="B697" s="9">
        <v>48</v>
      </c>
      <c r="C697" s="35" t="str">
        <f t="shared" si="44"/>
        <v/>
      </c>
      <c r="D697" s="35" t="str">
        <f t="shared" si="45"/>
        <v/>
      </c>
      <c r="E697" s="57" t="str">
        <f t="shared" si="46"/>
        <v/>
      </c>
      <c r="F697" s="57" t="str">
        <f t="shared" si="47"/>
        <v/>
      </c>
      <c r="G697" s="57" t="str">
        <f t="shared" si="48"/>
        <v/>
      </c>
      <c r="H697" s="102" t="str">
        <f t="shared" si="49"/>
        <v/>
      </c>
      <c r="I697" s="107"/>
      <c r="J697" s="113"/>
      <c r="K697" s="113"/>
      <c r="L697" s="113"/>
    </row>
    <row r="698" spans="2:12" ht="15" hidden="1" customHeight="1">
      <c r="B698" s="9">
        <v>49</v>
      </c>
      <c r="C698" s="35" t="str">
        <f t="shared" si="44"/>
        <v/>
      </c>
      <c r="D698" s="35" t="str">
        <f t="shared" si="45"/>
        <v/>
      </c>
      <c r="E698" s="57" t="str">
        <f t="shared" si="46"/>
        <v/>
      </c>
      <c r="F698" s="57" t="str">
        <f t="shared" si="47"/>
        <v/>
      </c>
      <c r="G698" s="57" t="str">
        <f t="shared" si="48"/>
        <v/>
      </c>
      <c r="H698" s="102" t="str">
        <f t="shared" si="49"/>
        <v/>
      </c>
      <c r="I698" s="107"/>
      <c r="J698" s="113"/>
      <c r="K698" s="113"/>
      <c r="L698" s="113"/>
    </row>
    <row r="699" spans="2:12" ht="15" hidden="1" customHeight="1">
      <c r="B699" s="9">
        <v>50</v>
      </c>
      <c r="C699" s="35" t="str">
        <f t="shared" si="44"/>
        <v/>
      </c>
      <c r="D699" s="35" t="str">
        <f t="shared" si="45"/>
        <v/>
      </c>
      <c r="E699" s="57" t="str">
        <f t="shared" si="46"/>
        <v/>
      </c>
      <c r="F699" s="57" t="str">
        <f t="shared" si="47"/>
        <v/>
      </c>
      <c r="G699" s="57" t="str">
        <f t="shared" si="48"/>
        <v/>
      </c>
      <c r="H699" s="102" t="str">
        <f t="shared" si="49"/>
        <v/>
      </c>
      <c r="I699" s="107"/>
      <c r="J699" s="113"/>
      <c r="K699" s="113"/>
      <c r="L699" s="113"/>
    </row>
    <row r="700" spans="2:12" ht="15" customHeight="1">
      <c r="B700" s="9"/>
      <c r="C700" s="30"/>
      <c r="D700" s="30"/>
      <c r="G700" s="28" t="s">
        <v>70</v>
      </c>
      <c r="H700" s="98">
        <f>SUM(H650:H699)</f>
        <v>20000</v>
      </c>
      <c r="I700" s="108"/>
      <c r="J700" s="114"/>
      <c r="K700" s="114"/>
      <c r="L700" s="114"/>
    </row>
    <row r="701" spans="2:12" ht="15" customHeight="1">
      <c r="B701" s="9"/>
      <c r="C701" s="32" t="s">
        <v>67</v>
      </c>
      <c r="D701" s="30"/>
      <c r="G701" s="9"/>
      <c r="I701" s="109"/>
      <c r="J701" s="115"/>
      <c r="K701" s="115"/>
      <c r="L701" s="115"/>
    </row>
    <row r="702" spans="2:12" ht="15" customHeight="1">
      <c r="B702" s="9"/>
      <c r="C702" s="28" t="s">
        <v>1</v>
      </c>
      <c r="D702" s="28" t="s">
        <v>13</v>
      </c>
      <c r="E702" s="28" t="s">
        <v>27</v>
      </c>
      <c r="F702" s="28" t="s">
        <v>15</v>
      </c>
      <c r="G702" s="28" t="s">
        <v>20</v>
      </c>
      <c r="H702" s="96" t="s">
        <v>56</v>
      </c>
      <c r="I702" s="106"/>
      <c r="J702" s="112"/>
      <c r="K702" s="112"/>
      <c r="L702" s="112"/>
    </row>
    <row r="703" spans="2:12" ht="15" customHeight="1">
      <c r="B703" s="9">
        <v>1</v>
      </c>
      <c r="C703" s="29">
        <f t="shared" ref="C703:C752" si="50">IFERROR(VLOOKUP("健康を進める活動"&amp;B703,$A$112:$H$431,3,FALSE),"")</f>
        <v>4</v>
      </c>
      <c r="D703" s="29">
        <f t="shared" ref="D703:D752" si="51">IFERROR(VLOOKUP("健康を進める活動"&amp;B703,$A$112:$H$431,4,FALSE),"")</f>
        <v>3</v>
      </c>
      <c r="E703" s="11">
        <f t="shared" ref="E703:E752" si="52">IFERROR(VLOOKUP("健康を進める活動"&amp;B703,$A$112:$H$431,5,FALSE),"")</f>
        <v>3</v>
      </c>
      <c r="F703" s="11" t="str">
        <f t="shared" ref="F703:F752" si="53">IFERROR(VLOOKUP("健康を進める活動"&amp;B703,$A$112:$H$431,6,FALSE),"")</f>
        <v>健康を進める活動</v>
      </c>
      <c r="G703" s="11" t="str">
        <f t="shared" ref="G703:G752" si="54">IFERROR(VLOOKUP("健康を進める活動"&amp;B703,$A$112:$H$431,7,FALSE),"")</f>
        <v>歩こう会</v>
      </c>
      <c r="H703" s="99">
        <f t="shared" ref="H703:H752" si="55">IFERROR(VLOOKUP("健康を進める活動"&amp;B703,$A$112:$H$431,8,FALSE),"")</f>
        <v>30000</v>
      </c>
      <c r="I703" s="107"/>
      <c r="J703" s="113"/>
      <c r="K703" s="113"/>
      <c r="L703" s="113"/>
    </row>
    <row r="704" spans="2:12" ht="15" customHeight="1">
      <c r="B704" s="9">
        <v>2</v>
      </c>
      <c r="C704" s="29" t="str">
        <f t="shared" si="50"/>
        <v/>
      </c>
      <c r="D704" s="29" t="str">
        <f t="shared" si="51"/>
        <v/>
      </c>
      <c r="E704" s="11" t="str">
        <f t="shared" si="52"/>
        <v/>
      </c>
      <c r="F704" s="11" t="str">
        <f t="shared" si="53"/>
        <v/>
      </c>
      <c r="G704" s="11" t="str">
        <f t="shared" si="54"/>
        <v/>
      </c>
      <c r="H704" s="99" t="str">
        <f t="shared" si="55"/>
        <v/>
      </c>
      <c r="I704" s="107"/>
      <c r="J704" s="113"/>
      <c r="K704" s="113"/>
      <c r="L704" s="113"/>
    </row>
    <row r="705" spans="2:12" ht="15" customHeight="1">
      <c r="B705" s="9">
        <v>3</v>
      </c>
      <c r="C705" s="29" t="str">
        <f t="shared" si="50"/>
        <v/>
      </c>
      <c r="D705" s="29" t="str">
        <f t="shared" si="51"/>
        <v/>
      </c>
      <c r="E705" s="11" t="str">
        <f t="shared" si="52"/>
        <v/>
      </c>
      <c r="F705" s="11" t="str">
        <f t="shared" si="53"/>
        <v/>
      </c>
      <c r="G705" s="11" t="str">
        <f t="shared" si="54"/>
        <v/>
      </c>
      <c r="H705" s="99" t="str">
        <f t="shared" si="55"/>
        <v/>
      </c>
      <c r="I705" s="107"/>
      <c r="J705" s="113"/>
      <c r="K705" s="113"/>
      <c r="L705" s="113"/>
    </row>
    <row r="706" spans="2:12" ht="15" customHeight="1">
      <c r="B706" s="9">
        <v>4</v>
      </c>
      <c r="C706" s="29" t="str">
        <f t="shared" si="50"/>
        <v/>
      </c>
      <c r="D706" s="29" t="str">
        <f t="shared" si="51"/>
        <v/>
      </c>
      <c r="E706" s="11" t="str">
        <f t="shared" si="52"/>
        <v/>
      </c>
      <c r="F706" s="11" t="str">
        <f t="shared" si="53"/>
        <v/>
      </c>
      <c r="G706" s="11" t="str">
        <f t="shared" si="54"/>
        <v/>
      </c>
      <c r="H706" s="99" t="str">
        <f t="shared" si="55"/>
        <v/>
      </c>
      <c r="I706" s="107"/>
      <c r="J706" s="113"/>
      <c r="K706" s="113"/>
      <c r="L706" s="113"/>
    </row>
    <row r="707" spans="2:12" ht="15" customHeight="1">
      <c r="B707" s="9">
        <v>5</v>
      </c>
      <c r="C707" s="29" t="str">
        <f t="shared" si="50"/>
        <v/>
      </c>
      <c r="D707" s="29" t="str">
        <f t="shared" si="51"/>
        <v/>
      </c>
      <c r="E707" s="11" t="str">
        <f t="shared" si="52"/>
        <v/>
      </c>
      <c r="F707" s="11" t="str">
        <f t="shared" si="53"/>
        <v/>
      </c>
      <c r="G707" s="11" t="str">
        <f t="shared" si="54"/>
        <v/>
      </c>
      <c r="H707" s="99" t="str">
        <f t="shared" si="55"/>
        <v/>
      </c>
      <c r="I707" s="107"/>
      <c r="J707" s="113"/>
      <c r="K707" s="113"/>
      <c r="L707" s="113"/>
    </row>
    <row r="708" spans="2:12" ht="15" hidden="1" customHeight="1">
      <c r="B708" s="9">
        <v>6</v>
      </c>
      <c r="C708" s="29" t="str">
        <f t="shared" si="50"/>
        <v/>
      </c>
      <c r="D708" s="29" t="str">
        <f t="shared" si="51"/>
        <v/>
      </c>
      <c r="E708" s="11" t="str">
        <f t="shared" si="52"/>
        <v/>
      </c>
      <c r="F708" s="11" t="str">
        <f t="shared" si="53"/>
        <v/>
      </c>
      <c r="G708" s="11" t="str">
        <f t="shared" si="54"/>
        <v/>
      </c>
      <c r="H708" s="99" t="str">
        <f t="shared" si="55"/>
        <v/>
      </c>
      <c r="I708" s="107"/>
      <c r="J708" s="113"/>
      <c r="K708" s="113"/>
      <c r="L708" s="113"/>
    </row>
    <row r="709" spans="2:12" ht="15" hidden="1" customHeight="1">
      <c r="B709" s="9">
        <v>7</v>
      </c>
      <c r="C709" s="29" t="str">
        <f t="shared" si="50"/>
        <v/>
      </c>
      <c r="D709" s="29" t="str">
        <f t="shared" si="51"/>
        <v/>
      </c>
      <c r="E709" s="11" t="str">
        <f t="shared" si="52"/>
        <v/>
      </c>
      <c r="F709" s="11" t="str">
        <f t="shared" si="53"/>
        <v/>
      </c>
      <c r="G709" s="11" t="str">
        <f t="shared" si="54"/>
        <v/>
      </c>
      <c r="H709" s="99" t="str">
        <f t="shared" si="55"/>
        <v/>
      </c>
      <c r="I709" s="107"/>
      <c r="J709" s="113"/>
      <c r="K709" s="113"/>
      <c r="L709" s="113"/>
    </row>
    <row r="710" spans="2:12" ht="15" hidden="1" customHeight="1">
      <c r="B710" s="9">
        <v>8</v>
      </c>
      <c r="C710" s="29" t="str">
        <f t="shared" si="50"/>
        <v/>
      </c>
      <c r="D710" s="29" t="str">
        <f t="shared" si="51"/>
        <v/>
      </c>
      <c r="E710" s="11" t="str">
        <f t="shared" si="52"/>
        <v/>
      </c>
      <c r="F710" s="11" t="str">
        <f t="shared" si="53"/>
        <v/>
      </c>
      <c r="G710" s="11" t="str">
        <f t="shared" si="54"/>
        <v/>
      </c>
      <c r="H710" s="99" t="str">
        <f t="shared" si="55"/>
        <v/>
      </c>
      <c r="I710" s="107"/>
      <c r="J710" s="113"/>
      <c r="K710" s="113"/>
      <c r="L710" s="113"/>
    </row>
    <row r="711" spans="2:12" ht="15" hidden="1" customHeight="1">
      <c r="B711" s="9">
        <v>9</v>
      </c>
      <c r="C711" s="29" t="str">
        <f t="shared" si="50"/>
        <v/>
      </c>
      <c r="D711" s="29" t="str">
        <f t="shared" si="51"/>
        <v/>
      </c>
      <c r="E711" s="11" t="str">
        <f t="shared" si="52"/>
        <v/>
      </c>
      <c r="F711" s="11" t="str">
        <f t="shared" si="53"/>
        <v/>
      </c>
      <c r="G711" s="11" t="str">
        <f t="shared" si="54"/>
        <v/>
      </c>
      <c r="H711" s="99" t="str">
        <f t="shared" si="55"/>
        <v/>
      </c>
      <c r="I711" s="107"/>
      <c r="J711" s="113"/>
      <c r="K711" s="113"/>
      <c r="L711" s="113"/>
    </row>
    <row r="712" spans="2:12" ht="15" hidden="1" customHeight="1">
      <c r="B712" s="9">
        <v>10</v>
      </c>
      <c r="C712" s="29" t="str">
        <f t="shared" si="50"/>
        <v/>
      </c>
      <c r="D712" s="29" t="str">
        <f t="shared" si="51"/>
        <v/>
      </c>
      <c r="E712" s="11" t="str">
        <f t="shared" si="52"/>
        <v/>
      </c>
      <c r="F712" s="11" t="str">
        <f t="shared" si="53"/>
        <v/>
      </c>
      <c r="G712" s="11" t="str">
        <f t="shared" si="54"/>
        <v/>
      </c>
      <c r="H712" s="99" t="str">
        <f t="shared" si="55"/>
        <v/>
      </c>
      <c r="I712" s="107"/>
      <c r="J712" s="113"/>
      <c r="K712" s="113"/>
      <c r="L712" s="113"/>
    </row>
    <row r="713" spans="2:12" ht="15" hidden="1" customHeight="1">
      <c r="B713" s="9">
        <v>11</v>
      </c>
      <c r="C713" s="29" t="str">
        <f t="shared" si="50"/>
        <v/>
      </c>
      <c r="D713" s="29" t="str">
        <f t="shared" si="51"/>
        <v/>
      </c>
      <c r="E713" s="11" t="str">
        <f t="shared" si="52"/>
        <v/>
      </c>
      <c r="F713" s="11" t="str">
        <f t="shared" si="53"/>
        <v/>
      </c>
      <c r="G713" s="11" t="str">
        <f t="shared" si="54"/>
        <v/>
      </c>
      <c r="H713" s="99" t="str">
        <f t="shared" si="55"/>
        <v/>
      </c>
      <c r="I713" s="107"/>
      <c r="J713" s="113"/>
      <c r="K713" s="113"/>
      <c r="L713" s="113"/>
    </row>
    <row r="714" spans="2:12" ht="15" hidden="1" customHeight="1">
      <c r="B714" s="9">
        <v>12</v>
      </c>
      <c r="C714" s="29" t="str">
        <f t="shared" si="50"/>
        <v/>
      </c>
      <c r="D714" s="29" t="str">
        <f t="shared" si="51"/>
        <v/>
      </c>
      <c r="E714" s="11" t="str">
        <f t="shared" si="52"/>
        <v/>
      </c>
      <c r="F714" s="11" t="str">
        <f t="shared" si="53"/>
        <v/>
      </c>
      <c r="G714" s="11" t="str">
        <f t="shared" si="54"/>
        <v/>
      </c>
      <c r="H714" s="99" t="str">
        <f t="shared" si="55"/>
        <v/>
      </c>
      <c r="I714" s="107"/>
      <c r="J714" s="113"/>
      <c r="K714" s="113"/>
      <c r="L714" s="113"/>
    </row>
    <row r="715" spans="2:12" ht="15" hidden="1" customHeight="1">
      <c r="B715" s="9">
        <v>13</v>
      </c>
      <c r="C715" s="29" t="str">
        <f t="shared" si="50"/>
        <v/>
      </c>
      <c r="D715" s="29" t="str">
        <f t="shared" si="51"/>
        <v/>
      </c>
      <c r="E715" s="11" t="str">
        <f t="shared" si="52"/>
        <v/>
      </c>
      <c r="F715" s="11" t="str">
        <f t="shared" si="53"/>
        <v/>
      </c>
      <c r="G715" s="11" t="str">
        <f t="shared" si="54"/>
        <v/>
      </c>
      <c r="H715" s="99" t="str">
        <f t="shared" si="55"/>
        <v/>
      </c>
      <c r="I715" s="107"/>
      <c r="J715" s="113"/>
      <c r="K715" s="113"/>
      <c r="L715" s="113"/>
    </row>
    <row r="716" spans="2:12" ht="15" hidden="1" customHeight="1">
      <c r="B716" s="9">
        <v>14</v>
      </c>
      <c r="C716" s="29" t="str">
        <f t="shared" si="50"/>
        <v/>
      </c>
      <c r="D716" s="29" t="str">
        <f t="shared" si="51"/>
        <v/>
      </c>
      <c r="E716" s="11" t="str">
        <f t="shared" si="52"/>
        <v/>
      </c>
      <c r="F716" s="11" t="str">
        <f t="shared" si="53"/>
        <v/>
      </c>
      <c r="G716" s="11" t="str">
        <f t="shared" si="54"/>
        <v/>
      </c>
      <c r="H716" s="99" t="str">
        <f t="shared" si="55"/>
        <v/>
      </c>
      <c r="I716" s="107"/>
      <c r="J716" s="113"/>
      <c r="K716" s="113"/>
      <c r="L716" s="113"/>
    </row>
    <row r="717" spans="2:12" ht="15" hidden="1" customHeight="1">
      <c r="B717" s="9">
        <v>15</v>
      </c>
      <c r="C717" s="29" t="str">
        <f t="shared" si="50"/>
        <v/>
      </c>
      <c r="D717" s="29" t="str">
        <f t="shared" si="51"/>
        <v/>
      </c>
      <c r="E717" s="11" t="str">
        <f t="shared" si="52"/>
        <v/>
      </c>
      <c r="F717" s="11" t="str">
        <f t="shared" si="53"/>
        <v/>
      </c>
      <c r="G717" s="11" t="str">
        <f t="shared" si="54"/>
        <v/>
      </c>
      <c r="H717" s="99" t="str">
        <f t="shared" si="55"/>
        <v/>
      </c>
      <c r="I717" s="107"/>
      <c r="J717" s="113"/>
      <c r="K717" s="113"/>
      <c r="L717" s="113"/>
    </row>
    <row r="718" spans="2:12" ht="15" hidden="1" customHeight="1">
      <c r="B718" s="9">
        <v>16</v>
      </c>
      <c r="C718" s="29" t="str">
        <f t="shared" si="50"/>
        <v/>
      </c>
      <c r="D718" s="29" t="str">
        <f t="shared" si="51"/>
        <v/>
      </c>
      <c r="E718" s="11" t="str">
        <f t="shared" si="52"/>
        <v/>
      </c>
      <c r="F718" s="11" t="str">
        <f t="shared" si="53"/>
        <v/>
      </c>
      <c r="G718" s="11" t="str">
        <f t="shared" si="54"/>
        <v/>
      </c>
      <c r="H718" s="99" t="str">
        <f t="shared" si="55"/>
        <v/>
      </c>
      <c r="I718" s="107"/>
      <c r="J718" s="113"/>
      <c r="K718" s="113"/>
      <c r="L718" s="113"/>
    </row>
    <row r="719" spans="2:12" ht="15" hidden="1" customHeight="1">
      <c r="B719" s="9">
        <v>17</v>
      </c>
      <c r="C719" s="29" t="str">
        <f t="shared" si="50"/>
        <v/>
      </c>
      <c r="D719" s="29" t="str">
        <f t="shared" si="51"/>
        <v/>
      </c>
      <c r="E719" s="11" t="str">
        <f t="shared" si="52"/>
        <v/>
      </c>
      <c r="F719" s="11" t="str">
        <f t="shared" si="53"/>
        <v/>
      </c>
      <c r="G719" s="11" t="str">
        <f t="shared" si="54"/>
        <v/>
      </c>
      <c r="H719" s="99" t="str">
        <f t="shared" si="55"/>
        <v/>
      </c>
      <c r="I719" s="107"/>
      <c r="J719" s="113"/>
      <c r="K719" s="113"/>
      <c r="L719" s="113"/>
    </row>
    <row r="720" spans="2:12" ht="15" hidden="1" customHeight="1">
      <c r="B720" s="9">
        <v>18</v>
      </c>
      <c r="C720" s="29" t="str">
        <f t="shared" si="50"/>
        <v/>
      </c>
      <c r="D720" s="29" t="str">
        <f t="shared" si="51"/>
        <v/>
      </c>
      <c r="E720" s="11" t="str">
        <f t="shared" si="52"/>
        <v/>
      </c>
      <c r="F720" s="11" t="str">
        <f t="shared" si="53"/>
        <v/>
      </c>
      <c r="G720" s="11" t="str">
        <f t="shared" si="54"/>
        <v/>
      </c>
      <c r="H720" s="99" t="str">
        <f t="shared" si="55"/>
        <v/>
      </c>
      <c r="I720" s="107"/>
      <c r="J720" s="113"/>
      <c r="K720" s="113"/>
      <c r="L720" s="113"/>
    </row>
    <row r="721" spans="2:12" ht="15" hidden="1" customHeight="1">
      <c r="B721" s="9">
        <v>19</v>
      </c>
      <c r="C721" s="29" t="str">
        <f t="shared" si="50"/>
        <v/>
      </c>
      <c r="D721" s="29" t="str">
        <f t="shared" si="51"/>
        <v/>
      </c>
      <c r="E721" s="11" t="str">
        <f t="shared" si="52"/>
        <v/>
      </c>
      <c r="F721" s="11" t="str">
        <f t="shared" si="53"/>
        <v/>
      </c>
      <c r="G721" s="11" t="str">
        <f t="shared" si="54"/>
        <v/>
      </c>
      <c r="H721" s="99" t="str">
        <f t="shared" si="55"/>
        <v/>
      </c>
      <c r="I721" s="107"/>
      <c r="J721" s="113"/>
      <c r="K721" s="113"/>
      <c r="L721" s="113"/>
    </row>
    <row r="722" spans="2:12" ht="15" hidden="1" customHeight="1">
      <c r="B722" s="9">
        <v>20</v>
      </c>
      <c r="C722" s="29" t="str">
        <f t="shared" si="50"/>
        <v/>
      </c>
      <c r="D722" s="29" t="str">
        <f t="shared" si="51"/>
        <v/>
      </c>
      <c r="E722" s="11" t="str">
        <f t="shared" si="52"/>
        <v/>
      </c>
      <c r="F722" s="11" t="str">
        <f t="shared" si="53"/>
        <v/>
      </c>
      <c r="G722" s="11" t="str">
        <f t="shared" si="54"/>
        <v/>
      </c>
      <c r="H722" s="99" t="str">
        <f t="shared" si="55"/>
        <v/>
      </c>
      <c r="I722" s="107"/>
      <c r="J722" s="113"/>
      <c r="K722" s="113"/>
      <c r="L722" s="113"/>
    </row>
    <row r="723" spans="2:12" ht="15" hidden="1" customHeight="1">
      <c r="B723" s="9">
        <v>21</v>
      </c>
      <c r="C723" s="29" t="str">
        <f t="shared" si="50"/>
        <v/>
      </c>
      <c r="D723" s="29" t="str">
        <f t="shared" si="51"/>
        <v/>
      </c>
      <c r="E723" s="11" t="str">
        <f t="shared" si="52"/>
        <v/>
      </c>
      <c r="F723" s="11" t="str">
        <f t="shared" si="53"/>
        <v/>
      </c>
      <c r="G723" s="11" t="str">
        <f t="shared" si="54"/>
        <v/>
      </c>
      <c r="H723" s="99" t="str">
        <f t="shared" si="55"/>
        <v/>
      </c>
      <c r="I723" s="107"/>
      <c r="J723" s="113"/>
      <c r="K723" s="113"/>
      <c r="L723" s="113"/>
    </row>
    <row r="724" spans="2:12" ht="15" hidden="1" customHeight="1">
      <c r="B724" s="9">
        <v>22</v>
      </c>
      <c r="C724" s="29" t="str">
        <f t="shared" si="50"/>
        <v/>
      </c>
      <c r="D724" s="29" t="str">
        <f t="shared" si="51"/>
        <v/>
      </c>
      <c r="E724" s="11" t="str">
        <f t="shared" si="52"/>
        <v/>
      </c>
      <c r="F724" s="11" t="str">
        <f t="shared" si="53"/>
        <v/>
      </c>
      <c r="G724" s="11" t="str">
        <f t="shared" si="54"/>
        <v/>
      </c>
      <c r="H724" s="99" t="str">
        <f t="shared" si="55"/>
        <v/>
      </c>
      <c r="I724" s="107"/>
      <c r="J724" s="113"/>
      <c r="K724" s="113"/>
      <c r="L724" s="113"/>
    </row>
    <row r="725" spans="2:12" ht="15" hidden="1" customHeight="1">
      <c r="B725" s="9">
        <v>23</v>
      </c>
      <c r="C725" s="29" t="str">
        <f t="shared" si="50"/>
        <v/>
      </c>
      <c r="D725" s="29" t="str">
        <f t="shared" si="51"/>
        <v/>
      </c>
      <c r="E725" s="11" t="str">
        <f t="shared" si="52"/>
        <v/>
      </c>
      <c r="F725" s="11" t="str">
        <f t="shared" si="53"/>
        <v/>
      </c>
      <c r="G725" s="11" t="str">
        <f t="shared" si="54"/>
        <v/>
      </c>
      <c r="H725" s="99" t="str">
        <f t="shared" si="55"/>
        <v/>
      </c>
      <c r="I725" s="107"/>
      <c r="J725" s="113"/>
      <c r="K725" s="113"/>
      <c r="L725" s="113"/>
    </row>
    <row r="726" spans="2:12" ht="15" hidden="1" customHeight="1">
      <c r="B726" s="9">
        <v>24</v>
      </c>
      <c r="C726" s="29" t="str">
        <f t="shared" si="50"/>
        <v/>
      </c>
      <c r="D726" s="29" t="str">
        <f t="shared" si="51"/>
        <v/>
      </c>
      <c r="E726" s="11" t="str">
        <f t="shared" si="52"/>
        <v/>
      </c>
      <c r="F726" s="11" t="str">
        <f t="shared" si="53"/>
        <v/>
      </c>
      <c r="G726" s="11" t="str">
        <f t="shared" si="54"/>
        <v/>
      </c>
      <c r="H726" s="99" t="str">
        <f t="shared" si="55"/>
        <v/>
      </c>
      <c r="I726" s="107"/>
      <c r="J726" s="113"/>
      <c r="K726" s="113"/>
      <c r="L726" s="113"/>
    </row>
    <row r="727" spans="2:12" ht="15" hidden="1" customHeight="1">
      <c r="B727" s="9">
        <v>25</v>
      </c>
      <c r="C727" s="29" t="str">
        <f t="shared" si="50"/>
        <v/>
      </c>
      <c r="D727" s="29" t="str">
        <f t="shared" si="51"/>
        <v/>
      </c>
      <c r="E727" s="11" t="str">
        <f t="shared" si="52"/>
        <v/>
      </c>
      <c r="F727" s="11" t="str">
        <f t="shared" si="53"/>
        <v/>
      </c>
      <c r="G727" s="11" t="str">
        <f t="shared" si="54"/>
        <v/>
      </c>
      <c r="H727" s="99" t="str">
        <f t="shared" si="55"/>
        <v/>
      </c>
      <c r="I727" s="107"/>
      <c r="J727" s="113"/>
      <c r="K727" s="113"/>
      <c r="L727" s="113"/>
    </row>
    <row r="728" spans="2:12" ht="15" hidden="1" customHeight="1">
      <c r="B728" s="9">
        <v>26</v>
      </c>
      <c r="C728" s="29" t="str">
        <f t="shared" si="50"/>
        <v/>
      </c>
      <c r="D728" s="29" t="str">
        <f t="shared" si="51"/>
        <v/>
      </c>
      <c r="E728" s="11" t="str">
        <f t="shared" si="52"/>
        <v/>
      </c>
      <c r="F728" s="11" t="str">
        <f t="shared" si="53"/>
        <v/>
      </c>
      <c r="G728" s="11" t="str">
        <f t="shared" si="54"/>
        <v/>
      </c>
      <c r="H728" s="99" t="str">
        <f t="shared" si="55"/>
        <v/>
      </c>
      <c r="I728" s="107"/>
      <c r="J728" s="113"/>
      <c r="K728" s="113"/>
      <c r="L728" s="113"/>
    </row>
    <row r="729" spans="2:12" ht="15" hidden="1" customHeight="1">
      <c r="B729" s="9">
        <v>27</v>
      </c>
      <c r="C729" s="29" t="str">
        <f t="shared" si="50"/>
        <v/>
      </c>
      <c r="D729" s="29" t="str">
        <f t="shared" si="51"/>
        <v/>
      </c>
      <c r="E729" s="11" t="str">
        <f t="shared" si="52"/>
        <v/>
      </c>
      <c r="F729" s="11" t="str">
        <f t="shared" si="53"/>
        <v/>
      </c>
      <c r="G729" s="11" t="str">
        <f t="shared" si="54"/>
        <v/>
      </c>
      <c r="H729" s="99" t="str">
        <f t="shared" si="55"/>
        <v/>
      </c>
      <c r="I729" s="107"/>
      <c r="J729" s="113"/>
      <c r="K729" s="113"/>
      <c r="L729" s="113"/>
    </row>
    <row r="730" spans="2:12" ht="15" hidden="1" customHeight="1">
      <c r="B730" s="9">
        <v>28</v>
      </c>
      <c r="C730" s="29" t="str">
        <f t="shared" si="50"/>
        <v/>
      </c>
      <c r="D730" s="29" t="str">
        <f t="shared" si="51"/>
        <v/>
      </c>
      <c r="E730" s="11" t="str">
        <f t="shared" si="52"/>
        <v/>
      </c>
      <c r="F730" s="11" t="str">
        <f t="shared" si="53"/>
        <v/>
      </c>
      <c r="G730" s="11" t="str">
        <f t="shared" si="54"/>
        <v/>
      </c>
      <c r="H730" s="99" t="str">
        <f t="shared" si="55"/>
        <v/>
      </c>
      <c r="I730" s="107"/>
      <c r="J730" s="113"/>
      <c r="K730" s="113"/>
      <c r="L730" s="113"/>
    </row>
    <row r="731" spans="2:12" ht="15" hidden="1" customHeight="1">
      <c r="B731" s="9">
        <v>29</v>
      </c>
      <c r="C731" s="29" t="str">
        <f t="shared" si="50"/>
        <v/>
      </c>
      <c r="D731" s="29" t="str">
        <f t="shared" si="51"/>
        <v/>
      </c>
      <c r="E731" s="11" t="str">
        <f t="shared" si="52"/>
        <v/>
      </c>
      <c r="F731" s="11" t="str">
        <f t="shared" si="53"/>
        <v/>
      </c>
      <c r="G731" s="11" t="str">
        <f t="shared" si="54"/>
        <v/>
      </c>
      <c r="H731" s="99" t="str">
        <f t="shared" si="55"/>
        <v/>
      </c>
      <c r="I731" s="107"/>
      <c r="J731" s="113"/>
      <c r="K731" s="113"/>
      <c r="L731" s="113"/>
    </row>
    <row r="732" spans="2:12" ht="15" hidden="1" customHeight="1">
      <c r="B732" s="9">
        <v>30</v>
      </c>
      <c r="C732" s="29" t="str">
        <f t="shared" si="50"/>
        <v/>
      </c>
      <c r="D732" s="29" t="str">
        <f t="shared" si="51"/>
        <v/>
      </c>
      <c r="E732" s="11" t="str">
        <f t="shared" si="52"/>
        <v/>
      </c>
      <c r="F732" s="11" t="str">
        <f t="shared" si="53"/>
        <v/>
      </c>
      <c r="G732" s="11" t="str">
        <f t="shared" si="54"/>
        <v/>
      </c>
      <c r="H732" s="99" t="str">
        <f t="shared" si="55"/>
        <v/>
      </c>
      <c r="I732" s="107"/>
      <c r="J732" s="113"/>
      <c r="K732" s="113"/>
      <c r="L732" s="113"/>
    </row>
    <row r="733" spans="2:12" ht="15" hidden="1" customHeight="1">
      <c r="B733" s="9">
        <v>31</v>
      </c>
      <c r="C733" s="29" t="str">
        <f t="shared" si="50"/>
        <v/>
      </c>
      <c r="D733" s="29" t="str">
        <f t="shared" si="51"/>
        <v/>
      </c>
      <c r="E733" s="11" t="str">
        <f t="shared" si="52"/>
        <v/>
      </c>
      <c r="F733" s="11" t="str">
        <f t="shared" si="53"/>
        <v/>
      </c>
      <c r="G733" s="11" t="str">
        <f t="shared" si="54"/>
        <v/>
      </c>
      <c r="H733" s="99" t="str">
        <f t="shared" si="55"/>
        <v/>
      </c>
      <c r="I733" s="107"/>
      <c r="J733" s="113"/>
      <c r="K733" s="113"/>
      <c r="L733" s="113"/>
    </row>
    <row r="734" spans="2:12" ht="15" hidden="1" customHeight="1">
      <c r="B734" s="9">
        <v>32</v>
      </c>
      <c r="C734" s="29" t="str">
        <f t="shared" si="50"/>
        <v/>
      </c>
      <c r="D734" s="29" t="str">
        <f t="shared" si="51"/>
        <v/>
      </c>
      <c r="E734" s="11" t="str">
        <f t="shared" si="52"/>
        <v/>
      </c>
      <c r="F734" s="11" t="str">
        <f t="shared" si="53"/>
        <v/>
      </c>
      <c r="G734" s="11" t="str">
        <f t="shared" si="54"/>
        <v/>
      </c>
      <c r="H734" s="99" t="str">
        <f t="shared" si="55"/>
        <v/>
      </c>
      <c r="I734" s="107"/>
      <c r="J734" s="113"/>
      <c r="K734" s="113"/>
      <c r="L734" s="113"/>
    </row>
    <row r="735" spans="2:12" ht="15" hidden="1" customHeight="1">
      <c r="B735" s="9">
        <v>33</v>
      </c>
      <c r="C735" s="29" t="str">
        <f t="shared" si="50"/>
        <v/>
      </c>
      <c r="D735" s="29" t="str">
        <f t="shared" si="51"/>
        <v/>
      </c>
      <c r="E735" s="11" t="str">
        <f t="shared" si="52"/>
        <v/>
      </c>
      <c r="F735" s="11" t="str">
        <f t="shared" si="53"/>
        <v/>
      </c>
      <c r="G735" s="11" t="str">
        <f t="shared" si="54"/>
        <v/>
      </c>
      <c r="H735" s="99" t="str">
        <f t="shared" si="55"/>
        <v/>
      </c>
      <c r="I735" s="107"/>
      <c r="J735" s="113"/>
      <c r="K735" s="113"/>
      <c r="L735" s="113"/>
    </row>
    <row r="736" spans="2:12" ht="15" hidden="1" customHeight="1">
      <c r="B736" s="9">
        <v>34</v>
      </c>
      <c r="C736" s="29" t="str">
        <f t="shared" si="50"/>
        <v/>
      </c>
      <c r="D736" s="29" t="str">
        <f t="shared" si="51"/>
        <v/>
      </c>
      <c r="E736" s="11" t="str">
        <f t="shared" si="52"/>
        <v/>
      </c>
      <c r="F736" s="11" t="str">
        <f t="shared" si="53"/>
        <v/>
      </c>
      <c r="G736" s="11" t="str">
        <f t="shared" si="54"/>
        <v/>
      </c>
      <c r="H736" s="99" t="str">
        <f t="shared" si="55"/>
        <v/>
      </c>
      <c r="I736" s="107"/>
      <c r="J736" s="113"/>
      <c r="K736" s="113"/>
      <c r="L736" s="113"/>
    </row>
    <row r="737" spans="2:12" ht="15" hidden="1" customHeight="1">
      <c r="B737" s="9">
        <v>35</v>
      </c>
      <c r="C737" s="29" t="str">
        <f t="shared" si="50"/>
        <v/>
      </c>
      <c r="D737" s="29" t="str">
        <f t="shared" si="51"/>
        <v/>
      </c>
      <c r="E737" s="11" t="str">
        <f t="shared" si="52"/>
        <v/>
      </c>
      <c r="F737" s="11" t="str">
        <f t="shared" si="53"/>
        <v/>
      </c>
      <c r="G737" s="11" t="str">
        <f t="shared" si="54"/>
        <v/>
      </c>
      <c r="H737" s="99" t="str">
        <f t="shared" si="55"/>
        <v/>
      </c>
      <c r="I737" s="107"/>
      <c r="J737" s="113"/>
      <c r="K737" s="113"/>
      <c r="L737" s="113"/>
    </row>
    <row r="738" spans="2:12" ht="15" hidden="1" customHeight="1">
      <c r="B738" s="9">
        <v>36</v>
      </c>
      <c r="C738" s="29" t="str">
        <f t="shared" si="50"/>
        <v/>
      </c>
      <c r="D738" s="29" t="str">
        <f t="shared" si="51"/>
        <v/>
      </c>
      <c r="E738" s="11" t="str">
        <f t="shared" si="52"/>
        <v/>
      </c>
      <c r="F738" s="11" t="str">
        <f t="shared" si="53"/>
        <v/>
      </c>
      <c r="G738" s="11" t="str">
        <f t="shared" si="54"/>
        <v/>
      </c>
      <c r="H738" s="99" t="str">
        <f t="shared" si="55"/>
        <v/>
      </c>
      <c r="I738" s="107"/>
      <c r="J738" s="113"/>
      <c r="K738" s="113"/>
      <c r="L738" s="113"/>
    </row>
    <row r="739" spans="2:12" ht="15" hidden="1" customHeight="1">
      <c r="B739" s="9">
        <v>37</v>
      </c>
      <c r="C739" s="29" t="str">
        <f t="shared" si="50"/>
        <v/>
      </c>
      <c r="D739" s="29" t="str">
        <f t="shared" si="51"/>
        <v/>
      </c>
      <c r="E739" s="11" t="str">
        <f t="shared" si="52"/>
        <v/>
      </c>
      <c r="F739" s="11" t="str">
        <f t="shared" si="53"/>
        <v/>
      </c>
      <c r="G739" s="11" t="str">
        <f t="shared" si="54"/>
        <v/>
      </c>
      <c r="H739" s="99" t="str">
        <f t="shared" si="55"/>
        <v/>
      </c>
      <c r="I739" s="107"/>
      <c r="J739" s="113"/>
      <c r="K739" s="113"/>
      <c r="L739" s="113"/>
    </row>
    <row r="740" spans="2:12" ht="15" hidden="1" customHeight="1">
      <c r="B740" s="9">
        <v>38</v>
      </c>
      <c r="C740" s="29" t="str">
        <f t="shared" si="50"/>
        <v/>
      </c>
      <c r="D740" s="29" t="str">
        <f t="shared" si="51"/>
        <v/>
      </c>
      <c r="E740" s="11" t="str">
        <f t="shared" si="52"/>
        <v/>
      </c>
      <c r="F740" s="11" t="str">
        <f t="shared" si="53"/>
        <v/>
      </c>
      <c r="G740" s="11" t="str">
        <f t="shared" si="54"/>
        <v/>
      </c>
      <c r="H740" s="99" t="str">
        <f t="shared" si="55"/>
        <v/>
      </c>
      <c r="I740" s="107"/>
      <c r="J740" s="113"/>
      <c r="K740" s="113"/>
      <c r="L740" s="113"/>
    </row>
    <row r="741" spans="2:12" ht="15" hidden="1" customHeight="1">
      <c r="B741" s="9">
        <v>39</v>
      </c>
      <c r="C741" s="29" t="str">
        <f t="shared" si="50"/>
        <v/>
      </c>
      <c r="D741" s="29" t="str">
        <f t="shared" si="51"/>
        <v/>
      </c>
      <c r="E741" s="11" t="str">
        <f t="shared" si="52"/>
        <v/>
      </c>
      <c r="F741" s="11" t="str">
        <f t="shared" si="53"/>
        <v/>
      </c>
      <c r="G741" s="11" t="str">
        <f t="shared" si="54"/>
        <v/>
      </c>
      <c r="H741" s="99" t="str">
        <f t="shared" si="55"/>
        <v/>
      </c>
      <c r="I741" s="107"/>
      <c r="J741" s="113"/>
      <c r="K741" s="113"/>
      <c r="L741" s="113"/>
    </row>
    <row r="742" spans="2:12" ht="15" hidden="1" customHeight="1">
      <c r="B742" s="9">
        <v>40</v>
      </c>
      <c r="C742" s="29" t="str">
        <f t="shared" si="50"/>
        <v/>
      </c>
      <c r="D742" s="29" t="str">
        <f t="shared" si="51"/>
        <v/>
      </c>
      <c r="E742" s="11" t="str">
        <f t="shared" si="52"/>
        <v/>
      </c>
      <c r="F742" s="11" t="str">
        <f t="shared" si="53"/>
        <v/>
      </c>
      <c r="G742" s="11" t="str">
        <f t="shared" si="54"/>
        <v/>
      </c>
      <c r="H742" s="99" t="str">
        <f t="shared" si="55"/>
        <v/>
      </c>
      <c r="I742" s="107"/>
      <c r="J742" s="113"/>
      <c r="K742" s="113"/>
      <c r="L742" s="113"/>
    </row>
    <row r="743" spans="2:12" ht="15" hidden="1" customHeight="1">
      <c r="B743" s="9">
        <v>41</v>
      </c>
      <c r="C743" s="29" t="str">
        <f t="shared" si="50"/>
        <v/>
      </c>
      <c r="D743" s="29" t="str">
        <f t="shared" si="51"/>
        <v/>
      </c>
      <c r="E743" s="11" t="str">
        <f t="shared" si="52"/>
        <v/>
      </c>
      <c r="F743" s="11" t="str">
        <f t="shared" si="53"/>
        <v/>
      </c>
      <c r="G743" s="11" t="str">
        <f t="shared" si="54"/>
        <v/>
      </c>
      <c r="H743" s="99" t="str">
        <f t="shared" si="55"/>
        <v/>
      </c>
      <c r="I743" s="107"/>
      <c r="J743" s="113"/>
      <c r="K743" s="113"/>
      <c r="L743" s="113"/>
    </row>
    <row r="744" spans="2:12" ht="15" hidden="1" customHeight="1">
      <c r="B744" s="9">
        <v>42</v>
      </c>
      <c r="C744" s="29" t="str">
        <f t="shared" si="50"/>
        <v/>
      </c>
      <c r="D744" s="29" t="str">
        <f t="shared" si="51"/>
        <v/>
      </c>
      <c r="E744" s="11" t="str">
        <f t="shared" si="52"/>
        <v/>
      </c>
      <c r="F744" s="11" t="str">
        <f t="shared" si="53"/>
        <v/>
      </c>
      <c r="G744" s="11" t="str">
        <f t="shared" si="54"/>
        <v/>
      </c>
      <c r="H744" s="99" t="str">
        <f t="shared" si="55"/>
        <v/>
      </c>
      <c r="I744" s="107"/>
      <c r="J744" s="113"/>
      <c r="K744" s="113"/>
      <c r="L744" s="113"/>
    </row>
    <row r="745" spans="2:12" ht="15" hidden="1" customHeight="1">
      <c r="B745" s="9">
        <v>43</v>
      </c>
      <c r="C745" s="29" t="str">
        <f t="shared" si="50"/>
        <v/>
      </c>
      <c r="D745" s="29" t="str">
        <f t="shared" si="51"/>
        <v/>
      </c>
      <c r="E745" s="11" t="str">
        <f t="shared" si="52"/>
        <v/>
      </c>
      <c r="F745" s="11" t="str">
        <f t="shared" si="53"/>
        <v/>
      </c>
      <c r="G745" s="11" t="str">
        <f t="shared" si="54"/>
        <v/>
      </c>
      <c r="H745" s="99" t="str">
        <f t="shared" si="55"/>
        <v/>
      </c>
      <c r="I745" s="107"/>
      <c r="J745" s="113"/>
      <c r="K745" s="113"/>
      <c r="L745" s="113"/>
    </row>
    <row r="746" spans="2:12" ht="15" hidden="1" customHeight="1">
      <c r="B746" s="9">
        <v>44</v>
      </c>
      <c r="C746" s="29" t="str">
        <f t="shared" si="50"/>
        <v/>
      </c>
      <c r="D746" s="29" t="str">
        <f t="shared" si="51"/>
        <v/>
      </c>
      <c r="E746" s="11" t="str">
        <f t="shared" si="52"/>
        <v/>
      </c>
      <c r="F746" s="11" t="str">
        <f t="shared" si="53"/>
        <v/>
      </c>
      <c r="G746" s="11" t="str">
        <f t="shared" si="54"/>
        <v/>
      </c>
      <c r="H746" s="99" t="str">
        <f t="shared" si="55"/>
        <v/>
      </c>
      <c r="I746" s="107"/>
      <c r="J746" s="113"/>
      <c r="K746" s="113"/>
      <c r="L746" s="113"/>
    </row>
    <row r="747" spans="2:12" ht="15" hidden="1" customHeight="1">
      <c r="B747" s="9">
        <v>45</v>
      </c>
      <c r="C747" s="29" t="str">
        <f t="shared" si="50"/>
        <v/>
      </c>
      <c r="D747" s="29" t="str">
        <f t="shared" si="51"/>
        <v/>
      </c>
      <c r="E747" s="11" t="str">
        <f t="shared" si="52"/>
        <v/>
      </c>
      <c r="F747" s="11" t="str">
        <f t="shared" si="53"/>
        <v/>
      </c>
      <c r="G747" s="11" t="str">
        <f t="shared" si="54"/>
        <v/>
      </c>
      <c r="H747" s="99" t="str">
        <f t="shared" si="55"/>
        <v/>
      </c>
      <c r="I747" s="107"/>
      <c r="J747" s="113"/>
      <c r="K747" s="113"/>
      <c r="L747" s="113"/>
    </row>
    <row r="748" spans="2:12" ht="15" hidden="1" customHeight="1">
      <c r="B748" s="9">
        <v>46</v>
      </c>
      <c r="C748" s="29" t="str">
        <f t="shared" si="50"/>
        <v/>
      </c>
      <c r="D748" s="29" t="str">
        <f t="shared" si="51"/>
        <v/>
      </c>
      <c r="E748" s="11" t="str">
        <f t="shared" si="52"/>
        <v/>
      </c>
      <c r="F748" s="11" t="str">
        <f t="shared" si="53"/>
        <v/>
      </c>
      <c r="G748" s="11" t="str">
        <f t="shared" si="54"/>
        <v/>
      </c>
      <c r="H748" s="99" t="str">
        <f t="shared" si="55"/>
        <v/>
      </c>
      <c r="I748" s="107"/>
      <c r="J748" s="113"/>
      <c r="K748" s="113"/>
      <c r="L748" s="113"/>
    </row>
    <row r="749" spans="2:12" ht="15" hidden="1" customHeight="1">
      <c r="B749" s="9">
        <v>47</v>
      </c>
      <c r="C749" s="29" t="str">
        <f t="shared" si="50"/>
        <v/>
      </c>
      <c r="D749" s="29" t="str">
        <f t="shared" si="51"/>
        <v/>
      </c>
      <c r="E749" s="11" t="str">
        <f t="shared" si="52"/>
        <v/>
      </c>
      <c r="F749" s="11" t="str">
        <f t="shared" si="53"/>
        <v/>
      </c>
      <c r="G749" s="11" t="str">
        <f t="shared" si="54"/>
        <v/>
      </c>
      <c r="H749" s="99" t="str">
        <f t="shared" si="55"/>
        <v/>
      </c>
      <c r="I749" s="107"/>
      <c r="J749" s="113"/>
      <c r="K749" s="113"/>
      <c r="L749" s="113"/>
    </row>
    <row r="750" spans="2:12" ht="15" hidden="1" customHeight="1">
      <c r="B750" s="9">
        <v>48</v>
      </c>
      <c r="C750" s="29" t="str">
        <f t="shared" si="50"/>
        <v/>
      </c>
      <c r="D750" s="29" t="str">
        <f t="shared" si="51"/>
        <v/>
      </c>
      <c r="E750" s="11" t="str">
        <f t="shared" si="52"/>
        <v/>
      </c>
      <c r="F750" s="11" t="str">
        <f t="shared" si="53"/>
        <v/>
      </c>
      <c r="G750" s="11" t="str">
        <f t="shared" si="54"/>
        <v/>
      </c>
      <c r="H750" s="99" t="str">
        <f t="shared" si="55"/>
        <v/>
      </c>
      <c r="I750" s="107"/>
      <c r="J750" s="113"/>
      <c r="K750" s="113"/>
      <c r="L750" s="113"/>
    </row>
    <row r="751" spans="2:12" ht="15" hidden="1" customHeight="1">
      <c r="B751" s="9">
        <v>49</v>
      </c>
      <c r="C751" s="29" t="str">
        <f t="shared" si="50"/>
        <v/>
      </c>
      <c r="D751" s="29" t="str">
        <f t="shared" si="51"/>
        <v/>
      </c>
      <c r="E751" s="11" t="str">
        <f t="shared" si="52"/>
        <v/>
      </c>
      <c r="F751" s="11" t="str">
        <f t="shared" si="53"/>
        <v/>
      </c>
      <c r="G751" s="11" t="str">
        <f t="shared" si="54"/>
        <v/>
      </c>
      <c r="H751" s="99" t="str">
        <f t="shared" si="55"/>
        <v/>
      </c>
      <c r="I751" s="107"/>
      <c r="J751" s="113"/>
      <c r="K751" s="113"/>
      <c r="L751" s="113"/>
    </row>
    <row r="752" spans="2:12" ht="15" hidden="1" customHeight="1">
      <c r="B752" s="9">
        <v>50</v>
      </c>
      <c r="C752" s="29" t="str">
        <f t="shared" si="50"/>
        <v/>
      </c>
      <c r="D752" s="29" t="str">
        <f t="shared" si="51"/>
        <v/>
      </c>
      <c r="E752" s="11" t="str">
        <f t="shared" si="52"/>
        <v/>
      </c>
      <c r="F752" s="11" t="str">
        <f t="shared" si="53"/>
        <v/>
      </c>
      <c r="G752" s="11" t="str">
        <f t="shared" si="54"/>
        <v/>
      </c>
      <c r="H752" s="99" t="str">
        <f t="shared" si="55"/>
        <v/>
      </c>
      <c r="I752" s="107"/>
      <c r="J752" s="113"/>
      <c r="K752" s="113"/>
      <c r="L752" s="113"/>
    </row>
    <row r="753" spans="2:12" ht="15" customHeight="1">
      <c r="B753" s="9"/>
      <c r="E753" s="58"/>
      <c r="F753" s="58"/>
      <c r="G753" s="28" t="s">
        <v>81</v>
      </c>
      <c r="H753" s="98">
        <f>SUM(H703:H752)</f>
        <v>30000</v>
      </c>
      <c r="I753" s="108"/>
      <c r="J753" s="114"/>
      <c r="K753" s="114"/>
      <c r="L753" s="114"/>
    </row>
    <row r="754" spans="2:12" ht="15" customHeight="1">
      <c r="B754" s="9"/>
      <c r="C754" s="32" t="s">
        <v>68</v>
      </c>
      <c r="D754" s="30"/>
      <c r="G754" s="9"/>
      <c r="I754" s="109"/>
      <c r="J754" s="115"/>
      <c r="K754" s="115"/>
      <c r="L754" s="115"/>
    </row>
    <row r="755" spans="2:12" ht="15" customHeight="1">
      <c r="B755" s="9"/>
      <c r="C755" s="28" t="s">
        <v>1</v>
      </c>
      <c r="D755" s="28" t="s">
        <v>13</v>
      </c>
      <c r="E755" s="28" t="s">
        <v>27</v>
      </c>
      <c r="F755" s="28" t="s">
        <v>15</v>
      </c>
      <c r="G755" s="28" t="s">
        <v>20</v>
      </c>
      <c r="H755" s="96" t="s">
        <v>56</v>
      </c>
      <c r="I755" s="106"/>
      <c r="J755" s="112"/>
      <c r="K755" s="112"/>
      <c r="L755" s="112"/>
    </row>
    <row r="756" spans="2:12" ht="15" customHeight="1">
      <c r="B756" s="9">
        <v>1</v>
      </c>
      <c r="C756" s="29">
        <f t="shared" ref="C756:C819" si="56">IFERROR(VLOOKUP("その他の社会活動"&amp;B756,$A$112:$H$431,3,FALSE),"")</f>
        <v>4</v>
      </c>
      <c r="D756" s="29">
        <f t="shared" ref="D756:D819" si="57">IFERROR(VLOOKUP("その他の社会活動"&amp;B756,$A$112:$H$431,4,FALSE),"")</f>
        <v>4</v>
      </c>
      <c r="E756" s="11">
        <f t="shared" ref="E756:E819" si="58">IFERROR(VLOOKUP("その他の社会活動"&amp;B756,$A$112:$H$431,5,FALSE),"")</f>
        <v>4</v>
      </c>
      <c r="F756" s="11" t="str">
        <f t="shared" ref="F756:F819" si="59">IFERROR(VLOOKUP("その他の社会活動"&amp;B756,$A$112:$H$431,6,FALSE),"")</f>
        <v>その他の社会活動</v>
      </c>
      <c r="G756" s="11" t="str">
        <f t="shared" ref="G756:G819" si="60">IFERROR(VLOOKUP("その他の社会活動"&amp;B756,$A$112:$H$431,7,FALSE),"")</f>
        <v>市高連分担金</v>
      </c>
      <c r="H756" s="99">
        <f t="shared" ref="H756:H819" si="61">IFERROR(VLOOKUP("その他の社会活動"&amp;B756,$A$112:$H$431,8,FALSE),"")</f>
        <v>40000</v>
      </c>
      <c r="I756" s="107"/>
      <c r="J756" s="113"/>
      <c r="K756" s="113"/>
      <c r="L756" s="113"/>
    </row>
    <row r="757" spans="2:12" ht="15" customHeight="1">
      <c r="B757" s="9">
        <v>2</v>
      </c>
      <c r="C757" s="29" t="str">
        <f t="shared" si="56"/>
        <v/>
      </c>
      <c r="D757" s="29" t="str">
        <f t="shared" si="57"/>
        <v/>
      </c>
      <c r="E757" s="11" t="str">
        <f t="shared" si="58"/>
        <v/>
      </c>
      <c r="F757" s="11" t="str">
        <f t="shared" si="59"/>
        <v/>
      </c>
      <c r="G757" s="11" t="str">
        <f t="shared" si="60"/>
        <v/>
      </c>
      <c r="H757" s="99" t="str">
        <f t="shared" si="61"/>
        <v/>
      </c>
      <c r="I757" s="107"/>
      <c r="J757" s="113"/>
      <c r="K757" s="113"/>
      <c r="L757" s="113"/>
    </row>
    <row r="758" spans="2:12" ht="15" customHeight="1">
      <c r="B758" s="9">
        <v>3</v>
      </c>
      <c r="C758" s="29" t="str">
        <f t="shared" si="56"/>
        <v/>
      </c>
      <c r="D758" s="29" t="str">
        <f t="shared" si="57"/>
        <v/>
      </c>
      <c r="E758" s="11" t="str">
        <f t="shared" si="58"/>
        <v/>
      </c>
      <c r="F758" s="11" t="str">
        <f t="shared" si="59"/>
        <v/>
      </c>
      <c r="G758" s="11" t="str">
        <f t="shared" si="60"/>
        <v/>
      </c>
      <c r="H758" s="99" t="str">
        <f t="shared" si="61"/>
        <v/>
      </c>
      <c r="I758" s="107"/>
      <c r="J758" s="113"/>
      <c r="K758" s="113"/>
      <c r="L758" s="113"/>
    </row>
    <row r="759" spans="2:12" ht="15" customHeight="1">
      <c r="B759" s="9">
        <v>4</v>
      </c>
      <c r="C759" s="29" t="str">
        <f t="shared" si="56"/>
        <v/>
      </c>
      <c r="D759" s="29" t="str">
        <f t="shared" si="57"/>
        <v/>
      </c>
      <c r="E759" s="11" t="str">
        <f t="shared" si="58"/>
        <v/>
      </c>
      <c r="F759" s="11" t="str">
        <f t="shared" si="59"/>
        <v/>
      </c>
      <c r="G759" s="11" t="str">
        <f t="shared" si="60"/>
        <v/>
      </c>
      <c r="H759" s="99" t="str">
        <f t="shared" si="61"/>
        <v/>
      </c>
      <c r="I759" s="107"/>
      <c r="J759" s="113"/>
      <c r="K759" s="113"/>
      <c r="L759" s="113"/>
    </row>
    <row r="760" spans="2:12" ht="15" customHeight="1">
      <c r="B760" s="9">
        <v>5</v>
      </c>
      <c r="C760" s="29" t="str">
        <f t="shared" si="56"/>
        <v/>
      </c>
      <c r="D760" s="29" t="str">
        <f t="shared" si="57"/>
        <v/>
      </c>
      <c r="E760" s="11" t="str">
        <f t="shared" si="58"/>
        <v/>
      </c>
      <c r="F760" s="11" t="str">
        <f t="shared" si="59"/>
        <v/>
      </c>
      <c r="G760" s="11" t="str">
        <f t="shared" si="60"/>
        <v/>
      </c>
      <c r="H760" s="99" t="str">
        <f t="shared" si="61"/>
        <v/>
      </c>
      <c r="I760" s="107"/>
      <c r="J760" s="113"/>
      <c r="K760" s="113"/>
      <c r="L760" s="113"/>
    </row>
    <row r="761" spans="2:12" ht="15" hidden="1" customHeight="1">
      <c r="B761" s="9">
        <v>6</v>
      </c>
      <c r="C761" s="29" t="str">
        <f t="shared" si="56"/>
        <v/>
      </c>
      <c r="D761" s="29" t="str">
        <f t="shared" si="57"/>
        <v/>
      </c>
      <c r="E761" s="11" t="str">
        <f t="shared" si="58"/>
        <v/>
      </c>
      <c r="F761" s="11" t="str">
        <f t="shared" si="59"/>
        <v/>
      </c>
      <c r="G761" s="11" t="str">
        <f t="shared" si="60"/>
        <v/>
      </c>
      <c r="H761" s="99" t="str">
        <f t="shared" si="61"/>
        <v/>
      </c>
      <c r="I761" s="107"/>
      <c r="J761" s="113"/>
      <c r="K761" s="113"/>
      <c r="L761" s="113"/>
    </row>
    <row r="762" spans="2:12" ht="15" hidden="1" customHeight="1">
      <c r="B762" s="9">
        <v>7</v>
      </c>
      <c r="C762" s="29" t="str">
        <f t="shared" si="56"/>
        <v/>
      </c>
      <c r="D762" s="29" t="str">
        <f t="shared" si="57"/>
        <v/>
      </c>
      <c r="E762" s="11" t="str">
        <f t="shared" si="58"/>
        <v/>
      </c>
      <c r="F762" s="11" t="str">
        <f t="shared" si="59"/>
        <v/>
      </c>
      <c r="G762" s="11" t="str">
        <f t="shared" si="60"/>
        <v/>
      </c>
      <c r="H762" s="99" t="str">
        <f t="shared" si="61"/>
        <v/>
      </c>
      <c r="I762" s="107"/>
      <c r="J762" s="113"/>
      <c r="K762" s="113"/>
      <c r="L762" s="113"/>
    </row>
    <row r="763" spans="2:12" ht="15" hidden="1" customHeight="1">
      <c r="B763" s="9">
        <v>8</v>
      </c>
      <c r="C763" s="29" t="str">
        <f t="shared" si="56"/>
        <v/>
      </c>
      <c r="D763" s="29" t="str">
        <f t="shared" si="57"/>
        <v/>
      </c>
      <c r="E763" s="11" t="str">
        <f t="shared" si="58"/>
        <v/>
      </c>
      <c r="F763" s="11" t="str">
        <f t="shared" si="59"/>
        <v/>
      </c>
      <c r="G763" s="11" t="str">
        <f t="shared" si="60"/>
        <v/>
      </c>
      <c r="H763" s="99" t="str">
        <f t="shared" si="61"/>
        <v/>
      </c>
      <c r="I763" s="107"/>
      <c r="J763" s="113"/>
      <c r="K763" s="113"/>
      <c r="L763" s="113"/>
    </row>
    <row r="764" spans="2:12" ht="15" hidden="1" customHeight="1">
      <c r="B764" s="9">
        <v>9</v>
      </c>
      <c r="C764" s="29" t="str">
        <f t="shared" si="56"/>
        <v/>
      </c>
      <c r="D764" s="29" t="str">
        <f t="shared" si="57"/>
        <v/>
      </c>
      <c r="E764" s="11" t="str">
        <f t="shared" si="58"/>
        <v/>
      </c>
      <c r="F764" s="11" t="str">
        <f t="shared" si="59"/>
        <v/>
      </c>
      <c r="G764" s="11" t="str">
        <f t="shared" si="60"/>
        <v/>
      </c>
      <c r="H764" s="99" t="str">
        <f t="shared" si="61"/>
        <v/>
      </c>
      <c r="I764" s="107"/>
      <c r="J764" s="113"/>
      <c r="K764" s="113"/>
      <c r="L764" s="113"/>
    </row>
    <row r="765" spans="2:12" ht="15" hidden="1" customHeight="1">
      <c r="B765" s="9">
        <v>10</v>
      </c>
      <c r="C765" s="29" t="str">
        <f t="shared" si="56"/>
        <v/>
      </c>
      <c r="D765" s="29" t="str">
        <f t="shared" si="57"/>
        <v/>
      </c>
      <c r="E765" s="11" t="str">
        <f t="shared" si="58"/>
        <v/>
      </c>
      <c r="F765" s="11" t="str">
        <f t="shared" si="59"/>
        <v/>
      </c>
      <c r="G765" s="11" t="str">
        <f t="shared" si="60"/>
        <v/>
      </c>
      <c r="H765" s="99" t="str">
        <f t="shared" si="61"/>
        <v/>
      </c>
      <c r="I765" s="107"/>
      <c r="J765" s="113"/>
      <c r="K765" s="113"/>
      <c r="L765" s="113"/>
    </row>
    <row r="766" spans="2:12" ht="15" hidden="1" customHeight="1">
      <c r="B766" s="9">
        <v>11</v>
      </c>
      <c r="C766" s="29" t="str">
        <f t="shared" si="56"/>
        <v/>
      </c>
      <c r="D766" s="29" t="str">
        <f t="shared" si="57"/>
        <v/>
      </c>
      <c r="E766" s="11" t="str">
        <f t="shared" si="58"/>
        <v/>
      </c>
      <c r="F766" s="11" t="str">
        <f t="shared" si="59"/>
        <v/>
      </c>
      <c r="G766" s="11" t="str">
        <f t="shared" si="60"/>
        <v/>
      </c>
      <c r="H766" s="99" t="str">
        <f t="shared" si="61"/>
        <v/>
      </c>
      <c r="I766" s="107"/>
      <c r="J766" s="113"/>
      <c r="K766" s="113"/>
      <c r="L766" s="113"/>
    </row>
    <row r="767" spans="2:12" ht="15" hidden="1" customHeight="1">
      <c r="B767" s="9">
        <v>12</v>
      </c>
      <c r="C767" s="29" t="str">
        <f t="shared" si="56"/>
        <v/>
      </c>
      <c r="D767" s="29" t="str">
        <f t="shared" si="57"/>
        <v/>
      </c>
      <c r="E767" s="11" t="str">
        <f t="shared" si="58"/>
        <v/>
      </c>
      <c r="F767" s="11" t="str">
        <f t="shared" si="59"/>
        <v/>
      </c>
      <c r="G767" s="11" t="str">
        <f t="shared" si="60"/>
        <v/>
      </c>
      <c r="H767" s="99" t="str">
        <f t="shared" si="61"/>
        <v/>
      </c>
      <c r="I767" s="107"/>
      <c r="J767" s="113"/>
      <c r="K767" s="113"/>
      <c r="L767" s="113"/>
    </row>
    <row r="768" spans="2:12" ht="15" hidden="1" customHeight="1">
      <c r="B768" s="9">
        <v>13</v>
      </c>
      <c r="C768" s="29" t="str">
        <f t="shared" si="56"/>
        <v/>
      </c>
      <c r="D768" s="29" t="str">
        <f t="shared" si="57"/>
        <v/>
      </c>
      <c r="E768" s="11" t="str">
        <f t="shared" si="58"/>
        <v/>
      </c>
      <c r="F768" s="11" t="str">
        <f t="shared" si="59"/>
        <v/>
      </c>
      <c r="G768" s="11" t="str">
        <f t="shared" si="60"/>
        <v/>
      </c>
      <c r="H768" s="99" t="str">
        <f t="shared" si="61"/>
        <v/>
      </c>
      <c r="I768" s="107"/>
      <c r="J768" s="113"/>
      <c r="K768" s="113"/>
      <c r="L768" s="113"/>
    </row>
    <row r="769" spans="2:12" ht="15" hidden="1" customHeight="1">
      <c r="B769" s="9">
        <v>14</v>
      </c>
      <c r="C769" s="29" t="str">
        <f t="shared" si="56"/>
        <v/>
      </c>
      <c r="D769" s="29" t="str">
        <f t="shared" si="57"/>
        <v/>
      </c>
      <c r="E769" s="11" t="str">
        <f t="shared" si="58"/>
        <v/>
      </c>
      <c r="F769" s="11" t="str">
        <f t="shared" si="59"/>
        <v/>
      </c>
      <c r="G769" s="11" t="str">
        <f t="shared" si="60"/>
        <v/>
      </c>
      <c r="H769" s="99" t="str">
        <f t="shared" si="61"/>
        <v/>
      </c>
      <c r="I769" s="107"/>
      <c r="J769" s="113"/>
      <c r="K769" s="113"/>
      <c r="L769" s="113"/>
    </row>
    <row r="770" spans="2:12" ht="15" hidden="1" customHeight="1">
      <c r="B770" s="9">
        <v>15</v>
      </c>
      <c r="C770" s="29" t="str">
        <f t="shared" si="56"/>
        <v/>
      </c>
      <c r="D770" s="29" t="str">
        <f t="shared" si="57"/>
        <v/>
      </c>
      <c r="E770" s="11" t="str">
        <f t="shared" si="58"/>
        <v/>
      </c>
      <c r="F770" s="11" t="str">
        <f t="shared" si="59"/>
        <v/>
      </c>
      <c r="G770" s="11" t="str">
        <f t="shared" si="60"/>
        <v/>
      </c>
      <c r="H770" s="99" t="str">
        <f t="shared" si="61"/>
        <v/>
      </c>
      <c r="I770" s="107"/>
      <c r="J770" s="113"/>
      <c r="K770" s="113"/>
      <c r="L770" s="113"/>
    </row>
    <row r="771" spans="2:12" ht="15" hidden="1" customHeight="1">
      <c r="B771" s="9">
        <v>16</v>
      </c>
      <c r="C771" s="29" t="str">
        <f t="shared" si="56"/>
        <v/>
      </c>
      <c r="D771" s="29" t="str">
        <f t="shared" si="57"/>
        <v/>
      </c>
      <c r="E771" s="11" t="str">
        <f t="shared" si="58"/>
        <v/>
      </c>
      <c r="F771" s="11" t="str">
        <f t="shared" si="59"/>
        <v/>
      </c>
      <c r="G771" s="11" t="str">
        <f t="shared" si="60"/>
        <v/>
      </c>
      <c r="H771" s="99" t="str">
        <f t="shared" si="61"/>
        <v/>
      </c>
      <c r="I771" s="107"/>
      <c r="J771" s="113"/>
      <c r="K771" s="113"/>
      <c r="L771" s="113"/>
    </row>
    <row r="772" spans="2:12" ht="15" hidden="1" customHeight="1">
      <c r="B772" s="9">
        <v>17</v>
      </c>
      <c r="C772" s="29" t="str">
        <f t="shared" si="56"/>
        <v/>
      </c>
      <c r="D772" s="29" t="str">
        <f t="shared" si="57"/>
        <v/>
      </c>
      <c r="E772" s="11" t="str">
        <f t="shared" si="58"/>
        <v/>
      </c>
      <c r="F772" s="11" t="str">
        <f t="shared" si="59"/>
        <v/>
      </c>
      <c r="G772" s="11" t="str">
        <f t="shared" si="60"/>
        <v/>
      </c>
      <c r="H772" s="99" t="str">
        <f t="shared" si="61"/>
        <v/>
      </c>
      <c r="I772" s="107"/>
      <c r="J772" s="113"/>
      <c r="K772" s="113"/>
      <c r="L772" s="113"/>
    </row>
    <row r="773" spans="2:12" ht="15" hidden="1" customHeight="1">
      <c r="B773" s="9">
        <v>18</v>
      </c>
      <c r="C773" s="29" t="str">
        <f t="shared" si="56"/>
        <v/>
      </c>
      <c r="D773" s="29" t="str">
        <f t="shared" si="57"/>
        <v/>
      </c>
      <c r="E773" s="11" t="str">
        <f t="shared" si="58"/>
        <v/>
      </c>
      <c r="F773" s="11" t="str">
        <f t="shared" si="59"/>
        <v/>
      </c>
      <c r="G773" s="11" t="str">
        <f t="shared" si="60"/>
        <v/>
      </c>
      <c r="H773" s="99" t="str">
        <f t="shared" si="61"/>
        <v/>
      </c>
      <c r="I773" s="107"/>
      <c r="J773" s="113"/>
      <c r="K773" s="113"/>
      <c r="L773" s="113"/>
    </row>
    <row r="774" spans="2:12" ht="15" hidden="1" customHeight="1">
      <c r="B774" s="9">
        <v>19</v>
      </c>
      <c r="C774" s="29" t="str">
        <f t="shared" si="56"/>
        <v/>
      </c>
      <c r="D774" s="29" t="str">
        <f t="shared" si="57"/>
        <v/>
      </c>
      <c r="E774" s="11" t="str">
        <f t="shared" si="58"/>
        <v/>
      </c>
      <c r="F774" s="11" t="str">
        <f t="shared" si="59"/>
        <v/>
      </c>
      <c r="G774" s="11" t="str">
        <f t="shared" si="60"/>
        <v/>
      </c>
      <c r="H774" s="99" t="str">
        <f t="shared" si="61"/>
        <v/>
      </c>
      <c r="I774" s="107"/>
      <c r="J774" s="113"/>
      <c r="K774" s="113"/>
      <c r="L774" s="113"/>
    </row>
    <row r="775" spans="2:12" ht="15" hidden="1" customHeight="1">
      <c r="B775" s="9">
        <v>20</v>
      </c>
      <c r="C775" s="29" t="str">
        <f t="shared" si="56"/>
        <v/>
      </c>
      <c r="D775" s="29" t="str">
        <f t="shared" si="57"/>
        <v/>
      </c>
      <c r="E775" s="11" t="str">
        <f t="shared" si="58"/>
        <v/>
      </c>
      <c r="F775" s="11" t="str">
        <f t="shared" si="59"/>
        <v/>
      </c>
      <c r="G775" s="11" t="str">
        <f t="shared" si="60"/>
        <v/>
      </c>
      <c r="H775" s="99" t="str">
        <f t="shared" si="61"/>
        <v/>
      </c>
      <c r="I775" s="107"/>
      <c r="J775" s="113"/>
      <c r="K775" s="113"/>
      <c r="L775" s="113"/>
    </row>
    <row r="776" spans="2:12" ht="15" hidden="1" customHeight="1">
      <c r="B776" s="9">
        <v>21</v>
      </c>
      <c r="C776" s="29" t="str">
        <f t="shared" si="56"/>
        <v/>
      </c>
      <c r="D776" s="29" t="str">
        <f t="shared" si="57"/>
        <v/>
      </c>
      <c r="E776" s="11" t="str">
        <f t="shared" si="58"/>
        <v/>
      </c>
      <c r="F776" s="11" t="str">
        <f t="shared" si="59"/>
        <v/>
      </c>
      <c r="G776" s="11" t="str">
        <f t="shared" si="60"/>
        <v/>
      </c>
      <c r="H776" s="99" t="str">
        <f t="shared" si="61"/>
        <v/>
      </c>
      <c r="I776" s="107"/>
      <c r="J776" s="113"/>
      <c r="K776" s="113"/>
      <c r="L776" s="113"/>
    </row>
    <row r="777" spans="2:12" ht="15" hidden="1" customHeight="1">
      <c r="B777" s="9">
        <v>22</v>
      </c>
      <c r="C777" s="29" t="str">
        <f t="shared" si="56"/>
        <v/>
      </c>
      <c r="D777" s="29" t="str">
        <f t="shared" si="57"/>
        <v/>
      </c>
      <c r="E777" s="11" t="str">
        <f t="shared" si="58"/>
        <v/>
      </c>
      <c r="F777" s="11" t="str">
        <f t="shared" si="59"/>
        <v/>
      </c>
      <c r="G777" s="11" t="str">
        <f t="shared" si="60"/>
        <v/>
      </c>
      <c r="H777" s="99" t="str">
        <f t="shared" si="61"/>
        <v/>
      </c>
      <c r="I777" s="107"/>
      <c r="J777" s="113"/>
      <c r="K777" s="113"/>
      <c r="L777" s="113"/>
    </row>
    <row r="778" spans="2:12" ht="15" hidden="1" customHeight="1">
      <c r="B778" s="9">
        <v>23</v>
      </c>
      <c r="C778" s="29" t="str">
        <f t="shared" si="56"/>
        <v/>
      </c>
      <c r="D778" s="29" t="str">
        <f t="shared" si="57"/>
        <v/>
      </c>
      <c r="E778" s="11" t="str">
        <f t="shared" si="58"/>
        <v/>
      </c>
      <c r="F778" s="11" t="str">
        <f t="shared" si="59"/>
        <v/>
      </c>
      <c r="G778" s="11" t="str">
        <f t="shared" si="60"/>
        <v/>
      </c>
      <c r="H778" s="99" t="str">
        <f t="shared" si="61"/>
        <v/>
      </c>
      <c r="I778" s="107"/>
      <c r="J778" s="113"/>
      <c r="K778" s="113"/>
      <c r="L778" s="113"/>
    </row>
    <row r="779" spans="2:12" ht="15" hidden="1" customHeight="1">
      <c r="B779" s="9">
        <v>24</v>
      </c>
      <c r="C779" s="29" t="str">
        <f t="shared" si="56"/>
        <v/>
      </c>
      <c r="D779" s="29" t="str">
        <f t="shared" si="57"/>
        <v/>
      </c>
      <c r="E779" s="11" t="str">
        <f t="shared" si="58"/>
        <v/>
      </c>
      <c r="F779" s="11" t="str">
        <f t="shared" si="59"/>
        <v/>
      </c>
      <c r="G779" s="11" t="str">
        <f t="shared" si="60"/>
        <v/>
      </c>
      <c r="H779" s="99" t="str">
        <f t="shared" si="61"/>
        <v/>
      </c>
      <c r="I779" s="107"/>
      <c r="J779" s="113"/>
      <c r="K779" s="113"/>
      <c r="L779" s="113"/>
    </row>
    <row r="780" spans="2:12" ht="15" hidden="1" customHeight="1">
      <c r="B780" s="9">
        <v>25</v>
      </c>
      <c r="C780" s="29" t="str">
        <f t="shared" si="56"/>
        <v/>
      </c>
      <c r="D780" s="29" t="str">
        <f t="shared" si="57"/>
        <v/>
      </c>
      <c r="E780" s="11" t="str">
        <f t="shared" si="58"/>
        <v/>
      </c>
      <c r="F780" s="11" t="str">
        <f t="shared" si="59"/>
        <v/>
      </c>
      <c r="G780" s="11" t="str">
        <f t="shared" si="60"/>
        <v/>
      </c>
      <c r="H780" s="99" t="str">
        <f t="shared" si="61"/>
        <v/>
      </c>
      <c r="I780" s="107"/>
      <c r="J780" s="113"/>
      <c r="K780" s="113"/>
      <c r="L780" s="113"/>
    </row>
    <row r="781" spans="2:12" ht="15" hidden="1" customHeight="1">
      <c r="B781" s="9">
        <v>26</v>
      </c>
      <c r="C781" s="29" t="str">
        <f t="shared" si="56"/>
        <v/>
      </c>
      <c r="D781" s="29" t="str">
        <f t="shared" si="57"/>
        <v/>
      </c>
      <c r="E781" s="11" t="str">
        <f t="shared" si="58"/>
        <v/>
      </c>
      <c r="F781" s="11" t="str">
        <f t="shared" si="59"/>
        <v/>
      </c>
      <c r="G781" s="11" t="str">
        <f t="shared" si="60"/>
        <v/>
      </c>
      <c r="H781" s="99" t="str">
        <f t="shared" si="61"/>
        <v/>
      </c>
      <c r="I781" s="107"/>
      <c r="J781" s="113"/>
      <c r="K781" s="113"/>
      <c r="L781" s="113"/>
    </row>
    <row r="782" spans="2:12" ht="15" hidden="1" customHeight="1">
      <c r="B782" s="9">
        <v>27</v>
      </c>
      <c r="C782" s="29" t="str">
        <f t="shared" si="56"/>
        <v/>
      </c>
      <c r="D782" s="29" t="str">
        <f t="shared" si="57"/>
        <v/>
      </c>
      <c r="E782" s="11" t="str">
        <f t="shared" si="58"/>
        <v/>
      </c>
      <c r="F782" s="11" t="str">
        <f t="shared" si="59"/>
        <v/>
      </c>
      <c r="G782" s="11" t="str">
        <f t="shared" si="60"/>
        <v/>
      </c>
      <c r="H782" s="99" t="str">
        <f t="shared" si="61"/>
        <v/>
      </c>
      <c r="I782" s="107"/>
      <c r="J782" s="113"/>
      <c r="K782" s="113"/>
      <c r="L782" s="113"/>
    </row>
    <row r="783" spans="2:12" ht="15" hidden="1" customHeight="1">
      <c r="B783" s="9">
        <v>28</v>
      </c>
      <c r="C783" s="29" t="str">
        <f t="shared" si="56"/>
        <v/>
      </c>
      <c r="D783" s="29" t="str">
        <f t="shared" si="57"/>
        <v/>
      </c>
      <c r="E783" s="11" t="str">
        <f t="shared" si="58"/>
        <v/>
      </c>
      <c r="F783" s="11" t="str">
        <f t="shared" si="59"/>
        <v/>
      </c>
      <c r="G783" s="11" t="str">
        <f t="shared" si="60"/>
        <v/>
      </c>
      <c r="H783" s="99" t="str">
        <f t="shared" si="61"/>
        <v/>
      </c>
      <c r="I783" s="107"/>
      <c r="J783" s="113"/>
      <c r="K783" s="113"/>
      <c r="L783" s="113"/>
    </row>
    <row r="784" spans="2:12" ht="15" hidden="1" customHeight="1">
      <c r="B784" s="9">
        <v>29</v>
      </c>
      <c r="C784" s="29" t="str">
        <f t="shared" si="56"/>
        <v/>
      </c>
      <c r="D784" s="29" t="str">
        <f t="shared" si="57"/>
        <v/>
      </c>
      <c r="E784" s="11" t="str">
        <f t="shared" si="58"/>
        <v/>
      </c>
      <c r="F784" s="11" t="str">
        <f t="shared" si="59"/>
        <v/>
      </c>
      <c r="G784" s="11" t="str">
        <f t="shared" si="60"/>
        <v/>
      </c>
      <c r="H784" s="99" t="str">
        <f t="shared" si="61"/>
        <v/>
      </c>
      <c r="I784" s="107"/>
      <c r="J784" s="113"/>
      <c r="K784" s="113"/>
      <c r="L784" s="113"/>
    </row>
    <row r="785" spans="2:12" ht="15" hidden="1" customHeight="1">
      <c r="B785" s="9">
        <v>30</v>
      </c>
      <c r="C785" s="29" t="str">
        <f t="shared" si="56"/>
        <v/>
      </c>
      <c r="D785" s="29" t="str">
        <f t="shared" si="57"/>
        <v/>
      </c>
      <c r="E785" s="11" t="str">
        <f t="shared" si="58"/>
        <v/>
      </c>
      <c r="F785" s="11" t="str">
        <f t="shared" si="59"/>
        <v/>
      </c>
      <c r="G785" s="11" t="str">
        <f t="shared" si="60"/>
        <v/>
      </c>
      <c r="H785" s="99" t="str">
        <f t="shared" si="61"/>
        <v/>
      </c>
      <c r="I785" s="107"/>
      <c r="J785" s="113"/>
      <c r="K785" s="113"/>
      <c r="L785" s="113"/>
    </row>
    <row r="786" spans="2:12" ht="15" hidden="1" customHeight="1">
      <c r="B786" s="9">
        <v>31</v>
      </c>
      <c r="C786" s="29" t="str">
        <f t="shared" si="56"/>
        <v/>
      </c>
      <c r="D786" s="29" t="str">
        <f t="shared" si="57"/>
        <v/>
      </c>
      <c r="E786" s="11" t="str">
        <f t="shared" si="58"/>
        <v/>
      </c>
      <c r="F786" s="11" t="str">
        <f t="shared" si="59"/>
        <v/>
      </c>
      <c r="G786" s="11" t="str">
        <f t="shared" si="60"/>
        <v/>
      </c>
      <c r="H786" s="99" t="str">
        <f t="shared" si="61"/>
        <v/>
      </c>
      <c r="I786" s="107"/>
      <c r="J786" s="113"/>
      <c r="K786" s="113"/>
      <c r="L786" s="113"/>
    </row>
    <row r="787" spans="2:12" ht="15" hidden="1" customHeight="1">
      <c r="B787" s="9">
        <v>32</v>
      </c>
      <c r="C787" s="29" t="str">
        <f t="shared" si="56"/>
        <v/>
      </c>
      <c r="D787" s="29" t="str">
        <f t="shared" si="57"/>
        <v/>
      </c>
      <c r="E787" s="11" t="str">
        <f t="shared" si="58"/>
        <v/>
      </c>
      <c r="F787" s="11" t="str">
        <f t="shared" si="59"/>
        <v/>
      </c>
      <c r="G787" s="11" t="str">
        <f t="shared" si="60"/>
        <v/>
      </c>
      <c r="H787" s="99" t="str">
        <f t="shared" si="61"/>
        <v/>
      </c>
      <c r="I787" s="107"/>
      <c r="J787" s="113"/>
      <c r="K787" s="113"/>
      <c r="L787" s="113"/>
    </row>
    <row r="788" spans="2:12" ht="15" hidden="1" customHeight="1">
      <c r="B788" s="9">
        <v>33</v>
      </c>
      <c r="C788" s="29" t="str">
        <f t="shared" si="56"/>
        <v/>
      </c>
      <c r="D788" s="29" t="str">
        <f t="shared" si="57"/>
        <v/>
      </c>
      <c r="E788" s="11" t="str">
        <f t="shared" si="58"/>
        <v/>
      </c>
      <c r="F788" s="11" t="str">
        <f t="shared" si="59"/>
        <v/>
      </c>
      <c r="G788" s="11" t="str">
        <f t="shared" si="60"/>
        <v/>
      </c>
      <c r="H788" s="99" t="str">
        <f t="shared" si="61"/>
        <v/>
      </c>
      <c r="I788" s="107"/>
      <c r="J788" s="113"/>
      <c r="K788" s="113"/>
      <c r="L788" s="113"/>
    </row>
    <row r="789" spans="2:12" ht="15" hidden="1" customHeight="1">
      <c r="B789" s="9">
        <v>34</v>
      </c>
      <c r="C789" s="29" t="str">
        <f t="shared" si="56"/>
        <v/>
      </c>
      <c r="D789" s="29" t="str">
        <f t="shared" si="57"/>
        <v/>
      </c>
      <c r="E789" s="11" t="str">
        <f t="shared" si="58"/>
        <v/>
      </c>
      <c r="F789" s="11" t="str">
        <f t="shared" si="59"/>
        <v/>
      </c>
      <c r="G789" s="11" t="str">
        <f t="shared" si="60"/>
        <v/>
      </c>
      <c r="H789" s="99" t="str">
        <f t="shared" si="61"/>
        <v/>
      </c>
      <c r="I789" s="107"/>
      <c r="J789" s="113"/>
      <c r="K789" s="113"/>
      <c r="L789" s="113"/>
    </row>
    <row r="790" spans="2:12" ht="15" hidden="1" customHeight="1">
      <c r="B790" s="9">
        <v>35</v>
      </c>
      <c r="C790" s="29" t="str">
        <f t="shared" si="56"/>
        <v/>
      </c>
      <c r="D790" s="29" t="str">
        <f t="shared" si="57"/>
        <v/>
      </c>
      <c r="E790" s="11" t="str">
        <f t="shared" si="58"/>
        <v/>
      </c>
      <c r="F790" s="11" t="str">
        <f t="shared" si="59"/>
        <v/>
      </c>
      <c r="G790" s="11" t="str">
        <f t="shared" si="60"/>
        <v/>
      </c>
      <c r="H790" s="99" t="str">
        <f t="shared" si="61"/>
        <v/>
      </c>
      <c r="I790" s="107"/>
      <c r="J790" s="113"/>
      <c r="K790" s="113"/>
      <c r="L790" s="113"/>
    </row>
    <row r="791" spans="2:12" ht="15" hidden="1" customHeight="1">
      <c r="B791" s="9">
        <v>36</v>
      </c>
      <c r="C791" s="29" t="str">
        <f t="shared" si="56"/>
        <v/>
      </c>
      <c r="D791" s="29" t="str">
        <f t="shared" si="57"/>
        <v/>
      </c>
      <c r="E791" s="11" t="str">
        <f t="shared" si="58"/>
        <v/>
      </c>
      <c r="F791" s="11" t="str">
        <f t="shared" si="59"/>
        <v/>
      </c>
      <c r="G791" s="11" t="str">
        <f t="shared" si="60"/>
        <v/>
      </c>
      <c r="H791" s="99" t="str">
        <f t="shared" si="61"/>
        <v/>
      </c>
      <c r="I791" s="107"/>
      <c r="J791" s="113"/>
      <c r="K791" s="113"/>
      <c r="L791" s="113"/>
    </row>
    <row r="792" spans="2:12" ht="15" hidden="1" customHeight="1">
      <c r="B792" s="9">
        <v>37</v>
      </c>
      <c r="C792" s="29" t="str">
        <f t="shared" si="56"/>
        <v/>
      </c>
      <c r="D792" s="29" t="str">
        <f t="shared" si="57"/>
        <v/>
      </c>
      <c r="E792" s="11" t="str">
        <f t="shared" si="58"/>
        <v/>
      </c>
      <c r="F792" s="11" t="str">
        <f t="shared" si="59"/>
        <v/>
      </c>
      <c r="G792" s="11" t="str">
        <f t="shared" si="60"/>
        <v/>
      </c>
      <c r="H792" s="99" t="str">
        <f t="shared" si="61"/>
        <v/>
      </c>
      <c r="I792" s="107"/>
      <c r="J792" s="113"/>
      <c r="K792" s="113"/>
      <c r="L792" s="113"/>
    </row>
    <row r="793" spans="2:12" ht="15" hidden="1" customHeight="1">
      <c r="B793" s="9">
        <v>38</v>
      </c>
      <c r="C793" s="29" t="str">
        <f t="shared" si="56"/>
        <v/>
      </c>
      <c r="D793" s="29" t="str">
        <f t="shared" si="57"/>
        <v/>
      </c>
      <c r="E793" s="11" t="str">
        <f t="shared" si="58"/>
        <v/>
      </c>
      <c r="F793" s="11" t="str">
        <f t="shared" si="59"/>
        <v/>
      </c>
      <c r="G793" s="11" t="str">
        <f t="shared" si="60"/>
        <v/>
      </c>
      <c r="H793" s="99" t="str">
        <f t="shared" si="61"/>
        <v/>
      </c>
      <c r="I793" s="107"/>
      <c r="J793" s="113"/>
      <c r="K793" s="113"/>
      <c r="L793" s="113"/>
    </row>
    <row r="794" spans="2:12" ht="15" hidden="1" customHeight="1">
      <c r="B794" s="9">
        <v>39</v>
      </c>
      <c r="C794" s="29" t="str">
        <f t="shared" si="56"/>
        <v/>
      </c>
      <c r="D794" s="29" t="str">
        <f t="shared" si="57"/>
        <v/>
      </c>
      <c r="E794" s="11" t="str">
        <f t="shared" si="58"/>
        <v/>
      </c>
      <c r="F794" s="11" t="str">
        <f t="shared" si="59"/>
        <v/>
      </c>
      <c r="G794" s="11" t="str">
        <f t="shared" si="60"/>
        <v/>
      </c>
      <c r="H794" s="99" t="str">
        <f t="shared" si="61"/>
        <v/>
      </c>
      <c r="I794" s="107"/>
      <c r="J794" s="113"/>
      <c r="K794" s="113"/>
      <c r="L794" s="113"/>
    </row>
    <row r="795" spans="2:12" ht="15" hidden="1" customHeight="1">
      <c r="B795" s="9">
        <v>40</v>
      </c>
      <c r="C795" s="29" t="str">
        <f t="shared" si="56"/>
        <v/>
      </c>
      <c r="D795" s="29" t="str">
        <f t="shared" si="57"/>
        <v/>
      </c>
      <c r="E795" s="11" t="str">
        <f t="shared" si="58"/>
        <v/>
      </c>
      <c r="F795" s="11" t="str">
        <f t="shared" si="59"/>
        <v/>
      </c>
      <c r="G795" s="11" t="str">
        <f t="shared" si="60"/>
        <v/>
      </c>
      <c r="H795" s="99" t="str">
        <f t="shared" si="61"/>
        <v/>
      </c>
      <c r="I795" s="107"/>
      <c r="J795" s="113"/>
      <c r="K795" s="113"/>
      <c r="L795" s="113"/>
    </row>
    <row r="796" spans="2:12" ht="15" hidden="1" customHeight="1">
      <c r="B796" s="9">
        <v>41</v>
      </c>
      <c r="C796" s="29" t="str">
        <f t="shared" si="56"/>
        <v/>
      </c>
      <c r="D796" s="29" t="str">
        <f t="shared" si="57"/>
        <v/>
      </c>
      <c r="E796" s="11" t="str">
        <f t="shared" si="58"/>
        <v/>
      </c>
      <c r="F796" s="11" t="str">
        <f t="shared" si="59"/>
        <v/>
      </c>
      <c r="G796" s="11" t="str">
        <f t="shared" si="60"/>
        <v/>
      </c>
      <c r="H796" s="99" t="str">
        <f t="shared" si="61"/>
        <v/>
      </c>
      <c r="I796" s="107"/>
      <c r="J796" s="113"/>
      <c r="K796" s="113"/>
      <c r="L796" s="113"/>
    </row>
    <row r="797" spans="2:12" ht="15" hidden="1" customHeight="1">
      <c r="B797" s="9">
        <v>42</v>
      </c>
      <c r="C797" s="29" t="str">
        <f t="shared" si="56"/>
        <v/>
      </c>
      <c r="D797" s="29" t="str">
        <f t="shared" si="57"/>
        <v/>
      </c>
      <c r="E797" s="11" t="str">
        <f t="shared" si="58"/>
        <v/>
      </c>
      <c r="F797" s="11" t="str">
        <f t="shared" si="59"/>
        <v/>
      </c>
      <c r="G797" s="11" t="str">
        <f t="shared" si="60"/>
        <v/>
      </c>
      <c r="H797" s="99" t="str">
        <f t="shared" si="61"/>
        <v/>
      </c>
      <c r="I797" s="107"/>
      <c r="J797" s="113"/>
      <c r="K797" s="113"/>
      <c r="L797" s="113"/>
    </row>
    <row r="798" spans="2:12" ht="15" hidden="1" customHeight="1">
      <c r="B798" s="9">
        <v>43</v>
      </c>
      <c r="C798" s="29" t="str">
        <f t="shared" si="56"/>
        <v/>
      </c>
      <c r="D798" s="29" t="str">
        <f t="shared" si="57"/>
        <v/>
      </c>
      <c r="E798" s="11" t="str">
        <f t="shared" si="58"/>
        <v/>
      </c>
      <c r="F798" s="11" t="str">
        <f t="shared" si="59"/>
        <v/>
      </c>
      <c r="G798" s="11" t="str">
        <f t="shared" si="60"/>
        <v/>
      </c>
      <c r="H798" s="99" t="str">
        <f t="shared" si="61"/>
        <v/>
      </c>
      <c r="I798" s="107"/>
      <c r="J798" s="113"/>
      <c r="K798" s="113"/>
      <c r="L798" s="113"/>
    </row>
    <row r="799" spans="2:12" ht="15" hidden="1" customHeight="1">
      <c r="B799" s="9">
        <v>44</v>
      </c>
      <c r="C799" s="29" t="str">
        <f t="shared" si="56"/>
        <v/>
      </c>
      <c r="D799" s="29" t="str">
        <f t="shared" si="57"/>
        <v/>
      </c>
      <c r="E799" s="11" t="str">
        <f t="shared" si="58"/>
        <v/>
      </c>
      <c r="F799" s="11" t="str">
        <f t="shared" si="59"/>
        <v/>
      </c>
      <c r="G799" s="11" t="str">
        <f t="shared" si="60"/>
        <v/>
      </c>
      <c r="H799" s="99" t="str">
        <f t="shared" si="61"/>
        <v/>
      </c>
      <c r="I799" s="107"/>
      <c r="J799" s="113"/>
      <c r="K799" s="113"/>
      <c r="L799" s="113"/>
    </row>
    <row r="800" spans="2:12" ht="15" hidden="1" customHeight="1">
      <c r="B800" s="9">
        <v>45</v>
      </c>
      <c r="C800" s="29" t="str">
        <f t="shared" si="56"/>
        <v/>
      </c>
      <c r="D800" s="29" t="str">
        <f t="shared" si="57"/>
        <v/>
      </c>
      <c r="E800" s="11" t="str">
        <f t="shared" si="58"/>
        <v/>
      </c>
      <c r="F800" s="11" t="str">
        <f t="shared" si="59"/>
        <v/>
      </c>
      <c r="G800" s="11" t="str">
        <f t="shared" si="60"/>
        <v/>
      </c>
      <c r="H800" s="99" t="str">
        <f t="shared" si="61"/>
        <v/>
      </c>
      <c r="I800" s="107"/>
      <c r="J800" s="113"/>
      <c r="K800" s="113"/>
      <c r="L800" s="113"/>
    </row>
    <row r="801" spans="2:12" ht="15" hidden="1" customHeight="1">
      <c r="B801" s="9">
        <v>46</v>
      </c>
      <c r="C801" s="29" t="str">
        <f t="shared" si="56"/>
        <v/>
      </c>
      <c r="D801" s="29" t="str">
        <f t="shared" si="57"/>
        <v/>
      </c>
      <c r="E801" s="11" t="str">
        <f t="shared" si="58"/>
        <v/>
      </c>
      <c r="F801" s="11" t="str">
        <f t="shared" si="59"/>
        <v/>
      </c>
      <c r="G801" s="11" t="str">
        <f t="shared" si="60"/>
        <v/>
      </c>
      <c r="H801" s="99" t="str">
        <f t="shared" si="61"/>
        <v/>
      </c>
      <c r="I801" s="107"/>
      <c r="J801" s="113"/>
      <c r="K801" s="113"/>
      <c r="L801" s="113"/>
    </row>
    <row r="802" spans="2:12" ht="15" hidden="1" customHeight="1">
      <c r="B802" s="9">
        <v>47</v>
      </c>
      <c r="C802" s="29" t="str">
        <f t="shared" si="56"/>
        <v/>
      </c>
      <c r="D802" s="29" t="str">
        <f t="shared" si="57"/>
        <v/>
      </c>
      <c r="E802" s="11" t="str">
        <f t="shared" si="58"/>
        <v/>
      </c>
      <c r="F802" s="11" t="str">
        <f t="shared" si="59"/>
        <v/>
      </c>
      <c r="G802" s="11" t="str">
        <f t="shared" si="60"/>
        <v/>
      </c>
      <c r="H802" s="99" t="str">
        <f t="shared" si="61"/>
        <v/>
      </c>
      <c r="I802" s="107"/>
      <c r="J802" s="113"/>
      <c r="K802" s="113"/>
      <c r="L802" s="113"/>
    </row>
    <row r="803" spans="2:12" ht="15" hidden="1" customHeight="1">
      <c r="B803" s="9">
        <v>48</v>
      </c>
      <c r="C803" s="29" t="str">
        <f t="shared" si="56"/>
        <v/>
      </c>
      <c r="D803" s="29" t="str">
        <f t="shared" si="57"/>
        <v/>
      </c>
      <c r="E803" s="11" t="str">
        <f t="shared" si="58"/>
        <v/>
      </c>
      <c r="F803" s="11" t="str">
        <f t="shared" si="59"/>
        <v/>
      </c>
      <c r="G803" s="11" t="str">
        <f t="shared" si="60"/>
        <v/>
      </c>
      <c r="H803" s="99" t="str">
        <f t="shared" si="61"/>
        <v/>
      </c>
      <c r="I803" s="107"/>
      <c r="J803" s="113"/>
      <c r="K803" s="113"/>
      <c r="L803" s="113"/>
    </row>
    <row r="804" spans="2:12" ht="15" hidden="1" customHeight="1">
      <c r="B804" s="9">
        <v>49</v>
      </c>
      <c r="C804" s="29" t="str">
        <f t="shared" si="56"/>
        <v/>
      </c>
      <c r="D804" s="29" t="str">
        <f t="shared" si="57"/>
        <v/>
      </c>
      <c r="E804" s="11" t="str">
        <f t="shared" si="58"/>
        <v/>
      </c>
      <c r="F804" s="11" t="str">
        <f t="shared" si="59"/>
        <v/>
      </c>
      <c r="G804" s="11" t="str">
        <f t="shared" si="60"/>
        <v/>
      </c>
      <c r="H804" s="99" t="str">
        <f t="shared" si="61"/>
        <v/>
      </c>
      <c r="I804" s="107"/>
      <c r="J804" s="113"/>
      <c r="K804" s="113"/>
      <c r="L804" s="113"/>
    </row>
    <row r="805" spans="2:12" ht="15" hidden="1" customHeight="1">
      <c r="B805" s="9">
        <v>50</v>
      </c>
      <c r="C805" s="29" t="str">
        <f t="shared" si="56"/>
        <v/>
      </c>
      <c r="D805" s="29" t="str">
        <f t="shared" si="57"/>
        <v/>
      </c>
      <c r="E805" s="11" t="str">
        <f t="shared" si="58"/>
        <v/>
      </c>
      <c r="F805" s="11" t="str">
        <f t="shared" si="59"/>
        <v/>
      </c>
      <c r="G805" s="11" t="str">
        <f t="shared" si="60"/>
        <v/>
      </c>
      <c r="H805" s="99" t="str">
        <f t="shared" si="61"/>
        <v/>
      </c>
      <c r="I805" s="107"/>
      <c r="J805" s="113"/>
      <c r="K805" s="113"/>
      <c r="L805" s="113"/>
    </row>
    <row r="806" spans="2:12" ht="15" hidden="1" customHeight="1">
      <c r="B806" s="9">
        <v>51</v>
      </c>
      <c r="C806" s="29" t="str">
        <f t="shared" si="56"/>
        <v/>
      </c>
      <c r="D806" s="29" t="str">
        <f t="shared" si="57"/>
        <v/>
      </c>
      <c r="E806" s="11" t="str">
        <f t="shared" si="58"/>
        <v/>
      </c>
      <c r="F806" s="11" t="str">
        <f t="shared" si="59"/>
        <v/>
      </c>
      <c r="G806" s="11" t="str">
        <f t="shared" si="60"/>
        <v/>
      </c>
      <c r="H806" s="99" t="str">
        <f t="shared" si="61"/>
        <v/>
      </c>
      <c r="I806" s="107"/>
      <c r="J806" s="113"/>
      <c r="K806" s="113"/>
      <c r="L806" s="113"/>
    </row>
    <row r="807" spans="2:12" ht="15" hidden="1" customHeight="1">
      <c r="B807" s="9">
        <v>52</v>
      </c>
      <c r="C807" s="29" t="str">
        <f t="shared" si="56"/>
        <v/>
      </c>
      <c r="D807" s="29" t="str">
        <f t="shared" si="57"/>
        <v/>
      </c>
      <c r="E807" s="11" t="str">
        <f t="shared" si="58"/>
        <v/>
      </c>
      <c r="F807" s="11" t="str">
        <f t="shared" si="59"/>
        <v/>
      </c>
      <c r="G807" s="11" t="str">
        <f t="shared" si="60"/>
        <v/>
      </c>
      <c r="H807" s="99" t="str">
        <f t="shared" si="61"/>
        <v/>
      </c>
      <c r="I807" s="107"/>
      <c r="J807" s="113"/>
      <c r="K807" s="113"/>
      <c r="L807" s="113"/>
    </row>
    <row r="808" spans="2:12" ht="15" hidden="1" customHeight="1">
      <c r="B808" s="9">
        <v>53</v>
      </c>
      <c r="C808" s="29" t="str">
        <f t="shared" si="56"/>
        <v/>
      </c>
      <c r="D808" s="29" t="str">
        <f t="shared" si="57"/>
        <v/>
      </c>
      <c r="E808" s="11" t="str">
        <f t="shared" si="58"/>
        <v/>
      </c>
      <c r="F808" s="11" t="str">
        <f t="shared" si="59"/>
        <v/>
      </c>
      <c r="G808" s="11" t="str">
        <f t="shared" si="60"/>
        <v/>
      </c>
      <c r="H808" s="99" t="str">
        <f t="shared" si="61"/>
        <v/>
      </c>
      <c r="I808" s="107"/>
      <c r="J808" s="113"/>
      <c r="K808" s="113"/>
      <c r="L808" s="113"/>
    </row>
    <row r="809" spans="2:12" ht="15" hidden="1" customHeight="1">
      <c r="B809" s="9">
        <v>54</v>
      </c>
      <c r="C809" s="29" t="str">
        <f t="shared" si="56"/>
        <v/>
      </c>
      <c r="D809" s="29" t="str">
        <f t="shared" si="57"/>
        <v/>
      </c>
      <c r="E809" s="11" t="str">
        <f t="shared" si="58"/>
        <v/>
      </c>
      <c r="F809" s="11" t="str">
        <f t="shared" si="59"/>
        <v/>
      </c>
      <c r="G809" s="11" t="str">
        <f t="shared" si="60"/>
        <v/>
      </c>
      <c r="H809" s="99" t="str">
        <f t="shared" si="61"/>
        <v/>
      </c>
      <c r="I809" s="107"/>
      <c r="J809" s="113"/>
      <c r="K809" s="113"/>
      <c r="L809" s="113"/>
    </row>
    <row r="810" spans="2:12" ht="15" hidden="1" customHeight="1">
      <c r="B810" s="9">
        <v>55</v>
      </c>
      <c r="C810" s="29" t="str">
        <f t="shared" si="56"/>
        <v/>
      </c>
      <c r="D810" s="29" t="str">
        <f t="shared" si="57"/>
        <v/>
      </c>
      <c r="E810" s="11" t="str">
        <f t="shared" si="58"/>
        <v/>
      </c>
      <c r="F810" s="11" t="str">
        <f t="shared" si="59"/>
        <v/>
      </c>
      <c r="G810" s="11" t="str">
        <f t="shared" si="60"/>
        <v/>
      </c>
      <c r="H810" s="99" t="str">
        <f t="shared" si="61"/>
        <v/>
      </c>
      <c r="I810" s="107"/>
      <c r="J810" s="113"/>
      <c r="K810" s="113"/>
      <c r="L810" s="113"/>
    </row>
    <row r="811" spans="2:12" ht="15" hidden="1" customHeight="1">
      <c r="B811" s="9">
        <v>56</v>
      </c>
      <c r="C811" s="29" t="str">
        <f t="shared" si="56"/>
        <v/>
      </c>
      <c r="D811" s="29" t="str">
        <f t="shared" si="57"/>
        <v/>
      </c>
      <c r="E811" s="11" t="str">
        <f t="shared" si="58"/>
        <v/>
      </c>
      <c r="F811" s="11" t="str">
        <f t="shared" si="59"/>
        <v/>
      </c>
      <c r="G811" s="11" t="str">
        <f t="shared" si="60"/>
        <v/>
      </c>
      <c r="H811" s="99" t="str">
        <f t="shared" si="61"/>
        <v/>
      </c>
      <c r="I811" s="107"/>
      <c r="J811" s="113"/>
      <c r="K811" s="113"/>
      <c r="L811" s="113"/>
    </row>
    <row r="812" spans="2:12" ht="15" hidden="1" customHeight="1">
      <c r="B812" s="9">
        <v>57</v>
      </c>
      <c r="C812" s="29" t="str">
        <f t="shared" si="56"/>
        <v/>
      </c>
      <c r="D812" s="29" t="str">
        <f t="shared" si="57"/>
        <v/>
      </c>
      <c r="E812" s="11" t="str">
        <f t="shared" si="58"/>
        <v/>
      </c>
      <c r="F812" s="11" t="str">
        <f t="shared" si="59"/>
        <v/>
      </c>
      <c r="G812" s="11" t="str">
        <f t="shared" si="60"/>
        <v/>
      </c>
      <c r="H812" s="99" t="str">
        <f t="shared" si="61"/>
        <v/>
      </c>
      <c r="I812" s="107"/>
      <c r="J812" s="113"/>
      <c r="K812" s="113"/>
      <c r="L812" s="113"/>
    </row>
    <row r="813" spans="2:12" ht="15" hidden="1" customHeight="1">
      <c r="B813" s="9">
        <v>58</v>
      </c>
      <c r="C813" s="29" t="str">
        <f t="shared" si="56"/>
        <v/>
      </c>
      <c r="D813" s="29" t="str">
        <f t="shared" si="57"/>
        <v/>
      </c>
      <c r="E813" s="11" t="str">
        <f t="shared" si="58"/>
        <v/>
      </c>
      <c r="F813" s="11" t="str">
        <f t="shared" si="59"/>
        <v/>
      </c>
      <c r="G813" s="11" t="str">
        <f t="shared" si="60"/>
        <v/>
      </c>
      <c r="H813" s="99" t="str">
        <f t="shared" si="61"/>
        <v/>
      </c>
      <c r="I813" s="107"/>
      <c r="J813" s="113"/>
      <c r="K813" s="113"/>
      <c r="L813" s="113"/>
    </row>
    <row r="814" spans="2:12" ht="15" hidden="1" customHeight="1">
      <c r="B814" s="9">
        <v>59</v>
      </c>
      <c r="C814" s="29" t="str">
        <f t="shared" si="56"/>
        <v/>
      </c>
      <c r="D814" s="29" t="str">
        <f t="shared" si="57"/>
        <v/>
      </c>
      <c r="E814" s="11" t="str">
        <f t="shared" si="58"/>
        <v/>
      </c>
      <c r="F814" s="11" t="str">
        <f t="shared" si="59"/>
        <v/>
      </c>
      <c r="G814" s="11" t="str">
        <f t="shared" si="60"/>
        <v/>
      </c>
      <c r="H814" s="99" t="str">
        <f t="shared" si="61"/>
        <v/>
      </c>
      <c r="I814" s="107"/>
      <c r="J814" s="113"/>
      <c r="K814" s="113"/>
      <c r="L814" s="113"/>
    </row>
    <row r="815" spans="2:12" ht="15" hidden="1" customHeight="1">
      <c r="B815" s="9">
        <v>60</v>
      </c>
      <c r="C815" s="29" t="str">
        <f t="shared" si="56"/>
        <v/>
      </c>
      <c r="D815" s="29" t="str">
        <f t="shared" si="57"/>
        <v/>
      </c>
      <c r="E815" s="11" t="str">
        <f t="shared" si="58"/>
        <v/>
      </c>
      <c r="F815" s="11" t="str">
        <f t="shared" si="59"/>
        <v/>
      </c>
      <c r="G815" s="11" t="str">
        <f t="shared" si="60"/>
        <v/>
      </c>
      <c r="H815" s="99" t="str">
        <f t="shared" si="61"/>
        <v/>
      </c>
      <c r="I815" s="107"/>
      <c r="J815" s="113"/>
      <c r="K815" s="113"/>
      <c r="L815" s="113"/>
    </row>
    <row r="816" spans="2:12" ht="15" hidden="1" customHeight="1">
      <c r="B816" s="9">
        <v>61</v>
      </c>
      <c r="C816" s="29" t="str">
        <f t="shared" si="56"/>
        <v/>
      </c>
      <c r="D816" s="29" t="str">
        <f t="shared" si="57"/>
        <v/>
      </c>
      <c r="E816" s="11" t="str">
        <f t="shared" si="58"/>
        <v/>
      </c>
      <c r="F816" s="11" t="str">
        <f t="shared" si="59"/>
        <v/>
      </c>
      <c r="G816" s="11" t="str">
        <f t="shared" si="60"/>
        <v/>
      </c>
      <c r="H816" s="99" t="str">
        <f t="shared" si="61"/>
        <v/>
      </c>
      <c r="I816" s="107"/>
      <c r="J816" s="113"/>
      <c r="K816" s="113"/>
      <c r="L816" s="113"/>
    </row>
    <row r="817" spans="2:12" ht="15" hidden="1" customHeight="1">
      <c r="B817" s="9">
        <v>62</v>
      </c>
      <c r="C817" s="29" t="str">
        <f t="shared" si="56"/>
        <v/>
      </c>
      <c r="D817" s="29" t="str">
        <f t="shared" si="57"/>
        <v/>
      </c>
      <c r="E817" s="11" t="str">
        <f t="shared" si="58"/>
        <v/>
      </c>
      <c r="F817" s="11" t="str">
        <f t="shared" si="59"/>
        <v/>
      </c>
      <c r="G817" s="11" t="str">
        <f t="shared" si="60"/>
        <v/>
      </c>
      <c r="H817" s="99" t="str">
        <f t="shared" si="61"/>
        <v/>
      </c>
      <c r="I817" s="107"/>
      <c r="J817" s="113"/>
      <c r="K817" s="113"/>
      <c r="L817" s="113"/>
    </row>
    <row r="818" spans="2:12" ht="15" hidden="1" customHeight="1">
      <c r="B818" s="9">
        <v>63</v>
      </c>
      <c r="C818" s="29" t="str">
        <f t="shared" si="56"/>
        <v/>
      </c>
      <c r="D818" s="29" t="str">
        <f t="shared" si="57"/>
        <v/>
      </c>
      <c r="E818" s="11" t="str">
        <f t="shared" si="58"/>
        <v/>
      </c>
      <c r="F818" s="11" t="str">
        <f t="shared" si="59"/>
        <v/>
      </c>
      <c r="G818" s="11" t="str">
        <f t="shared" si="60"/>
        <v/>
      </c>
      <c r="H818" s="99" t="str">
        <f t="shared" si="61"/>
        <v/>
      </c>
      <c r="I818" s="107"/>
      <c r="J818" s="113"/>
      <c r="K818" s="113"/>
      <c r="L818" s="113"/>
    </row>
    <row r="819" spans="2:12" ht="15" hidden="1" customHeight="1">
      <c r="B819" s="9">
        <v>64</v>
      </c>
      <c r="C819" s="29" t="str">
        <f t="shared" si="56"/>
        <v/>
      </c>
      <c r="D819" s="29" t="str">
        <f t="shared" si="57"/>
        <v/>
      </c>
      <c r="E819" s="11" t="str">
        <f t="shared" si="58"/>
        <v/>
      </c>
      <c r="F819" s="11" t="str">
        <f t="shared" si="59"/>
        <v/>
      </c>
      <c r="G819" s="11" t="str">
        <f t="shared" si="60"/>
        <v/>
      </c>
      <c r="H819" s="99" t="str">
        <f t="shared" si="61"/>
        <v/>
      </c>
      <c r="I819" s="107"/>
      <c r="J819" s="113"/>
      <c r="K819" s="113"/>
      <c r="L819" s="113"/>
    </row>
    <row r="820" spans="2:12" ht="15" hidden="1" customHeight="1">
      <c r="B820" s="9">
        <v>65</v>
      </c>
      <c r="C820" s="29" t="str">
        <f t="shared" ref="C820:C855" si="62">IFERROR(VLOOKUP("その他の社会活動"&amp;B820,$A$112:$H$431,3,FALSE),"")</f>
        <v/>
      </c>
      <c r="D820" s="29" t="str">
        <f t="shared" ref="D820:D855" si="63">IFERROR(VLOOKUP("その他の社会活動"&amp;B820,$A$112:$H$431,4,FALSE),"")</f>
        <v/>
      </c>
      <c r="E820" s="11" t="str">
        <f t="shared" ref="E820:E855" si="64">IFERROR(VLOOKUP("その他の社会活動"&amp;B820,$A$112:$H$431,5,FALSE),"")</f>
        <v/>
      </c>
      <c r="F820" s="11" t="str">
        <f t="shared" ref="F820:F855" si="65">IFERROR(VLOOKUP("その他の社会活動"&amp;B820,$A$112:$H$431,6,FALSE),"")</f>
        <v/>
      </c>
      <c r="G820" s="11" t="str">
        <f t="shared" ref="G820:G855" si="66">IFERROR(VLOOKUP("その他の社会活動"&amp;B820,$A$112:$H$431,7,FALSE),"")</f>
        <v/>
      </c>
      <c r="H820" s="99" t="str">
        <f t="shared" ref="H820:H855" si="67">IFERROR(VLOOKUP("その他の社会活動"&amp;B820,$A$112:$H$431,8,FALSE),"")</f>
        <v/>
      </c>
      <c r="I820" s="107"/>
      <c r="J820" s="113"/>
      <c r="K820" s="113"/>
      <c r="L820" s="113"/>
    </row>
    <row r="821" spans="2:12" ht="15" hidden="1" customHeight="1">
      <c r="B821" s="9">
        <v>66</v>
      </c>
      <c r="C821" s="29" t="str">
        <f t="shared" si="62"/>
        <v/>
      </c>
      <c r="D821" s="29" t="str">
        <f t="shared" si="63"/>
        <v/>
      </c>
      <c r="E821" s="11" t="str">
        <f t="shared" si="64"/>
        <v/>
      </c>
      <c r="F821" s="11" t="str">
        <f t="shared" si="65"/>
        <v/>
      </c>
      <c r="G821" s="11" t="str">
        <f t="shared" si="66"/>
        <v/>
      </c>
      <c r="H821" s="99" t="str">
        <f t="shared" si="67"/>
        <v/>
      </c>
      <c r="I821" s="107"/>
      <c r="J821" s="113"/>
      <c r="K821" s="113"/>
      <c r="L821" s="113"/>
    </row>
    <row r="822" spans="2:12" ht="15" hidden="1" customHeight="1">
      <c r="B822" s="9">
        <v>67</v>
      </c>
      <c r="C822" s="29" t="str">
        <f t="shared" si="62"/>
        <v/>
      </c>
      <c r="D822" s="29" t="str">
        <f t="shared" si="63"/>
        <v/>
      </c>
      <c r="E822" s="11" t="str">
        <f t="shared" si="64"/>
        <v/>
      </c>
      <c r="F822" s="11" t="str">
        <f t="shared" si="65"/>
        <v/>
      </c>
      <c r="G822" s="11" t="str">
        <f t="shared" si="66"/>
        <v/>
      </c>
      <c r="H822" s="99" t="str">
        <f t="shared" si="67"/>
        <v/>
      </c>
      <c r="I822" s="107"/>
      <c r="J822" s="113"/>
      <c r="K822" s="113"/>
      <c r="L822" s="113"/>
    </row>
    <row r="823" spans="2:12" ht="15" hidden="1" customHeight="1">
      <c r="B823" s="9">
        <v>68</v>
      </c>
      <c r="C823" s="29" t="str">
        <f t="shared" si="62"/>
        <v/>
      </c>
      <c r="D823" s="29" t="str">
        <f t="shared" si="63"/>
        <v/>
      </c>
      <c r="E823" s="11" t="str">
        <f t="shared" si="64"/>
        <v/>
      </c>
      <c r="F823" s="11" t="str">
        <f t="shared" si="65"/>
        <v/>
      </c>
      <c r="G823" s="11" t="str">
        <f t="shared" si="66"/>
        <v/>
      </c>
      <c r="H823" s="99" t="str">
        <f t="shared" si="67"/>
        <v/>
      </c>
      <c r="I823" s="107"/>
      <c r="J823" s="113"/>
      <c r="K823" s="113"/>
      <c r="L823" s="113"/>
    </row>
    <row r="824" spans="2:12" ht="15" hidden="1" customHeight="1">
      <c r="B824" s="9">
        <v>69</v>
      </c>
      <c r="C824" s="29" t="str">
        <f t="shared" si="62"/>
        <v/>
      </c>
      <c r="D824" s="29" t="str">
        <f t="shared" si="63"/>
        <v/>
      </c>
      <c r="E824" s="11" t="str">
        <f t="shared" si="64"/>
        <v/>
      </c>
      <c r="F824" s="11" t="str">
        <f t="shared" si="65"/>
        <v/>
      </c>
      <c r="G824" s="11" t="str">
        <f t="shared" si="66"/>
        <v/>
      </c>
      <c r="H824" s="99" t="str">
        <f t="shared" si="67"/>
        <v/>
      </c>
      <c r="I824" s="107"/>
      <c r="J824" s="113"/>
      <c r="K824" s="113"/>
      <c r="L824" s="113"/>
    </row>
    <row r="825" spans="2:12" ht="15" hidden="1" customHeight="1">
      <c r="B825" s="9">
        <v>70</v>
      </c>
      <c r="C825" s="29" t="str">
        <f t="shared" si="62"/>
        <v/>
      </c>
      <c r="D825" s="29" t="str">
        <f t="shared" si="63"/>
        <v/>
      </c>
      <c r="E825" s="11" t="str">
        <f t="shared" si="64"/>
        <v/>
      </c>
      <c r="F825" s="11" t="str">
        <f t="shared" si="65"/>
        <v/>
      </c>
      <c r="G825" s="11" t="str">
        <f t="shared" si="66"/>
        <v/>
      </c>
      <c r="H825" s="99" t="str">
        <f t="shared" si="67"/>
        <v/>
      </c>
      <c r="I825" s="107"/>
      <c r="J825" s="113"/>
      <c r="K825" s="113"/>
      <c r="L825" s="113"/>
    </row>
    <row r="826" spans="2:12" ht="15" hidden="1" customHeight="1">
      <c r="B826" s="9">
        <v>71</v>
      </c>
      <c r="C826" s="29" t="str">
        <f t="shared" si="62"/>
        <v/>
      </c>
      <c r="D826" s="29" t="str">
        <f t="shared" si="63"/>
        <v/>
      </c>
      <c r="E826" s="11" t="str">
        <f t="shared" si="64"/>
        <v/>
      </c>
      <c r="F826" s="11" t="str">
        <f t="shared" si="65"/>
        <v/>
      </c>
      <c r="G826" s="11" t="str">
        <f t="shared" si="66"/>
        <v/>
      </c>
      <c r="H826" s="99" t="str">
        <f t="shared" si="67"/>
        <v/>
      </c>
      <c r="I826" s="107"/>
      <c r="J826" s="113"/>
      <c r="K826" s="113"/>
      <c r="L826" s="113"/>
    </row>
    <row r="827" spans="2:12" ht="15" hidden="1" customHeight="1">
      <c r="B827" s="9">
        <v>72</v>
      </c>
      <c r="C827" s="29" t="str">
        <f t="shared" si="62"/>
        <v/>
      </c>
      <c r="D827" s="29" t="str">
        <f t="shared" si="63"/>
        <v/>
      </c>
      <c r="E827" s="11" t="str">
        <f t="shared" si="64"/>
        <v/>
      </c>
      <c r="F827" s="11" t="str">
        <f t="shared" si="65"/>
        <v/>
      </c>
      <c r="G827" s="11" t="str">
        <f t="shared" si="66"/>
        <v/>
      </c>
      <c r="H827" s="99" t="str">
        <f t="shared" si="67"/>
        <v/>
      </c>
      <c r="I827" s="107"/>
      <c r="J827" s="113"/>
      <c r="K827" s="113"/>
      <c r="L827" s="113"/>
    </row>
    <row r="828" spans="2:12" ht="15" hidden="1" customHeight="1">
      <c r="B828" s="9">
        <v>73</v>
      </c>
      <c r="C828" s="29" t="str">
        <f t="shared" si="62"/>
        <v/>
      </c>
      <c r="D828" s="29" t="str">
        <f t="shared" si="63"/>
        <v/>
      </c>
      <c r="E828" s="11" t="str">
        <f t="shared" si="64"/>
        <v/>
      </c>
      <c r="F828" s="11" t="str">
        <f t="shared" si="65"/>
        <v/>
      </c>
      <c r="G828" s="11" t="str">
        <f t="shared" si="66"/>
        <v/>
      </c>
      <c r="H828" s="99" t="str">
        <f t="shared" si="67"/>
        <v/>
      </c>
      <c r="I828" s="107"/>
      <c r="J828" s="113"/>
      <c r="K828" s="113"/>
      <c r="L828" s="113"/>
    </row>
    <row r="829" spans="2:12" ht="15" hidden="1" customHeight="1">
      <c r="B829" s="9">
        <v>74</v>
      </c>
      <c r="C829" s="29" t="str">
        <f t="shared" si="62"/>
        <v/>
      </c>
      <c r="D829" s="29" t="str">
        <f t="shared" si="63"/>
        <v/>
      </c>
      <c r="E829" s="11" t="str">
        <f t="shared" si="64"/>
        <v/>
      </c>
      <c r="F829" s="11" t="str">
        <f t="shared" si="65"/>
        <v/>
      </c>
      <c r="G829" s="11" t="str">
        <f t="shared" si="66"/>
        <v/>
      </c>
      <c r="H829" s="99" t="str">
        <f t="shared" si="67"/>
        <v/>
      </c>
      <c r="I829" s="107"/>
      <c r="J829" s="113"/>
      <c r="K829" s="113"/>
      <c r="L829" s="113"/>
    </row>
    <row r="830" spans="2:12" ht="15" hidden="1" customHeight="1">
      <c r="B830" s="9">
        <v>75</v>
      </c>
      <c r="C830" s="29" t="str">
        <f t="shared" si="62"/>
        <v/>
      </c>
      <c r="D830" s="29" t="str">
        <f t="shared" si="63"/>
        <v/>
      </c>
      <c r="E830" s="11" t="str">
        <f t="shared" si="64"/>
        <v/>
      </c>
      <c r="F830" s="11" t="str">
        <f t="shared" si="65"/>
        <v/>
      </c>
      <c r="G830" s="11" t="str">
        <f t="shared" si="66"/>
        <v/>
      </c>
      <c r="H830" s="99" t="str">
        <f t="shared" si="67"/>
        <v/>
      </c>
      <c r="I830" s="107"/>
      <c r="J830" s="113"/>
      <c r="K830" s="113"/>
      <c r="L830" s="113"/>
    </row>
    <row r="831" spans="2:12" ht="15" hidden="1" customHeight="1">
      <c r="B831" s="9">
        <v>76</v>
      </c>
      <c r="C831" s="29" t="str">
        <f t="shared" si="62"/>
        <v/>
      </c>
      <c r="D831" s="29" t="str">
        <f t="shared" si="63"/>
        <v/>
      </c>
      <c r="E831" s="11" t="str">
        <f t="shared" si="64"/>
        <v/>
      </c>
      <c r="F831" s="11" t="str">
        <f t="shared" si="65"/>
        <v/>
      </c>
      <c r="G831" s="11" t="str">
        <f t="shared" si="66"/>
        <v/>
      </c>
      <c r="H831" s="99" t="str">
        <f t="shared" si="67"/>
        <v/>
      </c>
      <c r="I831" s="107"/>
      <c r="J831" s="113"/>
      <c r="K831" s="113"/>
      <c r="L831" s="113"/>
    </row>
    <row r="832" spans="2:12" ht="15" hidden="1" customHeight="1">
      <c r="B832" s="9">
        <v>77</v>
      </c>
      <c r="C832" s="29" t="str">
        <f t="shared" si="62"/>
        <v/>
      </c>
      <c r="D832" s="29" t="str">
        <f t="shared" si="63"/>
        <v/>
      </c>
      <c r="E832" s="11" t="str">
        <f t="shared" si="64"/>
        <v/>
      </c>
      <c r="F832" s="11" t="str">
        <f t="shared" si="65"/>
        <v/>
      </c>
      <c r="G832" s="11" t="str">
        <f t="shared" si="66"/>
        <v/>
      </c>
      <c r="H832" s="99" t="str">
        <f t="shared" si="67"/>
        <v/>
      </c>
      <c r="I832" s="107"/>
      <c r="J832" s="113"/>
      <c r="K832" s="113"/>
      <c r="L832" s="113"/>
    </row>
    <row r="833" spans="2:12" ht="15" hidden="1" customHeight="1">
      <c r="B833" s="9">
        <v>78</v>
      </c>
      <c r="C833" s="29" t="str">
        <f t="shared" si="62"/>
        <v/>
      </c>
      <c r="D833" s="29" t="str">
        <f t="shared" si="63"/>
        <v/>
      </c>
      <c r="E833" s="11" t="str">
        <f t="shared" si="64"/>
        <v/>
      </c>
      <c r="F833" s="11" t="str">
        <f t="shared" si="65"/>
        <v/>
      </c>
      <c r="G833" s="11" t="str">
        <f t="shared" si="66"/>
        <v/>
      </c>
      <c r="H833" s="99" t="str">
        <f t="shared" si="67"/>
        <v/>
      </c>
      <c r="I833" s="107"/>
      <c r="J833" s="113"/>
      <c r="K833" s="113"/>
      <c r="L833" s="113"/>
    </row>
    <row r="834" spans="2:12" ht="15" hidden="1" customHeight="1">
      <c r="B834" s="9">
        <v>79</v>
      </c>
      <c r="C834" s="29" t="str">
        <f t="shared" si="62"/>
        <v/>
      </c>
      <c r="D834" s="29" t="str">
        <f t="shared" si="63"/>
        <v/>
      </c>
      <c r="E834" s="11" t="str">
        <f t="shared" si="64"/>
        <v/>
      </c>
      <c r="F834" s="11" t="str">
        <f t="shared" si="65"/>
        <v/>
      </c>
      <c r="G834" s="11" t="str">
        <f t="shared" si="66"/>
        <v/>
      </c>
      <c r="H834" s="99" t="str">
        <f t="shared" si="67"/>
        <v/>
      </c>
      <c r="I834" s="107"/>
      <c r="J834" s="113"/>
      <c r="K834" s="113"/>
      <c r="L834" s="113"/>
    </row>
    <row r="835" spans="2:12" ht="15" hidden="1" customHeight="1">
      <c r="B835" s="9">
        <v>80</v>
      </c>
      <c r="C835" s="29" t="str">
        <f t="shared" si="62"/>
        <v/>
      </c>
      <c r="D835" s="29" t="str">
        <f t="shared" si="63"/>
        <v/>
      </c>
      <c r="E835" s="11" t="str">
        <f t="shared" si="64"/>
        <v/>
      </c>
      <c r="F835" s="11" t="str">
        <f t="shared" si="65"/>
        <v/>
      </c>
      <c r="G835" s="11" t="str">
        <f t="shared" si="66"/>
        <v/>
      </c>
      <c r="H835" s="99" t="str">
        <f t="shared" si="67"/>
        <v/>
      </c>
      <c r="I835" s="107"/>
      <c r="J835" s="113"/>
      <c r="K835" s="113"/>
      <c r="L835" s="113"/>
    </row>
    <row r="836" spans="2:12" ht="15" hidden="1" customHeight="1">
      <c r="B836" s="9">
        <v>81</v>
      </c>
      <c r="C836" s="29" t="str">
        <f t="shared" si="62"/>
        <v/>
      </c>
      <c r="D836" s="29" t="str">
        <f t="shared" si="63"/>
        <v/>
      </c>
      <c r="E836" s="11" t="str">
        <f t="shared" si="64"/>
        <v/>
      </c>
      <c r="F836" s="11" t="str">
        <f t="shared" si="65"/>
        <v/>
      </c>
      <c r="G836" s="11" t="str">
        <f t="shared" si="66"/>
        <v/>
      </c>
      <c r="H836" s="99" t="str">
        <f t="shared" si="67"/>
        <v/>
      </c>
      <c r="I836" s="107"/>
      <c r="J836" s="113"/>
      <c r="K836" s="113"/>
      <c r="L836" s="113"/>
    </row>
    <row r="837" spans="2:12" ht="15" hidden="1" customHeight="1">
      <c r="B837" s="9">
        <v>82</v>
      </c>
      <c r="C837" s="29" t="str">
        <f t="shared" si="62"/>
        <v/>
      </c>
      <c r="D837" s="29" t="str">
        <f t="shared" si="63"/>
        <v/>
      </c>
      <c r="E837" s="11" t="str">
        <f t="shared" si="64"/>
        <v/>
      </c>
      <c r="F837" s="11" t="str">
        <f t="shared" si="65"/>
        <v/>
      </c>
      <c r="G837" s="11" t="str">
        <f t="shared" si="66"/>
        <v/>
      </c>
      <c r="H837" s="99" t="str">
        <f t="shared" si="67"/>
        <v/>
      </c>
      <c r="I837" s="107"/>
      <c r="J837" s="113"/>
      <c r="K837" s="113"/>
      <c r="L837" s="113"/>
    </row>
    <row r="838" spans="2:12" ht="15" hidden="1" customHeight="1">
      <c r="B838" s="9">
        <v>83</v>
      </c>
      <c r="C838" s="29" t="str">
        <f t="shared" si="62"/>
        <v/>
      </c>
      <c r="D838" s="29" t="str">
        <f t="shared" si="63"/>
        <v/>
      </c>
      <c r="E838" s="11" t="str">
        <f t="shared" si="64"/>
        <v/>
      </c>
      <c r="F838" s="11" t="str">
        <f t="shared" si="65"/>
        <v/>
      </c>
      <c r="G838" s="11" t="str">
        <f t="shared" si="66"/>
        <v/>
      </c>
      <c r="H838" s="99" t="str">
        <f t="shared" si="67"/>
        <v/>
      </c>
      <c r="I838" s="107"/>
      <c r="J838" s="113"/>
      <c r="K838" s="113"/>
      <c r="L838" s="113"/>
    </row>
    <row r="839" spans="2:12" ht="15" hidden="1" customHeight="1">
      <c r="B839" s="9">
        <v>84</v>
      </c>
      <c r="C839" s="29" t="str">
        <f t="shared" si="62"/>
        <v/>
      </c>
      <c r="D839" s="29" t="str">
        <f t="shared" si="63"/>
        <v/>
      </c>
      <c r="E839" s="11" t="str">
        <f t="shared" si="64"/>
        <v/>
      </c>
      <c r="F839" s="11" t="str">
        <f t="shared" si="65"/>
        <v/>
      </c>
      <c r="G839" s="11" t="str">
        <f t="shared" si="66"/>
        <v/>
      </c>
      <c r="H839" s="99" t="str">
        <f t="shared" si="67"/>
        <v/>
      </c>
      <c r="I839" s="107"/>
      <c r="J839" s="113"/>
      <c r="K839" s="113"/>
      <c r="L839" s="113"/>
    </row>
    <row r="840" spans="2:12" ht="15" hidden="1" customHeight="1">
      <c r="B840" s="9">
        <v>85</v>
      </c>
      <c r="C840" s="29" t="str">
        <f t="shared" si="62"/>
        <v/>
      </c>
      <c r="D840" s="29" t="str">
        <f t="shared" si="63"/>
        <v/>
      </c>
      <c r="E840" s="11" t="str">
        <f t="shared" si="64"/>
        <v/>
      </c>
      <c r="F840" s="11" t="str">
        <f t="shared" si="65"/>
        <v/>
      </c>
      <c r="G840" s="11" t="str">
        <f t="shared" si="66"/>
        <v/>
      </c>
      <c r="H840" s="99" t="str">
        <f t="shared" si="67"/>
        <v/>
      </c>
      <c r="I840" s="107"/>
      <c r="J840" s="113"/>
      <c r="K840" s="113"/>
      <c r="L840" s="113"/>
    </row>
    <row r="841" spans="2:12" ht="15" hidden="1" customHeight="1">
      <c r="B841" s="9">
        <v>86</v>
      </c>
      <c r="C841" s="29" t="str">
        <f t="shared" si="62"/>
        <v/>
      </c>
      <c r="D841" s="29" t="str">
        <f t="shared" si="63"/>
        <v/>
      </c>
      <c r="E841" s="11" t="str">
        <f t="shared" si="64"/>
        <v/>
      </c>
      <c r="F841" s="11" t="str">
        <f t="shared" si="65"/>
        <v/>
      </c>
      <c r="G841" s="11" t="str">
        <f t="shared" si="66"/>
        <v/>
      </c>
      <c r="H841" s="99" t="str">
        <f t="shared" si="67"/>
        <v/>
      </c>
      <c r="I841" s="107"/>
      <c r="J841" s="113"/>
      <c r="K841" s="113"/>
      <c r="L841" s="113"/>
    </row>
    <row r="842" spans="2:12" ht="15" hidden="1" customHeight="1">
      <c r="B842" s="9">
        <v>87</v>
      </c>
      <c r="C842" s="29" t="str">
        <f t="shared" si="62"/>
        <v/>
      </c>
      <c r="D842" s="29" t="str">
        <f t="shared" si="63"/>
        <v/>
      </c>
      <c r="E842" s="11" t="str">
        <f t="shared" si="64"/>
        <v/>
      </c>
      <c r="F842" s="11" t="str">
        <f t="shared" si="65"/>
        <v/>
      </c>
      <c r="G842" s="11" t="str">
        <f t="shared" si="66"/>
        <v/>
      </c>
      <c r="H842" s="99" t="str">
        <f t="shared" si="67"/>
        <v/>
      </c>
      <c r="I842" s="107"/>
      <c r="J842" s="113"/>
      <c r="K842" s="113"/>
      <c r="L842" s="113"/>
    </row>
    <row r="843" spans="2:12" ht="15" hidden="1" customHeight="1">
      <c r="B843" s="9">
        <v>88</v>
      </c>
      <c r="C843" s="29" t="str">
        <f t="shared" si="62"/>
        <v/>
      </c>
      <c r="D843" s="29" t="str">
        <f t="shared" si="63"/>
        <v/>
      </c>
      <c r="E843" s="11" t="str">
        <f t="shared" si="64"/>
        <v/>
      </c>
      <c r="F843" s="11" t="str">
        <f t="shared" si="65"/>
        <v/>
      </c>
      <c r="G843" s="11" t="str">
        <f t="shared" si="66"/>
        <v/>
      </c>
      <c r="H843" s="99" t="str">
        <f t="shared" si="67"/>
        <v/>
      </c>
      <c r="I843" s="107"/>
      <c r="J843" s="113"/>
      <c r="K843" s="113"/>
      <c r="L843" s="113"/>
    </row>
    <row r="844" spans="2:12" ht="15" hidden="1" customHeight="1">
      <c r="B844" s="9">
        <v>89</v>
      </c>
      <c r="C844" s="29" t="str">
        <f t="shared" si="62"/>
        <v/>
      </c>
      <c r="D844" s="29" t="str">
        <f t="shared" si="63"/>
        <v/>
      </c>
      <c r="E844" s="11" t="str">
        <f t="shared" si="64"/>
        <v/>
      </c>
      <c r="F844" s="11" t="str">
        <f t="shared" si="65"/>
        <v/>
      </c>
      <c r="G844" s="11" t="str">
        <f t="shared" si="66"/>
        <v/>
      </c>
      <c r="H844" s="99" t="str">
        <f t="shared" si="67"/>
        <v/>
      </c>
      <c r="I844" s="107"/>
      <c r="J844" s="113"/>
      <c r="K844" s="113"/>
      <c r="L844" s="113"/>
    </row>
    <row r="845" spans="2:12" ht="15" hidden="1" customHeight="1">
      <c r="B845" s="9">
        <v>90</v>
      </c>
      <c r="C845" s="29" t="str">
        <f t="shared" si="62"/>
        <v/>
      </c>
      <c r="D845" s="29" t="str">
        <f t="shared" si="63"/>
        <v/>
      </c>
      <c r="E845" s="11" t="str">
        <f t="shared" si="64"/>
        <v/>
      </c>
      <c r="F845" s="11" t="str">
        <f t="shared" si="65"/>
        <v/>
      </c>
      <c r="G845" s="11" t="str">
        <f t="shared" si="66"/>
        <v/>
      </c>
      <c r="H845" s="99" t="str">
        <f t="shared" si="67"/>
        <v/>
      </c>
      <c r="I845" s="107"/>
      <c r="J845" s="113"/>
      <c r="K845" s="113"/>
      <c r="L845" s="113"/>
    </row>
    <row r="846" spans="2:12" ht="15" hidden="1" customHeight="1">
      <c r="B846" s="9">
        <v>91</v>
      </c>
      <c r="C846" s="29" t="str">
        <f t="shared" si="62"/>
        <v/>
      </c>
      <c r="D846" s="29" t="str">
        <f t="shared" si="63"/>
        <v/>
      </c>
      <c r="E846" s="11" t="str">
        <f t="shared" si="64"/>
        <v/>
      </c>
      <c r="F846" s="11" t="str">
        <f t="shared" si="65"/>
        <v/>
      </c>
      <c r="G846" s="11" t="str">
        <f t="shared" si="66"/>
        <v/>
      </c>
      <c r="H846" s="99" t="str">
        <f t="shared" si="67"/>
        <v/>
      </c>
      <c r="I846" s="107"/>
      <c r="J846" s="113"/>
      <c r="K846" s="113"/>
      <c r="L846" s="113"/>
    </row>
    <row r="847" spans="2:12" ht="15" hidden="1" customHeight="1">
      <c r="B847" s="9">
        <v>92</v>
      </c>
      <c r="C847" s="29" t="str">
        <f t="shared" si="62"/>
        <v/>
      </c>
      <c r="D847" s="29" t="str">
        <f t="shared" si="63"/>
        <v/>
      </c>
      <c r="E847" s="11" t="str">
        <f t="shared" si="64"/>
        <v/>
      </c>
      <c r="F847" s="11" t="str">
        <f t="shared" si="65"/>
        <v/>
      </c>
      <c r="G847" s="11" t="str">
        <f t="shared" si="66"/>
        <v/>
      </c>
      <c r="H847" s="99" t="str">
        <f t="shared" si="67"/>
        <v/>
      </c>
      <c r="I847" s="107"/>
      <c r="J847" s="113"/>
      <c r="K847" s="113"/>
      <c r="L847" s="113"/>
    </row>
    <row r="848" spans="2:12" ht="15" hidden="1" customHeight="1">
      <c r="B848" s="9">
        <v>93</v>
      </c>
      <c r="C848" s="29" t="str">
        <f t="shared" si="62"/>
        <v/>
      </c>
      <c r="D848" s="29" t="str">
        <f t="shared" si="63"/>
        <v/>
      </c>
      <c r="E848" s="11" t="str">
        <f t="shared" si="64"/>
        <v/>
      </c>
      <c r="F848" s="11" t="str">
        <f t="shared" si="65"/>
        <v/>
      </c>
      <c r="G848" s="11" t="str">
        <f t="shared" si="66"/>
        <v/>
      </c>
      <c r="H848" s="99" t="str">
        <f t="shared" si="67"/>
        <v/>
      </c>
      <c r="I848" s="107"/>
      <c r="J848" s="113"/>
      <c r="K848" s="113"/>
      <c r="L848" s="113"/>
    </row>
    <row r="849" spans="2:12" ht="15" hidden="1" customHeight="1">
      <c r="B849" s="9">
        <v>94</v>
      </c>
      <c r="C849" s="29" t="str">
        <f t="shared" si="62"/>
        <v/>
      </c>
      <c r="D849" s="29" t="str">
        <f t="shared" si="63"/>
        <v/>
      </c>
      <c r="E849" s="11" t="str">
        <f t="shared" si="64"/>
        <v/>
      </c>
      <c r="F849" s="11" t="str">
        <f t="shared" si="65"/>
        <v/>
      </c>
      <c r="G849" s="11" t="str">
        <f t="shared" si="66"/>
        <v/>
      </c>
      <c r="H849" s="99" t="str">
        <f t="shared" si="67"/>
        <v/>
      </c>
      <c r="I849" s="107"/>
      <c r="J849" s="113"/>
      <c r="K849" s="113"/>
      <c r="L849" s="113"/>
    </row>
    <row r="850" spans="2:12" ht="15" hidden="1" customHeight="1">
      <c r="B850" s="9">
        <v>95</v>
      </c>
      <c r="C850" s="29" t="str">
        <f t="shared" si="62"/>
        <v/>
      </c>
      <c r="D850" s="29" t="str">
        <f t="shared" si="63"/>
        <v/>
      </c>
      <c r="E850" s="11" t="str">
        <f t="shared" si="64"/>
        <v/>
      </c>
      <c r="F850" s="11" t="str">
        <f t="shared" si="65"/>
        <v/>
      </c>
      <c r="G850" s="11" t="str">
        <f t="shared" si="66"/>
        <v/>
      </c>
      <c r="H850" s="99" t="str">
        <f t="shared" si="67"/>
        <v/>
      </c>
      <c r="I850" s="107"/>
      <c r="J850" s="113"/>
      <c r="K850" s="113"/>
      <c r="L850" s="113"/>
    </row>
    <row r="851" spans="2:12" ht="15" hidden="1" customHeight="1">
      <c r="B851" s="9">
        <v>96</v>
      </c>
      <c r="C851" s="29" t="str">
        <f t="shared" si="62"/>
        <v/>
      </c>
      <c r="D851" s="29" t="str">
        <f t="shared" si="63"/>
        <v/>
      </c>
      <c r="E851" s="11" t="str">
        <f t="shared" si="64"/>
        <v/>
      </c>
      <c r="F851" s="11" t="str">
        <f t="shared" si="65"/>
        <v/>
      </c>
      <c r="G851" s="11" t="str">
        <f t="shared" si="66"/>
        <v/>
      </c>
      <c r="H851" s="99" t="str">
        <f t="shared" si="67"/>
        <v/>
      </c>
      <c r="I851" s="107"/>
      <c r="J851" s="113"/>
      <c r="K851" s="113"/>
      <c r="L851" s="113"/>
    </row>
    <row r="852" spans="2:12" ht="15" hidden="1" customHeight="1">
      <c r="B852" s="9">
        <v>97</v>
      </c>
      <c r="C852" s="29" t="str">
        <f t="shared" si="62"/>
        <v/>
      </c>
      <c r="D852" s="29" t="str">
        <f t="shared" si="63"/>
        <v/>
      </c>
      <c r="E852" s="11" t="str">
        <f t="shared" si="64"/>
        <v/>
      </c>
      <c r="F852" s="11" t="str">
        <f t="shared" si="65"/>
        <v/>
      </c>
      <c r="G852" s="11" t="str">
        <f t="shared" si="66"/>
        <v/>
      </c>
      <c r="H852" s="99" t="str">
        <f t="shared" si="67"/>
        <v/>
      </c>
      <c r="I852" s="107"/>
      <c r="J852" s="113"/>
      <c r="K852" s="113"/>
      <c r="L852" s="113"/>
    </row>
    <row r="853" spans="2:12" ht="15" hidden="1" customHeight="1">
      <c r="B853" s="9">
        <v>98</v>
      </c>
      <c r="C853" s="29" t="str">
        <f t="shared" si="62"/>
        <v/>
      </c>
      <c r="D853" s="29" t="str">
        <f t="shared" si="63"/>
        <v/>
      </c>
      <c r="E853" s="11" t="str">
        <f t="shared" si="64"/>
        <v/>
      </c>
      <c r="F853" s="11" t="str">
        <f t="shared" si="65"/>
        <v/>
      </c>
      <c r="G853" s="11" t="str">
        <f t="shared" si="66"/>
        <v/>
      </c>
      <c r="H853" s="99" t="str">
        <f t="shared" si="67"/>
        <v/>
      </c>
      <c r="I853" s="107"/>
      <c r="J853" s="113"/>
      <c r="K853" s="113"/>
      <c r="L853" s="113"/>
    </row>
    <row r="854" spans="2:12" ht="15" hidden="1" customHeight="1">
      <c r="B854" s="9">
        <v>99</v>
      </c>
      <c r="C854" s="29" t="str">
        <f t="shared" si="62"/>
        <v/>
      </c>
      <c r="D854" s="29" t="str">
        <f t="shared" si="63"/>
        <v/>
      </c>
      <c r="E854" s="11" t="str">
        <f t="shared" si="64"/>
        <v/>
      </c>
      <c r="F854" s="11" t="str">
        <f t="shared" si="65"/>
        <v/>
      </c>
      <c r="G854" s="11" t="str">
        <f t="shared" si="66"/>
        <v/>
      </c>
      <c r="H854" s="99" t="str">
        <f t="shared" si="67"/>
        <v/>
      </c>
      <c r="I854" s="107"/>
      <c r="J854" s="113"/>
      <c r="K854" s="113"/>
      <c r="L854" s="113"/>
    </row>
    <row r="855" spans="2:12" ht="15" hidden="1" customHeight="1">
      <c r="B855" s="9">
        <v>100</v>
      </c>
      <c r="C855" s="29" t="str">
        <f t="shared" si="62"/>
        <v/>
      </c>
      <c r="D855" s="29" t="str">
        <f t="shared" si="63"/>
        <v/>
      </c>
      <c r="E855" s="11" t="str">
        <f t="shared" si="64"/>
        <v/>
      </c>
      <c r="F855" s="11" t="str">
        <f t="shared" si="65"/>
        <v/>
      </c>
      <c r="G855" s="11" t="str">
        <f t="shared" si="66"/>
        <v/>
      </c>
      <c r="H855" s="99" t="str">
        <f t="shared" si="67"/>
        <v/>
      </c>
      <c r="I855" s="107"/>
      <c r="J855" s="113"/>
      <c r="K855" s="113"/>
      <c r="L855" s="113"/>
    </row>
    <row r="856" spans="2:12" ht="15" customHeight="1">
      <c r="B856" s="9"/>
      <c r="C856" s="30"/>
      <c r="D856" s="30"/>
      <c r="G856" s="28" t="s">
        <v>19</v>
      </c>
      <c r="H856" s="103">
        <f>SUM(H756:H855)</f>
        <v>40000</v>
      </c>
      <c r="I856" s="108"/>
      <c r="J856" s="114"/>
      <c r="K856" s="114"/>
      <c r="L856" s="114"/>
    </row>
    <row r="857" spans="2:12" ht="15" customHeight="1">
      <c r="B857" s="9"/>
      <c r="C857" s="32" t="s">
        <v>71</v>
      </c>
      <c r="D857" s="30"/>
      <c r="G857" s="9"/>
      <c r="I857" s="109"/>
      <c r="J857" s="115"/>
      <c r="K857" s="115"/>
      <c r="L857" s="115"/>
    </row>
    <row r="858" spans="2:12" ht="15" customHeight="1">
      <c r="B858" s="9"/>
      <c r="C858" s="28" t="s">
        <v>1</v>
      </c>
      <c r="D858" s="28" t="s">
        <v>13</v>
      </c>
      <c r="E858" s="28" t="s">
        <v>27</v>
      </c>
      <c r="F858" s="28" t="s">
        <v>15</v>
      </c>
      <c r="G858" s="28" t="s">
        <v>20</v>
      </c>
      <c r="H858" s="96" t="s">
        <v>56</v>
      </c>
      <c r="I858" s="106"/>
      <c r="J858" s="112"/>
      <c r="K858" s="112"/>
      <c r="L858" s="112"/>
    </row>
    <row r="859" spans="2:12" ht="15" customHeight="1">
      <c r="B859" s="9">
        <v>1</v>
      </c>
      <c r="C859" s="29">
        <f t="shared" ref="C859:C922" si="68">IFERROR(VLOOKUP("補助対象外"&amp;B859,$A$112:$H$431,3,FALSE),"")</f>
        <v>4</v>
      </c>
      <c r="D859" s="29">
        <f t="shared" ref="D859:D922" si="69">IFERROR(VLOOKUP("補助対象外"&amp;B859,$A$112:$H$431,4,FALSE),"")</f>
        <v>5</v>
      </c>
      <c r="E859" s="11">
        <f t="shared" ref="E859:E922" si="70">IFERROR(VLOOKUP("補助対象外"&amp;B859,$A$112:$H$431,5,FALSE),"")</f>
        <v>5</v>
      </c>
      <c r="F859" s="11" t="str">
        <f t="shared" ref="F859:F922" si="71">IFERROR(VLOOKUP("補助対象外"&amp;B859,$A$112:$H$431,6,FALSE),"")</f>
        <v>補助対象外</v>
      </c>
      <c r="G859" s="11" t="str">
        <f t="shared" ref="G859:G922" si="72">IFERROR(VLOOKUP("補助対象外"&amp;B859,$A$112:$H$431,7,FALSE),"")</f>
        <v>総会飲食費</v>
      </c>
      <c r="H859" s="99">
        <f t="shared" ref="H859:H922" si="73">IFERROR(VLOOKUP("補助対象外"&amp;B859,$A$112:$H$431,8,FALSE),"")</f>
        <v>50000</v>
      </c>
      <c r="I859" s="107"/>
      <c r="J859" s="113"/>
      <c r="K859" s="113"/>
      <c r="L859" s="113"/>
    </row>
    <row r="860" spans="2:12" ht="15" customHeight="1">
      <c r="B860" s="9">
        <v>2</v>
      </c>
      <c r="C860" s="29" t="str">
        <f t="shared" si="68"/>
        <v/>
      </c>
      <c r="D860" s="29" t="str">
        <f t="shared" si="69"/>
        <v/>
      </c>
      <c r="E860" s="11" t="str">
        <f t="shared" si="70"/>
        <v/>
      </c>
      <c r="F860" s="11" t="str">
        <f t="shared" si="71"/>
        <v/>
      </c>
      <c r="G860" s="11" t="str">
        <f t="shared" si="72"/>
        <v/>
      </c>
      <c r="H860" s="99" t="str">
        <f t="shared" si="73"/>
        <v/>
      </c>
      <c r="I860" s="107"/>
      <c r="J860" s="113"/>
      <c r="K860" s="113"/>
      <c r="L860" s="113"/>
    </row>
    <row r="861" spans="2:12" ht="15" customHeight="1">
      <c r="B861" s="9">
        <v>3</v>
      </c>
      <c r="C861" s="29" t="str">
        <f t="shared" si="68"/>
        <v/>
      </c>
      <c r="D861" s="29" t="str">
        <f t="shared" si="69"/>
        <v/>
      </c>
      <c r="E861" s="11" t="str">
        <f t="shared" si="70"/>
        <v/>
      </c>
      <c r="F861" s="11" t="str">
        <f t="shared" si="71"/>
        <v/>
      </c>
      <c r="G861" s="11" t="str">
        <f t="shared" si="72"/>
        <v/>
      </c>
      <c r="H861" s="99" t="str">
        <f t="shared" si="73"/>
        <v/>
      </c>
      <c r="I861" s="107"/>
      <c r="J861" s="113"/>
      <c r="K861" s="113"/>
      <c r="L861" s="113"/>
    </row>
    <row r="862" spans="2:12" ht="15" customHeight="1">
      <c r="B862" s="9">
        <v>4</v>
      </c>
      <c r="C862" s="29" t="str">
        <f t="shared" si="68"/>
        <v/>
      </c>
      <c r="D862" s="29" t="str">
        <f t="shared" si="69"/>
        <v/>
      </c>
      <c r="E862" s="11" t="str">
        <f t="shared" si="70"/>
        <v/>
      </c>
      <c r="F862" s="11" t="str">
        <f t="shared" si="71"/>
        <v/>
      </c>
      <c r="G862" s="11" t="str">
        <f t="shared" si="72"/>
        <v/>
      </c>
      <c r="H862" s="99" t="str">
        <f t="shared" si="73"/>
        <v/>
      </c>
      <c r="I862" s="107"/>
      <c r="J862" s="113"/>
      <c r="K862" s="113"/>
      <c r="L862" s="113"/>
    </row>
    <row r="863" spans="2:12" ht="15" customHeight="1">
      <c r="B863" s="9">
        <v>5</v>
      </c>
      <c r="C863" s="29" t="str">
        <f t="shared" si="68"/>
        <v/>
      </c>
      <c r="D863" s="29" t="str">
        <f t="shared" si="69"/>
        <v/>
      </c>
      <c r="E863" s="11" t="str">
        <f t="shared" si="70"/>
        <v/>
      </c>
      <c r="F863" s="11" t="str">
        <f t="shared" si="71"/>
        <v/>
      </c>
      <c r="G863" s="11" t="str">
        <f t="shared" si="72"/>
        <v/>
      </c>
      <c r="H863" s="99" t="str">
        <f t="shared" si="73"/>
        <v/>
      </c>
      <c r="I863" s="107"/>
      <c r="J863" s="113"/>
      <c r="K863" s="113"/>
      <c r="L863" s="113"/>
    </row>
    <row r="864" spans="2:12" ht="15" hidden="1" customHeight="1">
      <c r="B864" s="9">
        <v>6</v>
      </c>
      <c r="C864" s="29" t="str">
        <f t="shared" si="68"/>
        <v/>
      </c>
      <c r="D864" s="29" t="str">
        <f t="shared" si="69"/>
        <v/>
      </c>
      <c r="E864" s="11" t="str">
        <f t="shared" si="70"/>
        <v/>
      </c>
      <c r="F864" s="11" t="str">
        <f t="shared" si="71"/>
        <v/>
      </c>
      <c r="G864" s="11" t="str">
        <f t="shared" si="72"/>
        <v/>
      </c>
      <c r="H864" s="99" t="str">
        <f t="shared" si="73"/>
        <v/>
      </c>
      <c r="I864" s="107"/>
      <c r="J864" s="113"/>
      <c r="K864" s="113"/>
      <c r="L864" s="113"/>
    </row>
    <row r="865" spans="2:12" ht="15" hidden="1" customHeight="1">
      <c r="B865" s="9">
        <v>7</v>
      </c>
      <c r="C865" s="29" t="str">
        <f t="shared" si="68"/>
        <v/>
      </c>
      <c r="D865" s="29" t="str">
        <f t="shared" si="69"/>
        <v/>
      </c>
      <c r="E865" s="11" t="str">
        <f t="shared" si="70"/>
        <v/>
      </c>
      <c r="F865" s="11" t="str">
        <f t="shared" si="71"/>
        <v/>
      </c>
      <c r="G865" s="11" t="str">
        <f t="shared" si="72"/>
        <v/>
      </c>
      <c r="H865" s="99" t="str">
        <f t="shared" si="73"/>
        <v/>
      </c>
      <c r="I865" s="107"/>
      <c r="J865" s="113"/>
      <c r="K865" s="113"/>
      <c r="L865" s="113"/>
    </row>
    <row r="866" spans="2:12" ht="15" hidden="1" customHeight="1">
      <c r="B866" s="9">
        <v>8</v>
      </c>
      <c r="C866" s="29" t="str">
        <f t="shared" si="68"/>
        <v/>
      </c>
      <c r="D866" s="29" t="str">
        <f t="shared" si="69"/>
        <v/>
      </c>
      <c r="E866" s="11" t="str">
        <f t="shared" si="70"/>
        <v/>
      </c>
      <c r="F866" s="11" t="str">
        <f t="shared" si="71"/>
        <v/>
      </c>
      <c r="G866" s="11" t="str">
        <f t="shared" si="72"/>
        <v/>
      </c>
      <c r="H866" s="99" t="str">
        <f t="shared" si="73"/>
        <v/>
      </c>
      <c r="I866" s="107"/>
      <c r="J866" s="113"/>
      <c r="K866" s="113"/>
      <c r="L866" s="113"/>
    </row>
    <row r="867" spans="2:12" ht="15" hidden="1" customHeight="1">
      <c r="B867" s="9">
        <v>9</v>
      </c>
      <c r="C867" s="29" t="str">
        <f t="shared" si="68"/>
        <v/>
      </c>
      <c r="D867" s="29" t="str">
        <f t="shared" si="69"/>
        <v/>
      </c>
      <c r="E867" s="11" t="str">
        <f t="shared" si="70"/>
        <v/>
      </c>
      <c r="F867" s="11" t="str">
        <f t="shared" si="71"/>
        <v/>
      </c>
      <c r="G867" s="11" t="str">
        <f t="shared" si="72"/>
        <v/>
      </c>
      <c r="H867" s="99" t="str">
        <f t="shared" si="73"/>
        <v/>
      </c>
      <c r="I867" s="107"/>
      <c r="J867" s="113"/>
      <c r="K867" s="113"/>
      <c r="L867" s="113"/>
    </row>
    <row r="868" spans="2:12" ht="15" hidden="1" customHeight="1">
      <c r="B868" s="9">
        <v>10</v>
      </c>
      <c r="C868" s="29" t="str">
        <f t="shared" si="68"/>
        <v/>
      </c>
      <c r="D868" s="29" t="str">
        <f t="shared" si="69"/>
        <v/>
      </c>
      <c r="E868" s="11" t="str">
        <f t="shared" si="70"/>
        <v/>
      </c>
      <c r="F868" s="11" t="str">
        <f t="shared" si="71"/>
        <v/>
      </c>
      <c r="G868" s="11" t="str">
        <f t="shared" si="72"/>
        <v/>
      </c>
      <c r="H868" s="99" t="str">
        <f t="shared" si="73"/>
        <v/>
      </c>
      <c r="I868" s="107"/>
      <c r="J868" s="113"/>
      <c r="K868" s="113"/>
      <c r="L868" s="113"/>
    </row>
    <row r="869" spans="2:12" ht="15" hidden="1" customHeight="1">
      <c r="B869" s="9">
        <v>11</v>
      </c>
      <c r="C869" s="29" t="str">
        <f t="shared" si="68"/>
        <v/>
      </c>
      <c r="D869" s="29" t="str">
        <f t="shared" si="69"/>
        <v/>
      </c>
      <c r="E869" s="11" t="str">
        <f t="shared" si="70"/>
        <v/>
      </c>
      <c r="F869" s="11" t="str">
        <f t="shared" si="71"/>
        <v/>
      </c>
      <c r="G869" s="11" t="str">
        <f t="shared" si="72"/>
        <v/>
      </c>
      <c r="H869" s="99" t="str">
        <f t="shared" si="73"/>
        <v/>
      </c>
      <c r="I869" s="107"/>
      <c r="J869" s="113"/>
      <c r="K869" s="113"/>
      <c r="L869" s="113"/>
    </row>
    <row r="870" spans="2:12" ht="15" hidden="1" customHeight="1">
      <c r="B870" s="9">
        <v>12</v>
      </c>
      <c r="C870" s="29" t="str">
        <f t="shared" si="68"/>
        <v/>
      </c>
      <c r="D870" s="29" t="str">
        <f t="shared" si="69"/>
        <v/>
      </c>
      <c r="E870" s="11" t="str">
        <f t="shared" si="70"/>
        <v/>
      </c>
      <c r="F870" s="11" t="str">
        <f t="shared" si="71"/>
        <v/>
      </c>
      <c r="G870" s="11" t="str">
        <f t="shared" si="72"/>
        <v/>
      </c>
      <c r="H870" s="99" t="str">
        <f t="shared" si="73"/>
        <v/>
      </c>
      <c r="I870" s="107"/>
      <c r="J870" s="113"/>
      <c r="K870" s="113"/>
      <c r="L870" s="113"/>
    </row>
    <row r="871" spans="2:12" ht="15" hidden="1" customHeight="1">
      <c r="B871" s="9">
        <v>13</v>
      </c>
      <c r="C871" s="29" t="str">
        <f t="shared" si="68"/>
        <v/>
      </c>
      <c r="D871" s="29" t="str">
        <f t="shared" si="69"/>
        <v/>
      </c>
      <c r="E871" s="11" t="str">
        <f t="shared" si="70"/>
        <v/>
      </c>
      <c r="F871" s="11" t="str">
        <f t="shared" si="71"/>
        <v/>
      </c>
      <c r="G871" s="11" t="str">
        <f t="shared" si="72"/>
        <v/>
      </c>
      <c r="H871" s="99" t="str">
        <f t="shared" si="73"/>
        <v/>
      </c>
      <c r="I871" s="107"/>
      <c r="J871" s="113"/>
      <c r="K871" s="113"/>
      <c r="L871" s="113"/>
    </row>
    <row r="872" spans="2:12" ht="15" hidden="1" customHeight="1">
      <c r="B872" s="9">
        <v>14</v>
      </c>
      <c r="C872" s="29" t="str">
        <f t="shared" si="68"/>
        <v/>
      </c>
      <c r="D872" s="29" t="str">
        <f t="shared" si="69"/>
        <v/>
      </c>
      <c r="E872" s="11" t="str">
        <f t="shared" si="70"/>
        <v/>
      </c>
      <c r="F872" s="11" t="str">
        <f t="shared" si="71"/>
        <v/>
      </c>
      <c r="G872" s="11" t="str">
        <f t="shared" si="72"/>
        <v/>
      </c>
      <c r="H872" s="99" t="str">
        <f t="shared" si="73"/>
        <v/>
      </c>
      <c r="I872" s="107"/>
      <c r="J872" s="113"/>
      <c r="K872" s="113"/>
      <c r="L872" s="113"/>
    </row>
    <row r="873" spans="2:12" ht="15" hidden="1" customHeight="1">
      <c r="B873" s="9">
        <v>15</v>
      </c>
      <c r="C873" s="29" t="str">
        <f t="shared" si="68"/>
        <v/>
      </c>
      <c r="D873" s="29" t="str">
        <f t="shared" si="69"/>
        <v/>
      </c>
      <c r="E873" s="11" t="str">
        <f t="shared" si="70"/>
        <v/>
      </c>
      <c r="F873" s="11" t="str">
        <f t="shared" si="71"/>
        <v/>
      </c>
      <c r="G873" s="11" t="str">
        <f t="shared" si="72"/>
        <v/>
      </c>
      <c r="H873" s="99" t="str">
        <f t="shared" si="73"/>
        <v/>
      </c>
      <c r="I873" s="107"/>
      <c r="J873" s="113"/>
      <c r="K873" s="113"/>
      <c r="L873" s="113"/>
    </row>
    <row r="874" spans="2:12" ht="15" hidden="1" customHeight="1">
      <c r="B874" s="9">
        <v>16</v>
      </c>
      <c r="C874" s="29" t="str">
        <f t="shared" si="68"/>
        <v/>
      </c>
      <c r="D874" s="29" t="str">
        <f t="shared" si="69"/>
        <v/>
      </c>
      <c r="E874" s="11" t="str">
        <f t="shared" si="70"/>
        <v/>
      </c>
      <c r="F874" s="11" t="str">
        <f t="shared" si="71"/>
        <v/>
      </c>
      <c r="G874" s="11" t="str">
        <f t="shared" si="72"/>
        <v/>
      </c>
      <c r="H874" s="99" t="str">
        <f t="shared" si="73"/>
        <v/>
      </c>
      <c r="I874" s="107"/>
      <c r="J874" s="113"/>
      <c r="K874" s="113"/>
      <c r="L874" s="113"/>
    </row>
    <row r="875" spans="2:12" ht="15" hidden="1" customHeight="1">
      <c r="B875" s="9">
        <v>17</v>
      </c>
      <c r="C875" s="29" t="str">
        <f t="shared" si="68"/>
        <v/>
      </c>
      <c r="D875" s="29" t="str">
        <f t="shared" si="69"/>
        <v/>
      </c>
      <c r="E875" s="11" t="str">
        <f t="shared" si="70"/>
        <v/>
      </c>
      <c r="F875" s="11" t="str">
        <f t="shared" si="71"/>
        <v/>
      </c>
      <c r="G875" s="11" t="str">
        <f t="shared" si="72"/>
        <v/>
      </c>
      <c r="H875" s="99" t="str">
        <f t="shared" si="73"/>
        <v/>
      </c>
      <c r="I875" s="107"/>
      <c r="J875" s="113"/>
      <c r="K875" s="113"/>
      <c r="L875" s="113"/>
    </row>
    <row r="876" spans="2:12" ht="15" hidden="1" customHeight="1">
      <c r="B876" s="9">
        <v>18</v>
      </c>
      <c r="C876" s="29" t="str">
        <f t="shared" si="68"/>
        <v/>
      </c>
      <c r="D876" s="29" t="str">
        <f t="shared" si="69"/>
        <v/>
      </c>
      <c r="E876" s="11" t="str">
        <f t="shared" si="70"/>
        <v/>
      </c>
      <c r="F876" s="11" t="str">
        <f t="shared" si="71"/>
        <v/>
      </c>
      <c r="G876" s="11" t="str">
        <f t="shared" si="72"/>
        <v/>
      </c>
      <c r="H876" s="99" t="str">
        <f t="shared" si="73"/>
        <v/>
      </c>
      <c r="I876" s="107"/>
      <c r="J876" s="113"/>
      <c r="K876" s="113"/>
      <c r="L876" s="113"/>
    </row>
    <row r="877" spans="2:12" ht="15" hidden="1" customHeight="1">
      <c r="B877" s="9">
        <v>19</v>
      </c>
      <c r="C877" s="29" t="str">
        <f t="shared" si="68"/>
        <v/>
      </c>
      <c r="D877" s="29" t="str">
        <f t="shared" si="69"/>
        <v/>
      </c>
      <c r="E877" s="11" t="str">
        <f t="shared" si="70"/>
        <v/>
      </c>
      <c r="F877" s="11" t="str">
        <f t="shared" si="71"/>
        <v/>
      </c>
      <c r="G877" s="11" t="str">
        <f t="shared" si="72"/>
        <v/>
      </c>
      <c r="H877" s="99" t="str">
        <f t="shared" si="73"/>
        <v/>
      </c>
      <c r="I877" s="107"/>
      <c r="J877" s="113"/>
      <c r="K877" s="113"/>
      <c r="L877" s="113"/>
    </row>
    <row r="878" spans="2:12" ht="15" hidden="1" customHeight="1">
      <c r="B878" s="9">
        <v>20</v>
      </c>
      <c r="C878" s="29" t="str">
        <f t="shared" si="68"/>
        <v/>
      </c>
      <c r="D878" s="29" t="str">
        <f t="shared" si="69"/>
        <v/>
      </c>
      <c r="E878" s="11" t="str">
        <f t="shared" si="70"/>
        <v/>
      </c>
      <c r="F878" s="11" t="str">
        <f t="shared" si="71"/>
        <v/>
      </c>
      <c r="G878" s="11" t="str">
        <f t="shared" si="72"/>
        <v/>
      </c>
      <c r="H878" s="99" t="str">
        <f t="shared" si="73"/>
        <v/>
      </c>
      <c r="I878" s="107"/>
      <c r="J878" s="113"/>
      <c r="K878" s="113"/>
      <c r="L878" s="113"/>
    </row>
    <row r="879" spans="2:12" ht="15" hidden="1" customHeight="1">
      <c r="B879" s="9">
        <v>21</v>
      </c>
      <c r="C879" s="29" t="str">
        <f t="shared" si="68"/>
        <v/>
      </c>
      <c r="D879" s="29" t="str">
        <f t="shared" si="69"/>
        <v/>
      </c>
      <c r="E879" s="11" t="str">
        <f t="shared" si="70"/>
        <v/>
      </c>
      <c r="F879" s="11" t="str">
        <f t="shared" si="71"/>
        <v/>
      </c>
      <c r="G879" s="11" t="str">
        <f t="shared" si="72"/>
        <v/>
      </c>
      <c r="H879" s="99" t="str">
        <f t="shared" si="73"/>
        <v/>
      </c>
      <c r="I879" s="107"/>
      <c r="J879" s="113"/>
      <c r="K879" s="113"/>
      <c r="L879" s="113"/>
    </row>
    <row r="880" spans="2:12" ht="15" hidden="1" customHeight="1">
      <c r="B880" s="9">
        <v>22</v>
      </c>
      <c r="C880" s="29" t="str">
        <f t="shared" si="68"/>
        <v/>
      </c>
      <c r="D880" s="29" t="str">
        <f t="shared" si="69"/>
        <v/>
      </c>
      <c r="E880" s="11" t="str">
        <f t="shared" si="70"/>
        <v/>
      </c>
      <c r="F880" s="11" t="str">
        <f t="shared" si="71"/>
        <v/>
      </c>
      <c r="G880" s="11" t="str">
        <f t="shared" si="72"/>
        <v/>
      </c>
      <c r="H880" s="99" t="str">
        <f t="shared" si="73"/>
        <v/>
      </c>
      <c r="I880" s="107"/>
      <c r="J880" s="113"/>
      <c r="K880" s="113"/>
      <c r="L880" s="113"/>
    </row>
    <row r="881" spans="2:12" ht="15" hidden="1" customHeight="1">
      <c r="B881" s="9">
        <v>23</v>
      </c>
      <c r="C881" s="29" t="str">
        <f t="shared" si="68"/>
        <v/>
      </c>
      <c r="D881" s="29" t="str">
        <f t="shared" si="69"/>
        <v/>
      </c>
      <c r="E881" s="11" t="str">
        <f t="shared" si="70"/>
        <v/>
      </c>
      <c r="F881" s="11" t="str">
        <f t="shared" si="71"/>
        <v/>
      </c>
      <c r="G881" s="11" t="str">
        <f t="shared" si="72"/>
        <v/>
      </c>
      <c r="H881" s="99" t="str">
        <f t="shared" si="73"/>
        <v/>
      </c>
      <c r="I881" s="107"/>
      <c r="J881" s="113"/>
      <c r="K881" s="113"/>
      <c r="L881" s="113"/>
    </row>
    <row r="882" spans="2:12" ht="15" hidden="1" customHeight="1">
      <c r="B882" s="9">
        <v>24</v>
      </c>
      <c r="C882" s="29" t="str">
        <f t="shared" si="68"/>
        <v/>
      </c>
      <c r="D882" s="29" t="str">
        <f t="shared" si="69"/>
        <v/>
      </c>
      <c r="E882" s="11" t="str">
        <f t="shared" si="70"/>
        <v/>
      </c>
      <c r="F882" s="11" t="str">
        <f t="shared" si="71"/>
        <v/>
      </c>
      <c r="G882" s="11" t="str">
        <f t="shared" si="72"/>
        <v/>
      </c>
      <c r="H882" s="99" t="str">
        <f t="shared" si="73"/>
        <v/>
      </c>
      <c r="I882" s="107"/>
      <c r="J882" s="113"/>
      <c r="K882" s="113"/>
      <c r="L882" s="113"/>
    </row>
    <row r="883" spans="2:12" ht="15" hidden="1" customHeight="1">
      <c r="B883" s="9">
        <v>25</v>
      </c>
      <c r="C883" s="29" t="str">
        <f t="shared" si="68"/>
        <v/>
      </c>
      <c r="D883" s="29" t="str">
        <f t="shared" si="69"/>
        <v/>
      </c>
      <c r="E883" s="11" t="str">
        <f t="shared" si="70"/>
        <v/>
      </c>
      <c r="F883" s="11" t="str">
        <f t="shared" si="71"/>
        <v/>
      </c>
      <c r="G883" s="11" t="str">
        <f t="shared" si="72"/>
        <v/>
      </c>
      <c r="H883" s="99" t="str">
        <f t="shared" si="73"/>
        <v/>
      </c>
      <c r="I883" s="107"/>
      <c r="J883" s="113"/>
      <c r="K883" s="113"/>
      <c r="L883" s="113"/>
    </row>
    <row r="884" spans="2:12" ht="15" hidden="1" customHeight="1">
      <c r="B884" s="9">
        <v>26</v>
      </c>
      <c r="C884" s="29" t="str">
        <f t="shared" si="68"/>
        <v/>
      </c>
      <c r="D884" s="29" t="str">
        <f t="shared" si="69"/>
        <v/>
      </c>
      <c r="E884" s="11" t="str">
        <f t="shared" si="70"/>
        <v/>
      </c>
      <c r="F884" s="11" t="str">
        <f t="shared" si="71"/>
        <v/>
      </c>
      <c r="G884" s="11" t="str">
        <f t="shared" si="72"/>
        <v/>
      </c>
      <c r="H884" s="99" t="str">
        <f t="shared" si="73"/>
        <v/>
      </c>
      <c r="I884" s="107"/>
      <c r="J884" s="113"/>
      <c r="K884" s="113"/>
      <c r="L884" s="113"/>
    </row>
    <row r="885" spans="2:12" ht="15" hidden="1" customHeight="1">
      <c r="B885" s="9">
        <v>27</v>
      </c>
      <c r="C885" s="29" t="str">
        <f t="shared" si="68"/>
        <v/>
      </c>
      <c r="D885" s="29" t="str">
        <f t="shared" si="69"/>
        <v/>
      </c>
      <c r="E885" s="11" t="str">
        <f t="shared" si="70"/>
        <v/>
      </c>
      <c r="F885" s="11" t="str">
        <f t="shared" si="71"/>
        <v/>
      </c>
      <c r="G885" s="11" t="str">
        <f t="shared" si="72"/>
        <v/>
      </c>
      <c r="H885" s="99" t="str">
        <f t="shared" si="73"/>
        <v/>
      </c>
      <c r="I885" s="107"/>
      <c r="J885" s="113"/>
      <c r="K885" s="113"/>
      <c r="L885" s="113"/>
    </row>
    <row r="886" spans="2:12" ht="15" hidden="1" customHeight="1">
      <c r="B886" s="9">
        <v>28</v>
      </c>
      <c r="C886" s="29" t="str">
        <f t="shared" si="68"/>
        <v/>
      </c>
      <c r="D886" s="29" t="str">
        <f t="shared" si="69"/>
        <v/>
      </c>
      <c r="E886" s="11" t="str">
        <f t="shared" si="70"/>
        <v/>
      </c>
      <c r="F886" s="11" t="str">
        <f t="shared" si="71"/>
        <v/>
      </c>
      <c r="G886" s="11" t="str">
        <f t="shared" si="72"/>
        <v/>
      </c>
      <c r="H886" s="99" t="str">
        <f t="shared" si="73"/>
        <v/>
      </c>
      <c r="I886" s="107"/>
      <c r="J886" s="113"/>
      <c r="K886" s="113"/>
      <c r="L886" s="113"/>
    </row>
    <row r="887" spans="2:12" ht="15" hidden="1" customHeight="1">
      <c r="B887" s="9">
        <v>29</v>
      </c>
      <c r="C887" s="29" t="str">
        <f t="shared" si="68"/>
        <v/>
      </c>
      <c r="D887" s="29" t="str">
        <f t="shared" si="69"/>
        <v/>
      </c>
      <c r="E887" s="11" t="str">
        <f t="shared" si="70"/>
        <v/>
      </c>
      <c r="F887" s="11" t="str">
        <f t="shared" si="71"/>
        <v/>
      </c>
      <c r="G887" s="11" t="str">
        <f t="shared" si="72"/>
        <v/>
      </c>
      <c r="H887" s="99" t="str">
        <f t="shared" si="73"/>
        <v/>
      </c>
      <c r="I887" s="107"/>
      <c r="J887" s="113"/>
      <c r="K887" s="113"/>
      <c r="L887" s="113"/>
    </row>
    <row r="888" spans="2:12" ht="15" hidden="1" customHeight="1">
      <c r="B888" s="9">
        <v>30</v>
      </c>
      <c r="C888" s="29" t="str">
        <f t="shared" si="68"/>
        <v/>
      </c>
      <c r="D888" s="29" t="str">
        <f t="shared" si="69"/>
        <v/>
      </c>
      <c r="E888" s="11" t="str">
        <f t="shared" si="70"/>
        <v/>
      </c>
      <c r="F888" s="11" t="str">
        <f t="shared" si="71"/>
        <v/>
      </c>
      <c r="G888" s="11" t="str">
        <f t="shared" si="72"/>
        <v/>
      </c>
      <c r="H888" s="99" t="str">
        <f t="shared" si="73"/>
        <v/>
      </c>
      <c r="I888" s="107"/>
      <c r="J888" s="113"/>
      <c r="K888" s="113"/>
      <c r="L888" s="113"/>
    </row>
    <row r="889" spans="2:12" ht="15" hidden="1" customHeight="1">
      <c r="B889" s="9">
        <v>31</v>
      </c>
      <c r="C889" s="29" t="str">
        <f t="shared" si="68"/>
        <v/>
      </c>
      <c r="D889" s="29" t="str">
        <f t="shared" si="69"/>
        <v/>
      </c>
      <c r="E889" s="11" t="str">
        <f t="shared" si="70"/>
        <v/>
      </c>
      <c r="F889" s="11" t="str">
        <f t="shared" si="71"/>
        <v/>
      </c>
      <c r="G889" s="11" t="str">
        <f t="shared" si="72"/>
        <v/>
      </c>
      <c r="H889" s="99" t="str">
        <f t="shared" si="73"/>
        <v/>
      </c>
      <c r="I889" s="107"/>
      <c r="J889" s="113"/>
      <c r="K889" s="113"/>
      <c r="L889" s="113"/>
    </row>
    <row r="890" spans="2:12" ht="15" hidden="1" customHeight="1">
      <c r="B890" s="9">
        <v>32</v>
      </c>
      <c r="C890" s="29" t="str">
        <f t="shared" si="68"/>
        <v/>
      </c>
      <c r="D890" s="29" t="str">
        <f t="shared" si="69"/>
        <v/>
      </c>
      <c r="E890" s="11" t="str">
        <f t="shared" si="70"/>
        <v/>
      </c>
      <c r="F890" s="11" t="str">
        <f t="shared" si="71"/>
        <v/>
      </c>
      <c r="G890" s="11" t="str">
        <f t="shared" si="72"/>
        <v/>
      </c>
      <c r="H890" s="99" t="str">
        <f t="shared" si="73"/>
        <v/>
      </c>
      <c r="I890" s="107"/>
      <c r="J890" s="113"/>
      <c r="K890" s="113"/>
      <c r="L890" s="113"/>
    </row>
    <row r="891" spans="2:12" ht="15" hidden="1" customHeight="1">
      <c r="B891" s="9">
        <v>33</v>
      </c>
      <c r="C891" s="29" t="str">
        <f t="shared" si="68"/>
        <v/>
      </c>
      <c r="D891" s="29" t="str">
        <f t="shared" si="69"/>
        <v/>
      </c>
      <c r="E891" s="11" t="str">
        <f t="shared" si="70"/>
        <v/>
      </c>
      <c r="F891" s="11" t="str">
        <f t="shared" si="71"/>
        <v/>
      </c>
      <c r="G891" s="11" t="str">
        <f t="shared" si="72"/>
        <v/>
      </c>
      <c r="H891" s="99" t="str">
        <f t="shared" si="73"/>
        <v/>
      </c>
      <c r="I891" s="107"/>
      <c r="J891" s="113"/>
      <c r="K891" s="113"/>
      <c r="L891" s="113"/>
    </row>
    <row r="892" spans="2:12" ht="15" hidden="1" customHeight="1">
      <c r="B892" s="9">
        <v>34</v>
      </c>
      <c r="C892" s="29" t="str">
        <f t="shared" si="68"/>
        <v/>
      </c>
      <c r="D892" s="29" t="str">
        <f t="shared" si="69"/>
        <v/>
      </c>
      <c r="E892" s="11" t="str">
        <f t="shared" si="70"/>
        <v/>
      </c>
      <c r="F892" s="11" t="str">
        <f t="shared" si="71"/>
        <v/>
      </c>
      <c r="G892" s="11" t="str">
        <f t="shared" si="72"/>
        <v/>
      </c>
      <c r="H892" s="99" t="str">
        <f t="shared" si="73"/>
        <v/>
      </c>
      <c r="I892" s="107"/>
      <c r="J892" s="113"/>
      <c r="K892" s="113"/>
      <c r="L892" s="113"/>
    </row>
    <row r="893" spans="2:12" ht="15" hidden="1" customHeight="1">
      <c r="B893" s="9">
        <v>35</v>
      </c>
      <c r="C893" s="29" t="str">
        <f t="shared" si="68"/>
        <v/>
      </c>
      <c r="D893" s="29" t="str">
        <f t="shared" si="69"/>
        <v/>
      </c>
      <c r="E893" s="11" t="str">
        <f t="shared" si="70"/>
        <v/>
      </c>
      <c r="F893" s="11" t="str">
        <f t="shared" si="71"/>
        <v/>
      </c>
      <c r="G893" s="11" t="str">
        <f t="shared" si="72"/>
        <v/>
      </c>
      <c r="H893" s="99" t="str">
        <f t="shared" si="73"/>
        <v/>
      </c>
      <c r="I893" s="107"/>
      <c r="J893" s="113"/>
      <c r="K893" s="113"/>
      <c r="L893" s="113"/>
    </row>
    <row r="894" spans="2:12" ht="15" hidden="1" customHeight="1">
      <c r="B894" s="9">
        <v>36</v>
      </c>
      <c r="C894" s="29" t="str">
        <f t="shared" si="68"/>
        <v/>
      </c>
      <c r="D894" s="29" t="str">
        <f t="shared" si="69"/>
        <v/>
      </c>
      <c r="E894" s="11" t="str">
        <f t="shared" si="70"/>
        <v/>
      </c>
      <c r="F894" s="11" t="str">
        <f t="shared" si="71"/>
        <v/>
      </c>
      <c r="G894" s="11" t="str">
        <f t="shared" si="72"/>
        <v/>
      </c>
      <c r="H894" s="99" t="str">
        <f t="shared" si="73"/>
        <v/>
      </c>
      <c r="I894" s="107"/>
      <c r="J894" s="113"/>
      <c r="K894" s="113"/>
      <c r="L894" s="113"/>
    </row>
    <row r="895" spans="2:12" ht="15" hidden="1" customHeight="1">
      <c r="B895" s="9">
        <v>37</v>
      </c>
      <c r="C895" s="29" t="str">
        <f t="shared" si="68"/>
        <v/>
      </c>
      <c r="D895" s="29" t="str">
        <f t="shared" si="69"/>
        <v/>
      </c>
      <c r="E895" s="11" t="str">
        <f t="shared" si="70"/>
        <v/>
      </c>
      <c r="F895" s="11" t="str">
        <f t="shared" si="71"/>
        <v/>
      </c>
      <c r="G895" s="11" t="str">
        <f t="shared" si="72"/>
        <v/>
      </c>
      <c r="H895" s="99" t="str">
        <f t="shared" si="73"/>
        <v/>
      </c>
      <c r="I895" s="107"/>
      <c r="J895" s="113"/>
      <c r="K895" s="113"/>
      <c r="L895" s="113"/>
    </row>
    <row r="896" spans="2:12" ht="15" hidden="1" customHeight="1">
      <c r="B896" s="9">
        <v>38</v>
      </c>
      <c r="C896" s="29" t="str">
        <f t="shared" si="68"/>
        <v/>
      </c>
      <c r="D896" s="29" t="str">
        <f t="shared" si="69"/>
        <v/>
      </c>
      <c r="E896" s="11" t="str">
        <f t="shared" si="70"/>
        <v/>
      </c>
      <c r="F896" s="11" t="str">
        <f t="shared" si="71"/>
        <v/>
      </c>
      <c r="G896" s="11" t="str">
        <f t="shared" si="72"/>
        <v/>
      </c>
      <c r="H896" s="99" t="str">
        <f t="shared" si="73"/>
        <v/>
      </c>
      <c r="I896" s="107"/>
      <c r="J896" s="113"/>
      <c r="K896" s="113"/>
      <c r="L896" s="113"/>
    </row>
    <row r="897" spans="2:12" ht="15" hidden="1" customHeight="1">
      <c r="B897" s="9">
        <v>39</v>
      </c>
      <c r="C897" s="29" t="str">
        <f t="shared" si="68"/>
        <v/>
      </c>
      <c r="D897" s="29" t="str">
        <f t="shared" si="69"/>
        <v/>
      </c>
      <c r="E897" s="11" t="str">
        <f t="shared" si="70"/>
        <v/>
      </c>
      <c r="F897" s="11" t="str">
        <f t="shared" si="71"/>
        <v/>
      </c>
      <c r="G897" s="11" t="str">
        <f t="shared" si="72"/>
        <v/>
      </c>
      <c r="H897" s="99" t="str">
        <f t="shared" si="73"/>
        <v/>
      </c>
      <c r="I897" s="107"/>
      <c r="J897" s="113"/>
      <c r="K897" s="113"/>
      <c r="L897" s="113"/>
    </row>
    <row r="898" spans="2:12" ht="15" hidden="1" customHeight="1">
      <c r="B898" s="9">
        <v>40</v>
      </c>
      <c r="C898" s="29" t="str">
        <f t="shared" si="68"/>
        <v/>
      </c>
      <c r="D898" s="29" t="str">
        <f t="shared" si="69"/>
        <v/>
      </c>
      <c r="E898" s="11" t="str">
        <f t="shared" si="70"/>
        <v/>
      </c>
      <c r="F898" s="11" t="str">
        <f t="shared" si="71"/>
        <v/>
      </c>
      <c r="G898" s="11" t="str">
        <f t="shared" si="72"/>
        <v/>
      </c>
      <c r="H898" s="99" t="str">
        <f t="shared" si="73"/>
        <v/>
      </c>
      <c r="I898" s="107"/>
      <c r="J898" s="113"/>
      <c r="K898" s="113"/>
      <c r="L898" s="113"/>
    </row>
    <row r="899" spans="2:12" ht="15" hidden="1" customHeight="1">
      <c r="B899" s="9">
        <v>41</v>
      </c>
      <c r="C899" s="29" t="str">
        <f t="shared" si="68"/>
        <v/>
      </c>
      <c r="D899" s="29" t="str">
        <f t="shared" si="69"/>
        <v/>
      </c>
      <c r="E899" s="11" t="str">
        <f t="shared" si="70"/>
        <v/>
      </c>
      <c r="F899" s="11" t="str">
        <f t="shared" si="71"/>
        <v/>
      </c>
      <c r="G899" s="11" t="str">
        <f t="shared" si="72"/>
        <v/>
      </c>
      <c r="H899" s="99" t="str">
        <f t="shared" si="73"/>
        <v/>
      </c>
      <c r="I899" s="107"/>
      <c r="J899" s="113"/>
      <c r="K899" s="113"/>
      <c r="L899" s="113"/>
    </row>
    <row r="900" spans="2:12" ht="15" hidden="1" customHeight="1">
      <c r="B900" s="9">
        <v>42</v>
      </c>
      <c r="C900" s="29" t="str">
        <f t="shared" si="68"/>
        <v/>
      </c>
      <c r="D900" s="29" t="str">
        <f t="shared" si="69"/>
        <v/>
      </c>
      <c r="E900" s="11" t="str">
        <f t="shared" si="70"/>
        <v/>
      </c>
      <c r="F900" s="11" t="str">
        <f t="shared" si="71"/>
        <v/>
      </c>
      <c r="G900" s="11" t="str">
        <f t="shared" si="72"/>
        <v/>
      </c>
      <c r="H900" s="99" t="str">
        <f t="shared" si="73"/>
        <v/>
      </c>
      <c r="I900" s="107"/>
      <c r="J900" s="113"/>
      <c r="K900" s="113"/>
      <c r="L900" s="113"/>
    </row>
    <row r="901" spans="2:12" ht="15" hidden="1" customHeight="1">
      <c r="B901" s="9">
        <v>43</v>
      </c>
      <c r="C901" s="29" t="str">
        <f t="shared" si="68"/>
        <v/>
      </c>
      <c r="D901" s="29" t="str">
        <f t="shared" si="69"/>
        <v/>
      </c>
      <c r="E901" s="11" t="str">
        <f t="shared" si="70"/>
        <v/>
      </c>
      <c r="F901" s="11" t="str">
        <f t="shared" si="71"/>
        <v/>
      </c>
      <c r="G901" s="11" t="str">
        <f t="shared" si="72"/>
        <v/>
      </c>
      <c r="H901" s="99" t="str">
        <f t="shared" si="73"/>
        <v/>
      </c>
      <c r="I901" s="107"/>
      <c r="J901" s="113"/>
      <c r="K901" s="113"/>
      <c r="L901" s="113"/>
    </row>
    <row r="902" spans="2:12" ht="15" hidden="1" customHeight="1">
      <c r="B902" s="9">
        <v>44</v>
      </c>
      <c r="C902" s="29" t="str">
        <f t="shared" si="68"/>
        <v/>
      </c>
      <c r="D902" s="29" t="str">
        <f t="shared" si="69"/>
        <v/>
      </c>
      <c r="E902" s="11" t="str">
        <f t="shared" si="70"/>
        <v/>
      </c>
      <c r="F902" s="11" t="str">
        <f t="shared" si="71"/>
        <v/>
      </c>
      <c r="G902" s="11" t="str">
        <f t="shared" si="72"/>
        <v/>
      </c>
      <c r="H902" s="99" t="str">
        <f t="shared" si="73"/>
        <v/>
      </c>
      <c r="I902" s="107"/>
      <c r="J902" s="113"/>
      <c r="K902" s="113"/>
      <c r="L902" s="113"/>
    </row>
    <row r="903" spans="2:12" ht="15" hidden="1" customHeight="1">
      <c r="B903" s="9">
        <v>45</v>
      </c>
      <c r="C903" s="29" t="str">
        <f t="shared" si="68"/>
        <v/>
      </c>
      <c r="D903" s="29" t="str">
        <f t="shared" si="69"/>
        <v/>
      </c>
      <c r="E903" s="11" t="str">
        <f t="shared" si="70"/>
        <v/>
      </c>
      <c r="F903" s="11" t="str">
        <f t="shared" si="71"/>
        <v/>
      </c>
      <c r="G903" s="11" t="str">
        <f t="shared" si="72"/>
        <v/>
      </c>
      <c r="H903" s="99" t="str">
        <f t="shared" si="73"/>
        <v/>
      </c>
      <c r="I903" s="107"/>
      <c r="J903" s="113"/>
      <c r="K903" s="113"/>
      <c r="L903" s="113"/>
    </row>
    <row r="904" spans="2:12" ht="15" hidden="1" customHeight="1">
      <c r="B904" s="9">
        <v>46</v>
      </c>
      <c r="C904" s="29" t="str">
        <f t="shared" si="68"/>
        <v/>
      </c>
      <c r="D904" s="29" t="str">
        <f t="shared" si="69"/>
        <v/>
      </c>
      <c r="E904" s="11" t="str">
        <f t="shared" si="70"/>
        <v/>
      </c>
      <c r="F904" s="11" t="str">
        <f t="shared" si="71"/>
        <v/>
      </c>
      <c r="G904" s="11" t="str">
        <f t="shared" si="72"/>
        <v/>
      </c>
      <c r="H904" s="99" t="str">
        <f t="shared" si="73"/>
        <v/>
      </c>
      <c r="I904" s="107"/>
      <c r="J904" s="113"/>
      <c r="K904" s="113"/>
      <c r="L904" s="113"/>
    </row>
    <row r="905" spans="2:12" ht="15" hidden="1" customHeight="1">
      <c r="B905" s="9">
        <v>47</v>
      </c>
      <c r="C905" s="29" t="str">
        <f t="shared" si="68"/>
        <v/>
      </c>
      <c r="D905" s="29" t="str">
        <f t="shared" si="69"/>
        <v/>
      </c>
      <c r="E905" s="11" t="str">
        <f t="shared" si="70"/>
        <v/>
      </c>
      <c r="F905" s="11" t="str">
        <f t="shared" si="71"/>
        <v/>
      </c>
      <c r="G905" s="11" t="str">
        <f t="shared" si="72"/>
        <v/>
      </c>
      <c r="H905" s="99" t="str">
        <f t="shared" si="73"/>
        <v/>
      </c>
      <c r="I905" s="107"/>
      <c r="J905" s="113"/>
      <c r="K905" s="113"/>
      <c r="L905" s="113"/>
    </row>
    <row r="906" spans="2:12" ht="15" hidden="1" customHeight="1">
      <c r="B906" s="9">
        <v>48</v>
      </c>
      <c r="C906" s="29" t="str">
        <f t="shared" si="68"/>
        <v/>
      </c>
      <c r="D906" s="29" t="str">
        <f t="shared" si="69"/>
        <v/>
      </c>
      <c r="E906" s="11" t="str">
        <f t="shared" si="70"/>
        <v/>
      </c>
      <c r="F906" s="11" t="str">
        <f t="shared" si="71"/>
        <v/>
      </c>
      <c r="G906" s="11" t="str">
        <f t="shared" si="72"/>
        <v/>
      </c>
      <c r="H906" s="99" t="str">
        <f t="shared" si="73"/>
        <v/>
      </c>
      <c r="I906" s="107"/>
      <c r="J906" s="113"/>
      <c r="K906" s="113"/>
      <c r="L906" s="113"/>
    </row>
    <row r="907" spans="2:12" ht="15" hidden="1" customHeight="1">
      <c r="B907" s="9">
        <v>49</v>
      </c>
      <c r="C907" s="29" t="str">
        <f t="shared" si="68"/>
        <v/>
      </c>
      <c r="D907" s="29" t="str">
        <f t="shared" si="69"/>
        <v/>
      </c>
      <c r="E907" s="11" t="str">
        <f t="shared" si="70"/>
        <v/>
      </c>
      <c r="F907" s="11" t="str">
        <f t="shared" si="71"/>
        <v/>
      </c>
      <c r="G907" s="11" t="str">
        <f t="shared" si="72"/>
        <v/>
      </c>
      <c r="H907" s="99" t="str">
        <f t="shared" si="73"/>
        <v/>
      </c>
      <c r="I907" s="107"/>
      <c r="J907" s="113"/>
      <c r="K907" s="113"/>
      <c r="L907" s="113"/>
    </row>
    <row r="908" spans="2:12" ht="15" hidden="1" customHeight="1">
      <c r="B908" s="9">
        <v>50</v>
      </c>
      <c r="C908" s="29" t="str">
        <f t="shared" si="68"/>
        <v/>
      </c>
      <c r="D908" s="29" t="str">
        <f t="shared" si="69"/>
        <v/>
      </c>
      <c r="E908" s="11" t="str">
        <f t="shared" si="70"/>
        <v/>
      </c>
      <c r="F908" s="11" t="str">
        <f t="shared" si="71"/>
        <v/>
      </c>
      <c r="G908" s="11" t="str">
        <f t="shared" si="72"/>
        <v/>
      </c>
      <c r="H908" s="99" t="str">
        <f t="shared" si="73"/>
        <v/>
      </c>
      <c r="I908" s="107"/>
      <c r="J908" s="113"/>
      <c r="K908" s="113"/>
      <c r="L908" s="113"/>
    </row>
    <row r="909" spans="2:12" ht="15" hidden="1" customHeight="1">
      <c r="B909" s="9">
        <v>51</v>
      </c>
      <c r="C909" s="29" t="str">
        <f t="shared" si="68"/>
        <v/>
      </c>
      <c r="D909" s="29" t="str">
        <f t="shared" si="69"/>
        <v/>
      </c>
      <c r="E909" s="11" t="str">
        <f t="shared" si="70"/>
        <v/>
      </c>
      <c r="F909" s="11" t="str">
        <f t="shared" si="71"/>
        <v/>
      </c>
      <c r="G909" s="11" t="str">
        <f t="shared" si="72"/>
        <v/>
      </c>
      <c r="H909" s="99" t="str">
        <f t="shared" si="73"/>
        <v/>
      </c>
      <c r="I909" s="107"/>
      <c r="J909" s="113"/>
      <c r="K909" s="113"/>
      <c r="L909" s="113"/>
    </row>
    <row r="910" spans="2:12" ht="15" hidden="1" customHeight="1">
      <c r="B910" s="9">
        <v>52</v>
      </c>
      <c r="C910" s="29" t="str">
        <f t="shared" si="68"/>
        <v/>
      </c>
      <c r="D910" s="29" t="str">
        <f t="shared" si="69"/>
        <v/>
      </c>
      <c r="E910" s="11" t="str">
        <f t="shared" si="70"/>
        <v/>
      </c>
      <c r="F910" s="11" t="str">
        <f t="shared" si="71"/>
        <v/>
      </c>
      <c r="G910" s="11" t="str">
        <f t="shared" si="72"/>
        <v/>
      </c>
      <c r="H910" s="99" t="str">
        <f t="shared" si="73"/>
        <v/>
      </c>
      <c r="I910" s="107"/>
      <c r="J910" s="113"/>
      <c r="K910" s="113"/>
      <c r="L910" s="113"/>
    </row>
    <row r="911" spans="2:12" ht="15" hidden="1" customHeight="1">
      <c r="B911" s="9">
        <v>53</v>
      </c>
      <c r="C911" s="29" t="str">
        <f t="shared" si="68"/>
        <v/>
      </c>
      <c r="D911" s="29" t="str">
        <f t="shared" si="69"/>
        <v/>
      </c>
      <c r="E911" s="11" t="str">
        <f t="shared" si="70"/>
        <v/>
      </c>
      <c r="F911" s="11" t="str">
        <f t="shared" si="71"/>
        <v/>
      </c>
      <c r="G911" s="11" t="str">
        <f t="shared" si="72"/>
        <v/>
      </c>
      <c r="H911" s="99" t="str">
        <f t="shared" si="73"/>
        <v/>
      </c>
      <c r="I911" s="107"/>
      <c r="J911" s="113"/>
      <c r="K911" s="113"/>
      <c r="L911" s="113"/>
    </row>
    <row r="912" spans="2:12" ht="15" hidden="1" customHeight="1">
      <c r="B912" s="9">
        <v>54</v>
      </c>
      <c r="C912" s="29" t="str">
        <f t="shared" si="68"/>
        <v/>
      </c>
      <c r="D912" s="29" t="str">
        <f t="shared" si="69"/>
        <v/>
      </c>
      <c r="E912" s="11" t="str">
        <f t="shared" si="70"/>
        <v/>
      </c>
      <c r="F912" s="11" t="str">
        <f t="shared" si="71"/>
        <v/>
      </c>
      <c r="G912" s="11" t="str">
        <f t="shared" si="72"/>
        <v/>
      </c>
      <c r="H912" s="99" t="str">
        <f t="shared" si="73"/>
        <v/>
      </c>
      <c r="I912" s="107"/>
      <c r="J912" s="113"/>
      <c r="K912" s="113"/>
      <c r="L912" s="113"/>
    </row>
    <row r="913" spans="2:12" ht="15" hidden="1" customHeight="1">
      <c r="B913" s="9">
        <v>55</v>
      </c>
      <c r="C913" s="29" t="str">
        <f t="shared" si="68"/>
        <v/>
      </c>
      <c r="D913" s="29" t="str">
        <f t="shared" si="69"/>
        <v/>
      </c>
      <c r="E913" s="11" t="str">
        <f t="shared" si="70"/>
        <v/>
      </c>
      <c r="F913" s="11" t="str">
        <f t="shared" si="71"/>
        <v/>
      </c>
      <c r="G913" s="11" t="str">
        <f t="shared" si="72"/>
        <v/>
      </c>
      <c r="H913" s="99" t="str">
        <f t="shared" si="73"/>
        <v/>
      </c>
      <c r="I913" s="107"/>
      <c r="J913" s="113"/>
      <c r="K913" s="113"/>
      <c r="L913" s="113"/>
    </row>
    <row r="914" spans="2:12" ht="15" hidden="1" customHeight="1">
      <c r="B914" s="9">
        <v>56</v>
      </c>
      <c r="C914" s="29" t="str">
        <f t="shared" si="68"/>
        <v/>
      </c>
      <c r="D914" s="29" t="str">
        <f t="shared" si="69"/>
        <v/>
      </c>
      <c r="E914" s="11" t="str">
        <f t="shared" si="70"/>
        <v/>
      </c>
      <c r="F914" s="11" t="str">
        <f t="shared" si="71"/>
        <v/>
      </c>
      <c r="G914" s="11" t="str">
        <f t="shared" si="72"/>
        <v/>
      </c>
      <c r="H914" s="99" t="str">
        <f t="shared" si="73"/>
        <v/>
      </c>
      <c r="I914" s="107"/>
      <c r="J914" s="113"/>
      <c r="K914" s="113"/>
      <c r="L914" s="113"/>
    </row>
    <row r="915" spans="2:12" ht="15" hidden="1" customHeight="1">
      <c r="B915" s="9">
        <v>57</v>
      </c>
      <c r="C915" s="29" t="str">
        <f t="shared" si="68"/>
        <v/>
      </c>
      <c r="D915" s="29" t="str">
        <f t="shared" si="69"/>
        <v/>
      </c>
      <c r="E915" s="11" t="str">
        <f t="shared" si="70"/>
        <v/>
      </c>
      <c r="F915" s="11" t="str">
        <f t="shared" si="71"/>
        <v/>
      </c>
      <c r="G915" s="11" t="str">
        <f t="shared" si="72"/>
        <v/>
      </c>
      <c r="H915" s="99" t="str">
        <f t="shared" si="73"/>
        <v/>
      </c>
      <c r="I915" s="107"/>
      <c r="J915" s="113"/>
      <c r="K915" s="113"/>
      <c r="L915" s="113"/>
    </row>
    <row r="916" spans="2:12" ht="15" hidden="1" customHeight="1">
      <c r="B916" s="9">
        <v>58</v>
      </c>
      <c r="C916" s="29" t="str">
        <f t="shared" si="68"/>
        <v/>
      </c>
      <c r="D916" s="29" t="str">
        <f t="shared" si="69"/>
        <v/>
      </c>
      <c r="E916" s="11" t="str">
        <f t="shared" si="70"/>
        <v/>
      </c>
      <c r="F916" s="11" t="str">
        <f t="shared" si="71"/>
        <v/>
      </c>
      <c r="G916" s="11" t="str">
        <f t="shared" si="72"/>
        <v/>
      </c>
      <c r="H916" s="99" t="str">
        <f t="shared" si="73"/>
        <v/>
      </c>
      <c r="I916" s="107"/>
      <c r="J916" s="113"/>
      <c r="K916" s="113"/>
      <c r="L916" s="113"/>
    </row>
    <row r="917" spans="2:12" ht="15" hidden="1" customHeight="1">
      <c r="B917" s="9">
        <v>59</v>
      </c>
      <c r="C917" s="29" t="str">
        <f t="shared" si="68"/>
        <v/>
      </c>
      <c r="D917" s="29" t="str">
        <f t="shared" si="69"/>
        <v/>
      </c>
      <c r="E917" s="11" t="str">
        <f t="shared" si="70"/>
        <v/>
      </c>
      <c r="F917" s="11" t="str">
        <f t="shared" si="71"/>
        <v/>
      </c>
      <c r="G917" s="11" t="str">
        <f t="shared" si="72"/>
        <v/>
      </c>
      <c r="H917" s="99" t="str">
        <f t="shared" si="73"/>
        <v/>
      </c>
      <c r="I917" s="107"/>
      <c r="J917" s="113"/>
      <c r="K917" s="113"/>
      <c r="L917" s="113"/>
    </row>
    <row r="918" spans="2:12" ht="15" hidden="1" customHeight="1">
      <c r="B918" s="9">
        <v>60</v>
      </c>
      <c r="C918" s="29" t="str">
        <f t="shared" si="68"/>
        <v/>
      </c>
      <c r="D918" s="29" t="str">
        <f t="shared" si="69"/>
        <v/>
      </c>
      <c r="E918" s="11" t="str">
        <f t="shared" si="70"/>
        <v/>
      </c>
      <c r="F918" s="11" t="str">
        <f t="shared" si="71"/>
        <v/>
      </c>
      <c r="G918" s="11" t="str">
        <f t="shared" si="72"/>
        <v/>
      </c>
      <c r="H918" s="99" t="str">
        <f t="shared" si="73"/>
        <v/>
      </c>
      <c r="I918" s="107"/>
      <c r="J918" s="113"/>
      <c r="K918" s="113"/>
      <c r="L918" s="113"/>
    </row>
    <row r="919" spans="2:12" ht="15" hidden="1" customHeight="1">
      <c r="B919" s="9">
        <v>61</v>
      </c>
      <c r="C919" s="29" t="str">
        <f t="shared" si="68"/>
        <v/>
      </c>
      <c r="D919" s="29" t="str">
        <f t="shared" si="69"/>
        <v/>
      </c>
      <c r="E919" s="11" t="str">
        <f t="shared" si="70"/>
        <v/>
      </c>
      <c r="F919" s="11" t="str">
        <f t="shared" si="71"/>
        <v/>
      </c>
      <c r="G919" s="11" t="str">
        <f t="shared" si="72"/>
        <v/>
      </c>
      <c r="H919" s="99" t="str">
        <f t="shared" si="73"/>
        <v/>
      </c>
      <c r="I919" s="107"/>
      <c r="J919" s="113"/>
      <c r="K919" s="113"/>
      <c r="L919" s="113"/>
    </row>
    <row r="920" spans="2:12" ht="15" hidden="1" customHeight="1">
      <c r="B920" s="9">
        <v>62</v>
      </c>
      <c r="C920" s="29" t="str">
        <f t="shared" si="68"/>
        <v/>
      </c>
      <c r="D920" s="29" t="str">
        <f t="shared" si="69"/>
        <v/>
      </c>
      <c r="E920" s="11" t="str">
        <f t="shared" si="70"/>
        <v/>
      </c>
      <c r="F920" s="11" t="str">
        <f t="shared" si="71"/>
        <v/>
      </c>
      <c r="G920" s="11" t="str">
        <f t="shared" si="72"/>
        <v/>
      </c>
      <c r="H920" s="99" t="str">
        <f t="shared" si="73"/>
        <v/>
      </c>
      <c r="I920" s="107"/>
      <c r="J920" s="113"/>
      <c r="K920" s="113"/>
      <c r="L920" s="113"/>
    </row>
    <row r="921" spans="2:12" ht="15" hidden="1" customHeight="1">
      <c r="B921" s="9">
        <v>63</v>
      </c>
      <c r="C921" s="29" t="str">
        <f t="shared" si="68"/>
        <v/>
      </c>
      <c r="D921" s="29" t="str">
        <f t="shared" si="69"/>
        <v/>
      </c>
      <c r="E921" s="11" t="str">
        <f t="shared" si="70"/>
        <v/>
      </c>
      <c r="F921" s="11" t="str">
        <f t="shared" si="71"/>
        <v/>
      </c>
      <c r="G921" s="11" t="str">
        <f t="shared" si="72"/>
        <v/>
      </c>
      <c r="H921" s="99" t="str">
        <f t="shared" si="73"/>
        <v/>
      </c>
      <c r="I921" s="107"/>
      <c r="J921" s="113"/>
      <c r="K921" s="113"/>
      <c r="L921" s="113"/>
    </row>
    <row r="922" spans="2:12" ht="15" hidden="1" customHeight="1">
      <c r="B922" s="9">
        <v>64</v>
      </c>
      <c r="C922" s="29" t="str">
        <f t="shared" si="68"/>
        <v/>
      </c>
      <c r="D922" s="29" t="str">
        <f t="shared" si="69"/>
        <v/>
      </c>
      <c r="E922" s="11" t="str">
        <f t="shared" si="70"/>
        <v/>
      </c>
      <c r="F922" s="11" t="str">
        <f t="shared" si="71"/>
        <v/>
      </c>
      <c r="G922" s="11" t="str">
        <f t="shared" si="72"/>
        <v/>
      </c>
      <c r="H922" s="99" t="str">
        <f t="shared" si="73"/>
        <v/>
      </c>
      <c r="I922" s="107"/>
      <c r="J922" s="113"/>
      <c r="K922" s="113"/>
      <c r="L922" s="113"/>
    </row>
    <row r="923" spans="2:12" ht="15" hidden="1" customHeight="1">
      <c r="B923" s="9">
        <v>65</v>
      </c>
      <c r="C923" s="29" t="str">
        <f t="shared" ref="C923:C958" si="74">IFERROR(VLOOKUP("補助対象外"&amp;B923,$A$112:$H$431,3,FALSE),"")</f>
        <v/>
      </c>
      <c r="D923" s="29" t="str">
        <f t="shared" ref="D923:D958" si="75">IFERROR(VLOOKUP("補助対象外"&amp;B923,$A$112:$H$431,4,FALSE),"")</f>
        <v/>
      </c>
      <c r="E923" s="11" t="str">
        <f t="shared" ref="E923:E958" si="76">IFERROR(VLOOKUP("補助対象外"&amp;B923,$A$112:$H$431,5,FALSE),"")</f>
        <v/>
      </c>
      <c r="F923" s="11" t="str">
        <f t="shared" ref="F923:F958" si="77">IFERROR(VLOOKUP("補助対象外"&amp;B923,$A$112:$H$431,6,FALSE),"")</f>
        <v/>
      </c>
      <c r="G923" s="11" t="str">
        <f t="shared" ref="G923:G958" si="78">IFERROR(VLOOKUP("補助対象外"&amp;B923,$A$112:$H$431,7,FALSE),"")</f>
        <v/>
      </c>
      <c r="H923" s="99" t="str">
        <f t="shared" ref="H923:H958" si="79">IFERROR(VLOOKUP("補助対象外"&amp;B923,$A$112:$H$431,8,FALSE),"")</f>
        <v/>
      </c>
      <c r="I923" s="107"/>
      <c r="J923" s="113"/>
      <c r="K923" s="113"/>
      <c r="L923" s="113"/>
    </row>
    <row r="924" spans="2:12" ht="15" hidden="1" customHeight="1">
      <c r="B924" s="9">
        <v>66</v>
      </c>
      <c r="C924" s="29" t="str">
        <f t="shared" si="74"/>
        <v/>
      </c>
      <c r="D924" s="29" t="str">
        <f t="shared" si="75"/>
        <v/>
      </c>
      <c r="E924" s="11" t="str">
        <f t="shared" si="76"/>
        <v/>
      </c>
      <c r="F924" s="11" t="str">
        <f t="shared" si="77"/>
        <v/>
      </c>
      <c r="G924" s="11" t="str">
        <f t="shared" si="78"/>
        <v/>
      </c>
      <c r="H924" s="99" t="str">
        <f t="shared" si="79"/>
        <v/>
      </c>
      <c r="I924" s="107"/>
      <c r="J924" s="113"/>
      <c r="K924" s="113"/>
      <c r="L924" s="113"/>
    </row>
    <row r="925" spans="2:12" ht="15" hidden="1" customHeight="1">
      <c r="B925" s="9">
        <v>67</v>
      </c>
      <c r="C925" s="29" t="str">
        <f t="shared" si="74"/>
        <v/>
      </c>
      <c r="D925" s="29" t="str">
        <f t="shared" si="75"/>
        <v/>
      </c>
      <c r="E925" s="11" t="str">
        <f t="shared" si="76"/>
        <v/>
      </c>
      <c r="F925" s="11" t="str">
        <f t="shared" si="77"/>
        <v/>
      </c>
      <c r="G925" s="11" t="str">
        <f t="shared" si="78"/>
        <v/>
      </c>
      <c r="H925" s="99" t="str">
        <f t="shared" si="79"/>
        <v/>
      </c>
      <c r="I925" s="107"/>
      <c r="J925" s="113"/>
      <c r="K925" s="113"/>
      <c r="L925" s="113"/>
    </row>
    <row r="926" spans="2:12" ht="15" hidden="1" customHeight="1">
      <c r="B926" s="9">
        <v>68</v>
      </c>
      <c r="C926" s="29" t="str">
        <f t="shared" si="74"/>
        <v/>
      </c>
      <c r="D926" s="29" t="str">
        <f t="shared" si="75"/>
        <v/>
      </c>
      <c r="E926" s="11" t="str">
        <f t="shared" si="76"/>
        <v/>
      </c>
      <c r="F926" s="11" t="str">
        <f t="shared" si="77"/>
        <v/>
      </c>
      <c r="G926" s="11" t="str">
        <f t="shared" si="78"/>
        <v/>
      </c>
      <c r="H926" s="99" t="str">
        <f t="shared" si="79"/>
        <v/>
      </c>
      <c r="I926" s="107"/>
      <c r="J926" s="113"/>
      <c r="K926" s="113"/>
      <c r="L926" s="113"/>
    </row>
    <row r="927" spans="2:12" ht="15" hidden="1" customHeight="1">
      <c r="B927" s="9">
        <v>69</v>
      </c>
      <c r="C927" s="29" t="str">
        <f t="shared" si="74"/>
        <v/>
      </c>
      <c r="D927" s="29" t="str">
        <f t="shared" si="75"/>
        <v/>
      </c>
      <c r="E927" s="11" t="str">
        <f t="shared" si="76"/>
        <v/>
      </c>
      <c r="F927" s="11" t="str">
        <f t="shared" si="77"/>
        <v/>
      </c>
      <c r="G927" s="11" t="str">
        <f t="shared" si="78"/>
        <v/>
      </c>
      <c r="H927" s="99" t="str">
        <f t="shared" si="79"/>
        <v/>
      </c>
      <c r="I927" s="107"/>
      <c r="J927" s="113"/>
      <c r="K927" s="113"/>
      <c r="L927" s="113"/>
    </row>
    <row r="928" spans="2:12" ht="15" hidden="1" customHeight="1">
      <c r="B928" s="9">
        <v>70</v>
      </c>
      <c r="C928" s="29" t="str">
        <f t="shared" si="74"/>
        <v/>
      </c>
      <c r="D928" s="29" t="str">
        <f t="shared" si="75"/>
        <v/>
      </c>
      <c r="E928" s="11" t="str">
        <f t="shared" si="76"/>
        <v/>
      </c>
      <c r="F928" s="11" t="str">
        <f t="shared" si="77"/>
        <v/>
      </c>
      <c r="G928" s="11" t="str">
        <f t="shared" si="78"/>
        <v/>
      </c>
      <c r="H928" s="99" t="str">
        <f t="shared" si="79"/>
        <v/>
      </c>
      <c r="I928" s="107"/>
      <c r="J928" s="113"/>
      <c r="K928" s="113"/>
      <c r="L928" s="113"/>
    </row>
    <row r="929" spans="2:12" ht="15" hidden="1" customHeight="1">
      <c r="B929" s="9">
        <v>71</v>
      </c>
      <c r="C929" s="29" t="str">
        <f t="shared" si="74"/>
        <v/>
      </c>
      <c r="D929" s="29" t="str">
        <f t="shared" si="75"/>
        <v/>
      </c>
      <c r="E929" s="11" t="str">
        <f t="shared" si="76"/>
        <v/>
      </c>
      <c r="F929" s="11" t="str">
        <f t="shared" si="77"/>
        <v/>
      </c>
      <c r="G929" s="11" t="str">
        <f t="shared" si="78"/>
        <v/>
      </c>
      <c r="H929" s="99" t="str">
        <f t="shared" si="79"/>
        <v/>
      </c>
      <c r="I929" s="107"/>
      <c r="J929" s="113"/>
      <c r="K929" s="113"/>
      <c r="L929" s="113"/>
    </row>
    <row r="930" spans="2:12" ht="15" hidden="1" customHeight="1">
      <c r="B930" s="9">
        <v>72</v>
      </c>
      <c r="C930" s="29" t="str">
        <f t="shared" si="74"/>
        <v/>
      </c>
      <c r="D930" s="29" t="str">
        <f t="shared" si="75"/>
        <v/>
      </c>
      <c r="E930" s="11" t="str">
        <f t="shared" si="76"/>
        <v/>
      </c>
      <c r="F930" s="11" t="str">
        <f t="shared" si="77"/>
        <v/>
      </c>
      <c r="G930" s="11" t="str">
        <f t="shared" si="78"/>
        <v/>
      </c>
      <c r="H930" s="99" t="str">
        <f t="shared" si="79"/>
        <v/>
      </c>
      <c r="I930" s="107"/>
      <c r="J930" s="113"/>
      <c r="K930" s="113"/>
      <c r="L930" s="113"/>
    </row>
    <row r="931" spans="2:12" ht="15" hidden="1" customHeight="1">
      <c r="B931" s="9">
        <v>73</v>
      </c>
      <c r="C931" s="29" t="str">
        <f t="shared" si="74"/>
        <v/>
      </c>
      <c r="D931" s="29" t="str">
        <f t="shared" si="75"/>
        <v/>
      </c>
      <c r="E931" s="11" t="str">
        <f t="shared" si="76"/>
        <v/>
      </c>
      <c r="F931" s="11" t="str">
        <f t="shared" si="77"/>
        <v/>
      </c>
      <c r="G931" s="11" t="str">
        <f t="shared" si="78"/>
        <v/>
      </c>
      <c r="H931" s="99" t="str">
        <f t="shared" si="79"/>
        <v/>
      </c>
      <c r="I931" s="107"/>
      <c r="J931" s="113"/>
      <c r="K931" s="113"/>
      <c r="L931" s="113"/>
    </row>
    <row r="932" spans="2:12" ht="15" hidden="1" customHeight="1">
      <c r="B932" s="9">
        <v>74</v>
      </c>
      <c r="C932" s="29" t="str">
        <f t="shared" si="74"/>
        <v/>
      </c>
      <c r="D932" s="29" t="str">
        <f t="shared" si="75"/>
        <v/>
      </c>
      <c r="E932" s="11" t="str">
        <f t="shared" si="76"/>
        <v/>
      </c>
      <c r="F932" s="11" t="str">
        <f t="shared" si="77"/>
        <v/>
      </c>
      <c r="G932" s="11" t="str">
        <f t="shared" si="78"/>
        <v/>
      </c>
      <c r="H932" s="99" t="str">
        <f t="shared" si="79"/>
        <v/>
      </c>
      <c r="I932" s="107"/>
      <c r="J932" s="113"/>
      <c r="K932" s="113"/>
      <c r="L932" s="113"/>
    </row>
    <row r="933" spans="2:12" ht="15" hidden="1" customHeight="1">
      <c r="B933" s="9">
        <v>75</v>
      </c>
      <c r="C933" s="29" t="str">
        <f t="shared" si="74"/>
        <v/>
      </c>
      <c r="D933" s="29" t="str">
        <f t="shared" si="75"/>
        <v/>
      </c>
      <c r="E933" s="11" t="str">
        <f t="shared" si="76"/>
        <v/>
      </c>
      <c r="F933" s="11" t="str">
        <f t="shared" si="77"/>
        <v/>
      </c>
      <c r="G933" s="11" t="str">
        <f t="shared" si="78"/>
        <v/>
      </c>
      <c r="H933" s="99" t="str">
        <f t="shared" si="79"/>
        <v/>
      </c>
      <c r="I933" s="107"/>
      <c r="J933" s="113"/>
      <c r="K933" s="113"/>
      <c r="L933" s="113"/>
    </row>
    <row r="934" spans="2:12" ht="15" hidden="1" customHeight="1">
      <c r="B934" s="9">
        <v>76</v>
      </c>
      <c r="C934" s="29" t="str">
        <f t="shared" si="74"/>
        <v/>
      </c>
      <c r="D934" s="29" t="str">
        <f t="shared" si="75"/>
        <v/>
      </c>
      <c r="E934" s="11" t="str">
        <f t="shared" si="76"/>
        <v/>
      </c>
      <c r="F934" s="11" t="str">
        <f t="shared" si="77"/>
        <v/>
      </c>
      <c r="G934" s="11" t="str">
        <f t="shared" si="78"/>
        <v/>
      </c>
      <c r="H934" s="99" t="str">
        <f t="shared" si="79"/>
        <v/>
      </c>
      <c r="I934" s="107"/>
      <c r="J934" s="113"/>
      <c r="K934" s="113"/>
      <c r="L934" s="113"/>
    </row>
    <row r="935" spans="2:12" ht="15" hidden="1" customHeight="1">
      <c r="B935" s="9">
        <v>77</v>
      </c>
      <c r="C935" s="29" t="str">
        <f t="shared" si="74"/>
        <v/>
      </c>
      <c r="D935" s="29" t="str">
        <f t="shared" si="75"/>
        <v/>
      </c>
      <c r="E935" s="11" t="str">
        <f t="shared" si="76"/>
        <v/>
      </c>
      <c r="F935" s="11" t="str">
        <f t="shared" si="77"/>
        <v/>
      </c>
      <c r="G935" s="11" t="str">
        <f t="shared" si="78"/>
        <v/>
      </c>
      <c r="H935" s="99" t="str">
        <f t="shared" si="79"/>
        <v/>
      </c>
      <c r="I935" s="107"/>
      <c r="J935" s="113"/>
      <c r="K935" s="113"/>
      <c r="L935" s="113"/>
    </row>
    <row r="936" spans="2:12" ht="15" hidden="1" customHeight="1">
      <c r="B936" s="9">
        <v>78</v>
      </c>
      <c r="C936" s="29" t="str">
        <f t="shared" si="74"/>
        <v/>
      </c>
      <c r="D936" s="29" t="str">
        <f t="shared" si="75"/>
        <v/>
      </c>
      <c r="E936" s="11" t="str">
        <f t="shared" si="76"/>
        <v/>
      </c>
      <c r="F936" s="11" t="str">
        <f t="shared" si="77"/>
        <v/>
      </c>
      <c r="G936" s="11" t="str">
        <f t="shared" si="78"/>
        <v/>
      </c>
      <c r="H936" s="99" t="str">
        <f t="shared" si="79"/>
        <v/>
      </c>
      <c r="I936" s="107"/>
      <c r="J936" s="113"/>
      <c r="K936" s="113"/>
      <c r="L936" s="113"/>
    </row>
    <row r="937" spans="2:12" ht="15" hidden="1" customHeight="1">
      <c r="B937" s="9">
        <v>79</v>
      </c>
      <c r="C937" s="29" t="str">
        <f t="shared" si="74"/>
        <v/>
      </c>
      <c r="D937" s="29" t="str">
        <f t="shared" si="75"/>
        <v/>
      </c>
      <c r="E937" s="11" t="str">
        <f t="shared" si="76"/>
        <v/>
      </c>
      <c r="F937" s="11" t="str">
        <f t="shared" si="77"/>
        <v/>
      </c>
      <c r="G937" s="11" t="str">
        <f t="shared" si="78"/>
        <v/>
      </c>
      <c r="H937" s="99" t="str">
        <f t="shared" si="79"/>
        <v/>
      </c>
      <c r="I937" s="107"/>
      <c r="J937" s="113"/>
      <c r="K937" s="113"/>
      <c r="L937" s="113"/>
    </row>
    <row r="938" spans="2:12" ht="15" hidden="1" customHeight="1">
      <c r="B938" s="9">
        <v>80</v>
      </c>
      <c r="C938" s="29" t="str">
        <f t="shared" si="74"/>
        <v/>
      </c>
      <c r="D938" s="29" t="str">
        <f t="shared" si="75"/>
        <v/>
      </c>
      <c r="E938" s="11" t="str">
        <f t="shared" si="76"/>
        <v/>
      </c>
      <c r="F938" s="11" t="str">
        <f t="shared" si="77"/>
        <v/>
      </c>
      <c r="G938" s="11" t="str">
        <f t="shared" si="78"/>
        <v/>
      </c>
      <c r="H938" s="99" t="str">
        <f t="shared" si="79"/>
        <v/>
      </c>
      <c r="I938" s="107"/>
      <c r="J938" s="113"/>
      <c r="K938" s="113"/>
      <c r="L938" s="113"/>
    </row>
    <row r="939" spans="2:12" ht="15" hidden="1" customHeight="1">
      <c r="B939" s="9">
        <v>81</v>
      </c>
      <c r="C939" s="29" t="str">
        <f t="shared" si="74"/>
        <v/>
      </c>
      <c r="D939" s="29" t="str">
        <f t="shared" si="75"/>
        <v/>
      </c>
      <c r="E939" s="11" t="str">
        <f t="shared" si="76"/>
        <v/>
      </c>
      <c r="F939" s="11" t="str">
        <f t="shared" si="77"/>
        <v/>
      </c>
      <c r="G939" s="11" t="str">
        <f t="shared" si="78"/>
        <v/>
      </c>
      <c r="H939" s="99" t="str">
        <f t="shared" si="79"/>
        <v/>
      </c>
      <c r="I939" s="107"/>
      <c r="J939" s="113"/>
      <c r="K939" s="113"/>
      <c r="L939" s="113"/>
    </row>
    <row r="940" spans="2:12" ht="15" hidden="1" customHeight="1">
      <c r="B940" s="9">
        <v>82</v>
      </c>
      <c r="C940" s="29" t="str">
        <f t="shared" si="74"/>
        <v/>
      </c>
      <c r="D940" s="29" t="str">
        <f t="shared" si="75"/>
        <v/>
      </c>
      <c r="E940" s="11" t="str">
        <f t="shared" si="76"/>
        <v/>
      </c>
      <c r="F940" s="11" t="str">
        <f t="shared" si="77"/>
        <v/>
      </c>
      <c r="G940" s="11" t="str">
        <f t="shared" si="78"/>
        <v/>
      </c>
      <c r="H940" s="99" t="str">
        <f t="shared" si="79"/>
        <v/>
      </c>
      <c r="I940" s="107"/>
      <c r="J940" s="113"/>
      <c r="K940" s="113"/>
      <c r="L940" s="113"/>
    </row>
    <row r="941" spans="2:12" ht="15" hidden="1" customHeight="1">
      <c r="B941" s="9">
        <v>83</v>
      </c>
      <c r="C941" s="29" t="str">
        <f t="shared" si="74"/>
        <v/>
      </c>
      <c r="D941" s="29" t="str">
        <f t="shared" si="75"/>
        <v/>
      </c>
      <c r="E941" s="11" t="str">
        <f t="shared" si="76"/>
        <v/>
      </c>
      <c r="F941" s="11" t="str">
        <f t="shared" si="77"/>
        <v/>
      </c>
      <c r="G941" s="11" t="str">
        <f t="shared" si="78"/>
        <v/>
      </c>
      <c r="H941" s="99" t="str">
        <f t="shared" si="79"/>
        <v/>
      </c>
      <c r="I941" s="107"/>
      <c r="J941" s="113"/>
      <c r="K941" s="113"/>
      <c r="L941" s="113"/>
    </row>
    <row r="942" spans="2:12" ht="15" hidden="1" customHeight="1">
      <c r="B942" s="9">
        <v>84</v>
      </c>
      <c r="C942" s="29" t="str">
        <f t="shared" si="74"/>
        <v/>
      </c>
      <c r="D942" s="29" t="str">
        <f t="shared" si="75"/>
        <v/>
      </c>
      <c r="E942" s="11" t="str">
        <f t="shared" si="76"/>
        <v/>
      </c>
      <c r="F942" s="11" t="str">
        <f t="shared" si="77"/>
        <v/>
      </c>
      <c r="G942" s="11" t="str">
        <f t="shared" si="78"/>
        <v/>
      </c>
      <c r="H942" s="99" t="str">
        <f t="shared" si="79"/>
        <v/>
      </c>
      <c r="I942" s="107"/>
      <c r="J942" s="113"/>
      <c r="K942" s="113"/>
      <c r="L942" s="113"/>
    </row>
    <row r="943" spans="2:12" ht="15" hidden="1" customHeight="1">
      <c r="B943" s="9">
        <v>85</v>
      </c>
      <c r="C943" s="29" t="str">
        <f t="shared" si="74"/>
        <v/>
      </c>
      <c r="D943" s="29" t="str">
        <f t="shared" si="75"/>
        <v/>
      </c>
      <c r="E943" s="11" t="str">
        <f t="shared" si="76"/>
        <v/>
      </c>
      <c r="F943" s="11" t="str">
        <f t="shared" si="77"/>
        <v/>
      </c>
      <c r="G943" s="11" t="str">
        <f t="shared" si="78"/>
        <v/>
      </c>
      <c r="H943" s="99" t="str">
        <f t="shared" si="79"/>
        <v/>
      </c>
      <c r="I943" s="107"/>
      <c r="J943" s="113"/>
      <c r="K943" s="113"/>
      <c r="L943" s="113"/>
    </row>
    <row r="944" spans="2:12" ht="15" hidden="1" customHeight="1">
      <c r="B944" s="9">
        <v>86</v>
      </c>
      <c r="C944" s="29" t="str">
        <f t="shared" si="74"/>
        <v/>
      </c>
      <c r="D944" s="29" t="str">
        <f t="shared" si="75"/>
        <v/>
      </c>
      <c r="E944" s="11" t="str">
        <f t="shared" si="76"/>
        <v/>
      </c>
      <c r="F944" s="11" t="str">
        <f t="shared" si="77"/>
        <v/>
      </c>
      <c r="G944" s="11" t="str">
        <f t="shared" si="78"/>
        <v/>
      </c>
      <c r="H944" s="99" t="str">
        <f t="shared" si="79"/>
        <v/>
      </c>
      <c r="I944" s="107"/>
      <c r="J944" s="113"/>
      <c r="K944" s="113"/>
      <c r="L944" s="113"/>
    </row>
    <row r="945" spans="2:12" ht="15" hidden="1" customHeight="1">
      <c r="B945" s="9">
        <v>87</v>
      </c>
      <c r="C945" s="29" t="str">
        <f t="shared" si="74"/>
        <v/>
      </c>
      <c r="D945" s="29" t="str">
        <f t="shared" si="75"/>
        <v/>
      </c>
      <c r="E945" s="11" t="str">
        <f t="shared" si="76"/>
        <v/>
      </c>
      <c r="F945" s="11" t="str">
        <f t="shared" si="77"/>
        <v/>
      </c>
      <c r="G945" s="11" t="str">
        <f t="shared" si="78"/>
        <v/>
      </c>
      <c r="H945" s="99" t="str">
        <f t="shared" si="79"/>
        <v/>
      </c>
      <c r="I945" s="107"/>
      <c r="J945" s="113"/>
      <c r="K945" s="113"/>
      <c r="L945" s="113"/>
    </row>
    <row r="946" spans="2:12" ht="15" hidden="1" customHeight="1">
      <c r="B946" s="9">
        <v>88</v>
      </c>
      <c r="C946" s="29" t="str">
        <f t="shared" si="74"/>
        <v/>
      </c>
      <c r="D946" s="29" t="str">
        <f t="shared" si="75"/>
        <v/>
      </c>
      <c r="E946" s="11" t="str">
        <f t="shared" si="76"/>
        <v/>
      </c>
      <c r="F946" s="11" t="str">
        <f t="shared" si="77"/>
        <v/>
      </c>
      <c r="G946" s="11" t="str">
        <f t="shared" si="78"/>
        <v/>
      </c>
      <c r="H946" s="99" t="str">
        <f t="shared" si="79"/>
        <v/>
      </c>
      <c r="I946" s="107"/>
      <c r="J946" s="113"/>
      <c r="K946" s="113"/>
      <c r="L946" s="113"/>
    </row>
    <row r="947" spans="2:12" ht="15" hidden="1" customHeight="1">
      <c r="B947" s="9">
        <v>89</v>
      </c>
      <c r="C947" s="29" t="str">
        <f t="shared" si="74"/>
        <v/>
      </c>
      <c r="D947" s="29" t="str">
        <f t="shared" si="75"/>
        <v/>
      </c>
      <c r="E947" s="11" t="str">
        <f t="shared" si="76"/>
        <v/>
      </c>
      <c r="F947" s="11" t="str">
        <f t="shared" si="77"/>
        <v/>
      </c>
      <c r="G947" s="11" t="str">
        <f t="shared" si="78"/>
        <v/>
      </c>
      <c r="H947" s="99" t="str">
        <f t="shared" si="79"/>
        <v/>
      </c>
      <c r="I947" s="107"/>
      <c r="J947" s="113"/>
      <c r="K947" s="113"/>
      <c r="L947" s="113"/>
    </row>
    <row r="948" spans="2:12" ht="15" hidden="1" customHeight="1">
      <c r="B948" s="9">
        <v>90</v>
      </c>
      <c r="C948" s="29" t="str">
        <f t="shared" si="74"/>
        <v/>
      </c>
      <c r="D948" s="29" t="str">
        <f t="shared" si="75"/>
        <v/>
      </c>
      <c r="E948" s="11" t="str">
        <f t="shared" si="76"/>
        <v/>
      </c>
      <c r="F948" s="11" t="str">
        <f t="shared" si="77"/>
        <v/>
      </c>
      <c r="G948" s="11" t="str">
        <f t="shared" si="78"/>
        <v/>
      </c>
      <c r="H948" s="99" t="str">
        <f t="shared" si="79"/>
        <v/>
      </c>
      <c r="I948" s="107"/>
      <c r="J948" s="113"/>
      <c r="K948" s="113"/>
      <c r="L948" s="113"/>
    </row>
    <row r="949" spans="2:12" ht="15" hidden="1" customHeight="1">
      <c r="B949" s="9">
        <v>91</v>
      </c>
      <c r="C949" s="29" t="str">
        <f t="shared" si="74"/>
        <v/>
      </c>
      <c r="D949" s="29" t="str">
        <f t="shared" si="75"/>
        <v/>
      </c>
      <c r="E949" s="11" t="str">
        <f t="shared" si="76"/>
        <v/>
      </c>
      <c r="F949" s="11" t="str">
        <f t="shared" si="77"/>
        <v/>
      </c>
      <c r="G949" s="11" t="str">
        <f t="shared" si="78"/>
        <v/>
      </c>
      <c r="H949" s="99" t="str">
        <f t="shared" si="79"/>
        <v/>
      </c>
      <c r="I949" s="107"/>
      <c r="J949" s="113"/>
      <c r="K949" s="113"/>
      <c r="L949" s="113"/>
    </row>
    <row r="950" spans="2:12" ht="15" hidden="1" customHeight="1">
      <c r="B950" s="9">
        <v>92</v>
      </c>
      <c r="C950" s="29" t="str">
        <f t="shared" si="74"/>
        <v/>
      </c>
      <c r="D950" s="29" t="str">
        <f t="shared" si="75"/>
        <v/>
      </c>
      <c r="E950" s="11" t="str">
        <f t="shared" si="76"/>
        <v/>
      </c>
      <c r="F950" s="11" t="str">
        <f t="shared" si="77"/>
        <v/>
      </c>
      <c r="G950" s="11" t="str">
        <f t="shared" si="78"/>
        <v/>
      </c>
      <c r="H950" s="99" t="str">
        <f t="shared" si="79"/>
        <v/>
      </c>
      <c r="I950" s="107"/>
      <c r="J950" s="113"/>
      <c r="K950" s="113"/>
      <c r="L950" s="113"/>
    </row>
    <row r="951" spans="2:12" ht="15" hidden="1" customHeight="1">
      <c r="B951" s="9">
        <v>93</v>
      </c>
      <c r="C951" s="29" t="str">
        <f t="shared" si="74"/>
        <v/>
      </c>
      <c r="D951" s="29" t="str">
        <f t="shared" si="75"/>
        <v/>
      </c>
      <c r="E951" s="11" t="str">
        <f t="shared" si="76"/>
        <v/>
      </c>
      <c r="F951" s="11" t="str">
        <f t="shared" si="77"/>
        <v/>
      </c>
      <c r="G951" s="11" t="str">
        <f t="shared" si="78"/>
        <v/>
      </c>
      <c r="H951" s="99" t="str">
        <f t="shared" si="79"/>
        <v/>
      </c>
      <c r="I951" s="107"/>
      <c r="J951" s="113"/>
      <c r="K951" s="113"/>
      <c r="L951" s="113"/>
    </row>
    <row r="952" spans="2:12" ht="15" hidden="1" customHeight="1">
      <c r="B952" s="9">
        <v>94</v>
      </c>
      <c r="C952" s="29" t="str">
        <f t="shared" si="74"/>
        <v/>
      </c>
      <c r="D952" s="29" t="str">
        <f t="shared" si="75"/>
        <v/>
      </c>
      <c r="E952" s="11" t="str">
        <f t="shared" si="76"/>
        <v/>
      </c>
      <c r="F952" s="11" t="str">
        <f t="shared" si="77"/>
        <v/>
      </c>
      <c r="G952" s="11" t="str">
        <f t="shared" si="78"/>
        <v/>
      </c>
      <c r="H952" s="99" t="str">
        <f t="shared" si="79"/>
        <v/>
      </c>
      <c r="I952" s="107"/>
      <c r="J952" s="113"/>
      <c r="K952" s="113"/>
      <c r="L952" s="113"/>
    </row>
    <row r="953" spans="2:12" ht="15" hidden="1" customHeight="1">
      <c r="B953" s="9">
        <v>95</v>
      </c>
      <c r="C953" s="29" t="str">
        <f t="shared" si="74"/>
        <v/>
      </c>
      <c r="D953" s="29" t="str">
        <f t="shared" si="75"/>
        <v/>
      </c>
      <c r="E953" s="11" t="str">
        <f t="shared" si="76"/>
        <v/>
      </c>
      <c r="F953" s="11" t="str">
        <f t="shared" si="77"/>
        <v/>
      </c>
      <c r="G953" s="11" t="str">
        <f t="shared" si="78"/>
        <v/>
      </c>
      <c r="H953" s="99" t="str">
        <f t="shared" si="79"/>
        <v/>
      </c>
      <c r="I953" s="107"/>
      <c r="J953" s="113"/>
      <c r="K953" s="113"/>
      <c r="L953" s="113"/>
    </row>
    <row r="954" spans="2:12" ht="15" hidden="1" customHeight="1">
      <c r="B954" s="9">
        <v>96</v>
      </c>
      <c r="C954" s="29" t="str">
        <f t="shared" si="74"/>
        <v/>
      </c>
      <c r="D954" s="29" t="str">
        <f t="shared" si="75"/>
        <v/>
      </c>
      <c r="E954" s="11" t="str">
        <f t="shared" si="76"/>
        <v/>
      </c>
      <c r="F954" s="11" t="str">
        <f t="shared" si="77"/>
        <v/>
      </c>
      <c r="G954" s="11" t="str">
        <f t="shared" si="78"/>
        <v/>
      </c>
      <c r="H954" s="99" t="str">
        <f t="shared" si="79"/>
        <v/>
      </c>
      <c r="I954" s="107"/>
      <c r="J954" s="113"/>
      <c r="K954" s="113"/>
      <c r="L954" s="113"/>
    </row>
    <row r="955" spans="2:12" ht="15" hidden="1" customHeight="1">
      <c r="B955" s="9">
        <v>97</v>
      </c>
      <c r="C955" s="29" t="str">
        <f t="shared" si="74"/>
        <v/>
      </c>
      <c r="D955" s="29" t="str">
        <f t="shared" si="75"/>
        <v/>
      </c>
      <c r="E955" s="11" t="str">
        <f t="shared" si="76"/>
        <v/>
      </c>
      <c r="F955" s="11" t="str">
        <f t="shared" si="77"/>
        <v/>
      </c>
      <c r="G955" s="11" t="str">
        <f t="shared" si="78"/>
        <v/>
      </c>
      <c r="H955" s="99" t="str">
        <f t="shared" si="79"/>
        <v/>
      </c>
      <c r="I955" s="107"/>
      <c r="J955" s="113"/>
      <c r="K955" s="113"/>
      <c r="L955" s="113"/>
    </row>
    <row r="956" spans="2:12" ht="15" hidden="1" customHeight="1">
      <c r="B956" s="9">
        <v>98</v>
      </c>
      <c r="C956" s="29" t="str">
        <f t="shared" si="74"/>
        <v/>
      </c>
      <c r="D956" s="29" t="str">
        <f t="shared" si="75"/>
        <v/>
      </c>
      <c r="E956" s="11" t="str">
        <f t="shared" si="76"/>
        <v/>
      </c>
      <c r="F956" s="11" t="str">
        <f t="shared" si="77"/>
        <v/>
      </c>
      <c r="G956" s="11" t="str">
        <f t="shared" si="78"/>
        <v/>
      </c>
      <c r="H956" s="99" t="str">
        <f t="shared" si="79"/>
        <v/>
      </c>
      <c r="I956" s="107"/>
      <c r="J956" s="113"/>
      <c r="K956" s="113"/>
      <c r="L956" s="113"/>
    </row>
    <row r="957" spans="2:12" ht="15" hidden="1" customHeight="1">
      <c r="B957" s="9">
        <v>99</v>
      </c>
      <c r="C957" s="29" t="str">
        <f t="shared" si="74"/>
        <v/>
      </c>
      <c r="D957" s="29" t="str">
        <f t="shared" si="75"/>
        <v/>
      </c>
      <c r="E957" s="11" t="str">
        <f t="shared" si="76"/>
        <v/>
      </c>
      <c r="F957" s="11" t="str">
        <f t="shared" si="77"/>
        <v/>
      </c>
      <c r="G957" s="11" t="str">
        <f t="shared" si="78"/>
        <v/>
      </c>
      <c r="H957" s="99" t="str">
        <f t="shared" si="79"/>
        <v/>
      </c>
      <c r="I957" s="107"/>
      <c r="J957" s="113"/>
      <c r="K957" s="113"/>
      <c r="L957" s="113"/>
    </row>
    <row r="958" spans="2:12" ht="15" hidden="1" customHeight="1">
      <c r="B958" s="9">
        <v>100</v>
      </c>
      <c r="C958" s="29" t="str">
        <f t="shared" si="74"/>
        <v/>
      </c>
      <c r="D958" s="29" t="str">
        <f t="shared" si="75"/>
        <v/>
      </c>
      <c r="E958" s="11" t="str">
        <f t="shared" si="76"/>
        <v/>
      </c>
      <c r="F958" s="11" t="str">
        <f t="shared" si="77"/>
        <v/>
      </c>
      <c r="G958" s="11" t="str">
        <f t="shared" si="78"/>
        <v/>
      </c>
      <c r="H958" s="99" t="str">
        <f t="shared" si="79"/>
        <v/>
      </c>
      <c r="I958" s="107"/>
      <c r="J958" s="113"/>
      <c r="K958" s="113"/>
      <c r="L958" s="113"/>
    </row>
    <row r="959" spans="2:12" ht="15" customHeight="1">
      <c r="B959" s="9"/>
      <c r="C959" s="33"/>
      <c r="D959" s="33"/>
      <c r="E959" s="55"/>
      <c r="F959" s="55"/>
      <c r="G959" s="28" t="s">
        <v>73</v>
      </c>
      <c r="H959" s="98">
        <f>SUM(H859:H958)</f>
        <v>50000</v>
      </c>
      <c r="I959" s="108"/>
      <c r="J959" s="114"/>
      <c r="K959" s="114"/>
      <c r="L959" s="114"/>
    </row>
  </sheetData>
  <mergeCells count="5">
    <mergeCell ref="C103:G103"/>
    <mergeCell ref="C432:G432"/>
    <mergeCell ref="F439:G439"/>
    <mergeCell ref="F104:F109"/>
    <mergeCell ref="F433:F438"/>
  </mergeCells>
  <phoneticPr fontId="2"/>
  <conditionalFormatting sqref="E4:E102">
    <cfRule type="cellIs" dxfId="48" priority="2" operator="greaterThan">
      <formula>0</formula>
    </cfRule>
  </conditionalFormatting>
  <conditionalFormatting sqref="H4:H102">
    <cfRule type="cellIs" dxfId="47" priority="1" operator="greaterThan">
      <formula>0</formula>
    </cfRule>
  </conditionalFormatting>
  <dataValidations count="1">
    <dataValidation type="list" allowBlank="1" showDropDown="0" showInputMessage="1" showErrorMessage="1" sqref="E110 E4:E102 E112:E431">
      <formula1>"1,2,3,4,5"</formula1>
    </dataValidation>
  </dataValidations>
  <hyperlinks>
    <hyperlink ref="I1" location="'収支別（年間）ver.'!C2"/>
    <hyperlink ref="K1" location="'収支別（年間）ver.'!C110"/>
    <hyperlink ref="L1" location="'収支別（年間）ver.'!F439"/>
    <hyperlink ref="M1" location="'収支別（年間）ver.'!C440"/>
    <hyperlink ref="J1" location="'収支別（年間）ver.'!G109"/>
  </hyperlinks>
  <pageMargins left="0.70866141732283472" right="0.70866141732283472" top="0.74803149606299213" bottom="0.74803149606299213" header="0.31496062992125984" footer="0.31496062992125984"/>
  <pageSetup paperSize="9" scale="68" fitToWidth="1" fitToHeight="0" orientation="landscape" usePrinterDefaults="1" r:id="rId1"/>
  <rowBreaks count="2" manualBreakCount="2">
    <brk id="439" min="2" max="12" man="1"/>
    <brk id="647" min="2"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tabColor rgb="FFFFC000"/>
  </sheetPr>
  <dimension ref="A1:M970"/>
  <sheetViews>
    <sheetView topLeftCell="C1" zoomScaleSheetLayoutView="100" workbookViewId="0">
      <pane ySplit="1" topLeftCell="A2" activePane="bottomLeft" state="frozen"/>
      <selection pane="bottomLeft" activeCell="F439" sqref="F439:G439"/>
    </sheetView>
  </sheetViews>
  <sheetFormatPr defaultRowHeight="13.2"/>
  <cols>
    <col min="1" max="1" width="20.125" hidden="1" customWidth="1"/>
    <col min="2" max="2" width="4.5" hidden="1" customWidth="1"/>
    <col min="3" max="4" width="4.5" customWidth="1"/>
    <col min="5" max="5" width="11.25" style="9" customWidth="1"/>
    <col min="6" max="6" width="20" style="9" customWidth="1"/>
    <col min="7" max="7" width="42.5" customWidth="1"/>
    <col min="8" max="8" width="10" style="10" customWidth="1"/>
  </cols>
  <sheetData>
    <row r="1" spans="1:13" ht="30" customHeight="1">
      <c r="C1" s="117" t="s">
        <v>238</v>
      </c>
      <c r="D1" s="120"/>
      <c r="E1" s="42" t="s">
        <v>352</v>
      </c>
      <c r="F1" s="59" t="s">
        <v>21</v>
      </c>
      <c r="G1" s="128"/>
      <c r="I1" s="104" t="s">
        <v>28</v>
      </c>
      <c r="J1" s="104" t="s">
        <v>146</v>
      </c>
      <c r="K1" s="104" t="s">
        <v>33</v>
      </c>
      <c r="L1" s="104" t="s">
        <v>145</v>
      </c>
      <c r="M1" s="104" t="s">
        <v>144</v>
      </c>
    </row>
    <row r="2" spans="1:13" ht="30" customHeight="1">
      <c r="C2" s="15" t="s">
        <v>28</v>
      </c>
      <c r="D2" s="37"/>
      <c r="F2" s="60"/>
      <c r="G2" s="9"/>
    </row>
    <row r="3" spans="1:13" s="9" customFormat="1">
      <c r="A3" s="11" t="s">
        <v>55</v>
      </c>
      <c r="B3" s="11" t="s">
        <v>54</v>
      </c>
      <c r="C3" s="28" t="s">
        <v>1</v>
      </c>
      <c r="D3" s="28" t="s">
        <v>13</v>
      </c>
      <c r="E3" s="28" t="s">
        <v>27</v>
      </c>
      <c r="F3" s="28" t="s">
        <v>15</v>
      </c>
      <c r="G3" s="28" t="s">
        <v>20</v>
      </c>
      <c r="H3" s="131" t="s">
        <v>17</v>
      </c>
    </row>
    <row r="4" spans="1:13" ht="18.75" customHeight="1">
      <c r="A4" s="12" t="str">
        <f t="shared" ref="A4:A67" si="0">F4&amp;B4</f>
        <v>1</v>
      </c>
      <c r="B4" s="12">
        <f>COUNTIF($F$4:F4,F4)</f>
        <v>1</v>
      </c>
      <c r="C4" s="118"/>
      <c r="D4" s="118"/>
      <c r="E4" s="122"/>
      <c r="F4" s="62" t="str">
        <f t="shared" ref="F4:F67" si="1">IF(E4=1,"会費",(IF(E4=2,"補助金および助成金",(IF(E4=3,"寄付金",(IF(E4=4,"雑収入",(IF(E4=5,"前年度繰越金","")))))))))</f>
        <v/>
      </c>
      <c r="G4" s="118"/>
      <c r="H4" s="132"/>
      <c r="J4" s="116" t="s">
        <v>132</v>
      </c>
    </row>
    <row r="5" spans="1:13" ht="18.75" customHeight="1">
      <c r="A5" s="12" t="str">
        <f t="shared" si="0"/>
        <v>2</v>
      </c>
      <c r="B5" s="12">
        <f>COUNTIF($F$4:F5,F5)</f>
        <v>2</v>
      </c>
      <c r="C5" s="118"/>
      <c r="D5" s="118"/>
      <c r="E5" s="122"/>
      <c r="F5" s="62" t="str">
        <f t="shared" si="1"/>
        <v/>
      </c>
      <c r="G5" s="118"/>
      <c r="H5" s="132"/>
    </row>
    <row r="6" spans="1:13" ht="18.75" customHeight="1">
      <c r="A6" s="12" t="str">
        <f t="shared" si="0"/>
        <v>3</v>
      </c>
      <c r="B6" s="12">
        <f>COUNTIF($F$4:F6,F6)</f>
        <v>3</v>
      </c>
      <c r="C6" s="118"/>
      <c r="D6" s="118"/>
      <c r="E6" s="122"/>
      <c r="F6" s="62" t="str">
        <f t="shared" si="1"/>
        <v/>
      </c>
      <c r="G6" s="118"/>
      <c r="H6" s="132"/>
    </row>
    <row r="7" spans="1:13" ht="18.75" customHeight="1">
      <c r="A7" s="12" t="str">
        <f t="shared" si="0"/>
        <v>4</v>
      </c>
      <c r="B7" s="12">
        <f>COUNTIF($F$4:F7,F7)</f>
        <v>4</v>
      </c>
      <c r="C7" s="118"/>
      <c r="D7" s="118"/>
      <c r="E7" s="122"/>
      <c r="F7" s="62" t="str">
        <f t="shared" si="1"/>
        <v/>
      </c>
      <c r="G7" s="118"/>
      <c r="H7" s="132"/>
    </row>
    <row r="8" spans="1:13" ht="18.75" customHeight="1">
      <c r="A8" s="12" t="str">
        <f t="shared" si="0"/>
        <v>5</v>
      </c>
      <c r="B8" s="12">
        <f>COUNTIF($F$4:F8,F8)</f>
        <v>5</v>
      </c>
      <c r="C8" s="118"/>
      <c r="D8" s="118"/>
      <c r="E8" s="122"/>
      <c r="F8" s="62" t="str">
        <f t="shared" si="1"/>
        <v/>
      </c>
      <c r="G8" s="118"/>
      <c r="H8" s="132"/>
    </row>
    <row r="9" spans="1:13" ht="18.75" customHeight="1">
      <c r="A9" s="12" t="str">
        <f t="shared" si="0"/>
        <v>6</v>
      </c>
      <c r="B9" s="12">
        <f>COUNTIF($F$4:F9,F9)</f>
        <v>6</v>
      </c>
      <c r="C9" s="118"/>
      <c r="D9" s="118"/>
      <c r="E9" s="122"/>
      <c r="F9" s="62" t="str">
        <f t="shared" si="1"/>
        <v/>
      </c>
      <c r="G9" s="118"/>
      <c r="H9" s="132"/>
    </row>
    <row r="10" spans="1:13" ht="18.75" customHeight="1">
      <c r="A10" s="12" t="str">
        <f t="shared" si="0"/>
        <v>7</v>
      </c>
      <c r="B10" s="12">
        <f>COUNTIF($F$4:F10,F10)</f>
        <v>7</v>
      </c>
      <c r="C10" s="118"/>
      <c r="D10" s="118"/>
      <c r="E10" s="122"/>
      <c r="F10" s="62" t="str">
        <f t="shared" si="1"/>
        <v/>
      </c>
      <c r="G10" s="118"/>
      <c r="H10" s="132"/>
    </row>
    <row r="11" spans="1:13" ht="18.75" customHeight="1">
      <c r="A11" s="12" t="str">
        <f t="shared" si="0"/>
        <v>8</v>
      </c>
      <c r="B11" s="12">
        <f>COUNTIF($F$4:F11,F11)</f>
        <v>8</v>
      </c>
      <c r="C11" s="118"/>
      <c r="D11" s="118"/>
      <c r="E11" s="122"/>
      <c r="F11" s="62" t="str">
        <f t="shared" si="1"/>
        <v/>
      </c>
      <c r="G11" s="118"/>
      <c r="H11" s="132"/>
    </row>
    <row r="12" spans="1:13" ht="18.75" customHeight="1">
      <c r="A12" s="12" t="str">
        <f t="shared" si="0"/>
        <v>9</v>
      </c>
      <c r="B12" s="12">
        <f>COUNTIF($F$4:F12,F12)</f>
        <v>9</v>
      </c>
      <c r="C12" s="118"/>
      <c r="D12" s="118"/>
      <c r="E12" s="122"/>
      <c r="F12" s="62" t="str">
        <f t="shared" si="1"/>
        <v/>
      </c>
      <c r="G12" s="118"/>
      <c r="H12" s="132"/>
    </row>
    <row r="13" spans="1:13" ht="18.75" customHeight="1">
      <c r="A13" s="12" t="str">
        <f t="shared" si="0"/>
        <v>10</v>
      </c>
      <c r="B13" s="12">
        <f>COUNTIF($F$4:F13,F13)</f>
        <v>10</v>
      </c>
      <c r="C13" s="118"/>
      <c r="D13" s="118"/>
      <c r="E13" s="122"/>
      <c r="F13" s="62" t="str">
        <f t="shared" si="1"/>
        <v/>
      </c>
      <c r="G13" s="118"/>
      <c r="H13" s="132"/>
    </row>
    <row r="14" spans="1:13" ht="18.75" customHeight="1">
      <c r="A14" s="12" t="str">
        <f t="shared" si="0"/>
        <v>11</v>
      </c>
      <c r="B14" s="12">
        <f>COUNTIF($F$4:F14,F14)</f>
        <v>11</v>
      </c>
      <c r="C14" s="118"/>
      <c r="D14" s="118"/>
      <c r="E14" s="122"/>
      <c r="F14" s="62" t="str">
        <f t="shared" si="1"/>
        <v/>
      </c>
      <c r="G14" s="118"/>
      <c r="H14" s="132"/>
    </row>
    <row r="15" spans="1:13" ht="18.75" customHeight="1">
      <c r="A15" s="12" t="str">
        <f t="shared" si="0"/>
        <v>12</v>
      </c>
      <c r="B15" s="12">
        <f>COUNTIF($F$4:F15,F15)</f>
        <v>12</v>
      </c>
      <c r="C15" s="118"/>
      <c r="D15" s="118"/>
      <c r="E15" s="122"/>
      <c r="F15" s="62" t="str">
        <f t="shared" si="1"/>
        <v/>
      </c>
      <c r="G15" s="118"/>
      <c r="H15" s="132"/>
    </row>
    <row r="16" spans="1:13" ht="18.75" customHeight="1">
      <c r="A16" s="12" t="str">
        <f t="shared" si="0"/>
        <v>13</v>
      </c>
      <c r="B16" s="12">
        <f>COUNTIF($F$4:F16,F16)</f>
        <v>13</v>
      </c>
      <c r="C16" s="118"/>
      <c r="D16" s="118"/>
      <c r="E16" s="122"/>
      <c r="F16" s="62" t="str">
        <f t="shared" si="1"/>
        <v/>
      </c>
      <c r="G16" s="118"/>
      <c r="H16" s="132"/>
    </row>
    <row r="17" spans="1:8" ht="18.75" customHeight="1">
      <c r="A17" s="12" t="str">
        <f t="shared" si="0"/>
        <v>14</v>
      </c>
      <c r="B17" s="12">
        <f>COUNTIF($F$4:F17,F17)</f>
        <v>14</v>
      </c>
      <c r="C17" s="118"/>
      <c r="D17" s="118"/>
      <c r="E17" s="122"/>
      <c r="F17" s="62" t="str">
        <f t="shared" si="1"/>
        <v/>
      </c>
      <c r="G17" s="118"/>
      <c r="H17" s="132"/>
    </row>
    <row r="18" spans="1:8" ht="18.75" customHeight="1">
      <c r="A18" s="12" t="str">
        <f t="shared" si="0"/>
        <v>15</v>
      </c>
      <c r="B18" s="12">
        <f>COUNTIF($F$4:F18,F18)</f>
        <v>15</v>
      </c>
      <c r="C18" s="118"/>
      <c r="D18" s="118"/>
      <c r="E18" s="122"/>
      <c r="F18" s="62" t="str">
        <f t="shared" si="1"/>
        <v/>
      </c>
      <c r="G18" s="118"/>
      <c r="H18" s="132"/>
    </row>
    <row r="19" spans="1:8" ht="18.75" customHeight="1">
      <c r="A19" s="12" t="str">
        <f t="shared" si="0"/>
        <v>16</v>
      </c>
      <c r="B19" s="12">
        <f>COUNTIF($F$4:F19,F19)</f>
        <v>16</v>
      </c>
      <c r="C19" s="118"/>
      <c r="D19" s="118"/>
      <c r="E19" s="122"/>
      <c r="F19" s="62" t="str">
        <f t="shared" si="1"/>
        <v/>
      </c>
      <c r="G19" s="118"/>
      <c r="H19" s="132"/>
    </row>
    <row r="20" spans="1:8" ht="18.75" customHeight="1">
      <c r="A20" s="12" t="str">
        <f t="shared" si="0"/>
        <v>17</v>
      </c>
      <c r="B20" s="12">
        <f>COUNTIF($F$4:F20,F20)</f>
        <v>17</v>
      </c>
      <c r="C20" s="118"/>
      <c r="D20" s="118"/>
      <c r="E20" s="122"/>
      <c r="F20" s="62" t="str">
        <f t="shared" si="1"/>
        <v/>
      </c>
      <c r="G20" s="118"/>
      <c r="H20" s="132"/>
    </row>
    <row r="21" spans="1:8" ht="18.75" customHeight="1">
      <c r="A21" s="12" t="str">
        <f t="shared" si="0"/>
        <v>18</v>
      </c>
      <c r="B21" s="12">
        <f>COUNTIF($F$4:F21,F21)</f>
        <v>18</v>
      </c>
      <c r="C21" s="118"/>
      <c r="D21" s="118"/>
      <c r="E21" s="122"/>
      <c r="F21" s="62" t="str">
        <f t="shared" si="1"/>
        <v/>
      </c>
      <c r="G21" s="118"/>
      <c r="H21" s="132"/>
    </row>
    <row r="22" spans="1:8" ht="18.75" customHeight="1">
      <c r="A22" s="12" t="str">
        <f t="shared" si="0"/>
        <v>19</v>
      </c>
      <c r="B22" s="12">
        <f>COUNTIF($F$4:F22,F22)</f>
        <v>19</v>
      </c>
      <c r="C22" s="118"/>
      <c r="D22" s="118"/>
      <c r="E22" s="122"/>
      <c r="F22" s="62" t="str">
        <f t="shared" si="1"/>
        <v/>
      </c>
      <c r="G22" s="118"/>
      <c r="H22" s="132"/>
    </row>
    <row r="23" spans="1:8" ht="18.75" customHeight="1">
      <c r="A23" s="12" t="str">
        <f t="shared" si="0"/>
        <v>20</v>
      </c>
      <c r="B23" s="12">
        <f>COUNTIF($F$4:F23,F23)</f>
        <v>20</v>
      </c>
      <c r="C23" s="118"/>
      <c r="D23" s="118"/>
      <c r="E23" s="122"/>
      <c r="F23" s="62" t="str">
        <f t="shared" si="1"/>
        <v/>
      </c>
      <c r="G23" s="118"/>
      <c r="H23" s="132"/>
    </row>
    <row r="24" spans="1:8" ht="18.75" customHeight="1">
      <c r="A24" s="12" t="str">
        <f t="shared" si="0"/>
        <v>21</v>
      </c>
      <c r="B24" s="12">
        <f>COUNTIF($F$4:F24,F24)</f>
        <v>21</v>
      </c>
      <c r="C24" s="118"/>
      <c r="D24" s="118"/>
      <c r="E24" s="122"/>
      <c r="F24" s="62" t="str">
        <f t="shared" si="1"/>
        <v/>
      </c>
      <c r="G24" s="118"/>
      <c r="H24" s="132"/>
    </row>
    <row r="25" spans="1:8" ht="18.75" customHeight="1">
      <c r="A25" s="12" t="str">
        <f t="shared" si="0"/>
        <v>22</v>
      </c>
      <c r="B25" s="12">
        <f>COUNTIF($F$4:F25,F25)</f>
        <v>22</v>
      </c>
      <c r="C25" s="118"/>
      <c r="D25" s="118"/>
      <c r="E25" s="122"/>
      <c r="F25" s="62" t="str">
        <f t="shared" si="1"/>
        <v/>
      </c>
      <c r="G25" s="118"/>
      <c r="H25" s="132"/>
    </row>
    <row r="26" spans="1:8" ht="18.75" customHeight="1">
      <c r="A26" s="12" t="str">
        <f t="shared" si="0"/>
        <v>23</v>
      </c>
      <c r="B26" s="12">
        <f>COUNTIF($F$4:F26,F26)</f>
        <v>23</v>
      </c>
      <c r="C26" s="118"/>
      <c r="D26" s="118"/>
      <c r="E26" s="122"/>
      <c r="F26" s="62" t="str">
        <f t="shared" si="1"/>
        <v/>
      </c>
      <c r="G26" s="118"/>
      <c r="H26" s="132"/>
    </row>
    <row r="27" spans="1:8" ht="18.75" customHeight="1">
      <c r="A27" s="12" t="str">
        <f t="shared" si="0"/>
        <v>24</v>
      </c>
      <c r="B27" s="12">
        <f>COUNTIF($F$4:F27,F27)</f>
        <v>24</v>
      </c>
      <c r="C27" s="118"/>
      <c r="D27" s="118"/>
      <c r="E27" s="122"/>
      <c r="F27" s="62" t="str">
        <f t="shared" si="1"/>
        <v/>
      </c>
      <c r="G27" s="118"/>
      <c r="H27" s="132"/>
    </row>
    <row r="28" spans="1:8" ht="18.75" customHeight="1">
      <c r="A28" s="12" t="str">
        <f t="shared" si="0"/>
        <v>25</v>
      </c>
      <c r="B28" s="12">
        <f>COUNTIF($F$4:F28,F28)</f>
        <v>25</v>
      </c>
      <c r="C28" s="118"/>
      <c r="D28" s="118"/>
      <c r="E28" s="122"/>
      <c r="F28" s="62" t="str">
        <f t="shared" si="1"/>
        <v/>
      </c>
      <c r="G28" s="118"/>
      <c r="H28" s="132"/>
    </row>
    <row r="29" spans="1:8" ht="18.75" customHeight="1">
      <c r="A29" s="12" t="str">
        <f t="shared" si="0"/>
        <v>26</v>
      </c>
      <c r="B29" s="12">
        <f>COUNTIF($F$4:F29,F29)</f>
        <v>26</v>
      </c>
      <c r="C29" s="118"/>
      <c r="D29" s="118"/>
      <c r="E29" s="122"/>
      <c r="F29" s="62" t="str">
        <f t="shared" si="1"/>
        <v/>
      </c>
      <c r="G29" s="118"/>
      <c r="H29" s="132"/>
    </row>
    <row r="30" spans="1:8" ht="18.75" customHeight="1">
      <c r="A30" s="12" t="str">
        <f t="shared" si="0"/>
        <v>27</v>
      </c>
      <c r="B30" s="12">
        <f>COUNTIF($F$4:F30,F30)</f>
        <v>27</v>
      </c>
      <c r="C30" s="118"/>
      <c r="D30" s="118"/>
      <c r="E30" s="122"/>
      <c r="F30" s="62" t="str">
        <f t="shared" si="1"/>
        <v/>
      </c>
      <c r="G30" s="118"/>
      <c r="H30" s="132"/>
    </row>
    <row r="31" spans="1:8" ht="18.75" customHeight="1">
      <c r="A31" s="12" t="str">
        <f t="shared" si="0"/>
        <v>28</v>
      </c>
      <c r="B31" s="12">
        <f>COUNTIF($F$4:F31,F31)</f>
        <v>28</v>
      </c>
      <c r="C31" s="118"/>
      <c r="D31" s="118"/>
      <c r="E31" s="122"/>
      <c r="F31" s="62" t="str">
        <f t="shared" si="1"/>
        <v/>
      </c>
      <c r="G31" s="118"/>
      <c r="H31" s="132"/>
    </row>
    <row r="32" spans="1:8" ht="18.75" customHeight="1">
      <c r="A32" s="12" t="str">
        <f t="shared" si="0"/>
        <v>29</v>
      </c>
      <c r="B32" s="12">
        <f>COUNTIF($F$4:F32,F32)</f>
        <v>29</v>
      </c>
      <c r="C32" s="118"/>
      <c r="D32" s="118"/>
      <c r="E32" s="122"/>
      <c r="F32" s="62" t="str">
        <f t="shared" si="1"/>
        <v/>
      </c>
      <c r="G32" s="118"/>
      <c r="H32" s="132"/>
    </row>
    <row r="33" spans="1:8" ht="18.75" customHeight="1">
      <c r="A33" s="12" t="str">
        <f t="shared" si="0"/>
        <v>30</v>
      </c>
      <c r="B33" s="12">
        <f>COUNTIF($F$4:F33,F33)</f>
        <v>30</v>
      </c>
      <c r="C33" s="118"/>
      <c r="D33" s="118"/>
      <c r="E33" s="122"/>
      <c r="F33" s="62" t="str">
        <f t="shared" si="1"/>
        <v/>
      </c>
      <c r="G33" s="118"/>
      <c r="H33" s="132"/>
    </row>
    <row r="34" spans="1:8" ht="18.75" customHeight="1">
      <c r="A34" s="12" t="str">
        <f t="shared" si="0"/>
        <v>31</v>
      </c>
      <c r="B34" s="12">
        <f>COUNTIF($F$4:F34,F34)</f>
        <v>31</v>
      </c>
      <c r="C34" s="118"/>
      <c r="D34" s="118"/>
      <c r="E34" s="122"/>
      <c r="F34" s="62" t="str">
        <f t="shared" si="1"/>
        <v/>
      </c>
      <c r="G34" s="118"/>
      <c r="H34" s="132"/>
    </row>
    <row r="35" spans="1:8" ht="18.75" customHeight="1">
      <c r="A35" s="12" t="str">
        <f t="shared" si="0"/>
        <v>32</v>
      </c>
      <c r="B35" s="12">
        <f>COUNTIF($F$4:F35,F35)</f>
        <v>32</v>
      </c>
      <c r="C35" s="118"/>
      <c r="D35" s="118"/>
      <c r="E35" s="122"/>
      <c r="F35" s="62" t="str">
        <f t="shared" si="1"/>
        <v/>
      </c>
      <c r="G35" s="118"/>
      <c r="H35" s="132"/>
    </row>
    <row r="36" spans="1:8" ht="18.75" customHeight="1">
      <c r="A36" s="12" t="str">
        <f t="shared" si="0"/>
        <v>33</v>
      </c>
      <c r="B36" s="12">
        <f>COUNTIF($F$4:F36,F36)</f>
        <v>33</v>
      </c>
      <c r="C36" s="118"/>
      <c r="D36" s="118"/>
      <c r="E36" s="122"/>
      <c r="F36" s="62" t="str">
        <f t="shared" si="1"/>
        <v/>
      </c>
      <c r="G36" s="118"/>
      <c r="H36" s="132"/>
    </row>
    <row r="37" spans="1:8" ht="18.75" customHeight="1">
      <c r="A37" s="12" t="str">
        <f t="shared" si="0"/>
        <v>34</v>
      </c>
      <c r="B37" s="12">
        <f>COUNTIF($F$4:F37,F37)</f>
        <v>34</v>
      </c>
      <c r="C37" s="118"/>
      <c r="D37" s="118"/>
      <c r="E37" s="122"/>
      <c r="F37" s="62" t="str">
        <f t="shared" si="1"/>
        <v/>
      </c>
      <c r="G37" s="118"/>
      <c r="H37" s="132"/>
    </row>
    <row r="38" spans="1:8" ht="18.75" customHeight="1">
      <c r="A38" s="12" t="str">
        <f t="shared" si="0"/>
        <v>35</v>
      </c>
      <c r="B38" s="12">
        <f>COUNTIF($F$4:F38,F38)</f>
        <v>35</v>
      </c>
      <c r="C38" s="118"/>
      <c r="D38" s="118"/>
      <c r="E38" s="122"/>
      <c r="F38" s="62" t="str">
        <f t="shared" si="1"/>
        <v/>
      </c>
      <c r="G38" s="118"/>
      <c r="H38" s="132"/>
    </row>
    <row r="39" spans="1:8" ht="18.75" customHeight="1">
      <c r="A39" s="12" t="str">
        <f t="shared" si="0"/>
        <v>36</v>
      </c>
      <c r="B39" s="12">
        <f>COUNTIF($F$4:F39,F39)</f>
        <v>36</v>
      </c>
      <c r="C39" s="118"/>
      <c r="D39" s="118"/>
      <c r="E39" s="122"/>
      <c r="F39" s="62" t="str">
        <f t="shared" si="1"/>
        <v/>
      </c>
      <c r="G39" s="118"/>
      <c r="H39" s="132"/>
    </row>
    <row r="40" spans="1:8" ht="18.75" customHeight="1">
      <c r="A40" s="12" t="str">
        <f t="shared" si="0"/>
        <v>37</v>
      </c>
      <c r="B40" s="12">
        <f>COUNTIF($F$4:F40,F40)</f>
        <v>37</v>
      </c>
      <c r="C40" s="118"/>
      <c r="D40" s="118"/>
      <c r="E40" s="122"/>
      <c r="F40" s="62" t="str">
        <f t="shared" si="1"/>
        <v/>
      </c>
      <c r="G40" s="118"/>
      <c r="H40" s="132"/>
    </row>
    <row r="41" spans="1:8" ht="18.75" customHeight="1">
      <c r="A41" s="12" t="str">
        <f t="shared" si="0"/>
        <v>38</v>
      </c>
      <c r="B41" s="12">
        <f>COUNTIF($F$4:F41,F41)</f>
        <v>38</v>
      </c>
      <c r="C41" s="118"/>
      <c r="D41" s="118"/>
      <c r="E41" s="122"/>
      <c r="F41" s="62" t="str">
        <f t="shared" si="1"/>
        <v/>
      </c>
      <c r="G41" s="118"/>
      <c r="H41" s="132"/>
    </row>
    <row r="42" spans="1:8" ht="18.75" customHeight="1">
      <c r="A42" s="12" t="str">
        <f t="shared" si="0"/>
        <v>39</v>
      </c>
      <c r="B42" s="12">
        <f>COUNTIF($F$4:F42,F42)</f>
        <v>39</v>
      </c>
      <c r="C42" s="118"/>
      <c r="D42" s="118"/>
      <c r="E42" s="122"/>
      <c r="F42" s="62" t="str">
        <f t="shared" si="1"/>
        <v/>
      </c>
      <c r="G42" s="118"/>
      <c r="H42" s="132"/>
    </row>
    <row r="43" spans="1:8" ht="18.75" customHeight="1">
      <c r="A43" s="12" t="str">
        <f t="shared" si="0"/>
        <v>40</v>
      </c>
      <c r="B43" s="12">
        <f>COUNTIF($F$4:F43,F43)</f>
        <v>40</v>
      </c>
      <c r="C43" s="118"/>
      <c r="D43" s="118"/>
      <c r="E43" s="122"/>
      <c r="F43" s="62" t="str">
        <f t="shared" si="1"/>
        <v/>
      </c>
      <c r="G43" s="118"/>
      <c r="H43" s="132"/>
    </row>
    <row r="44" spans="1:8" ht="18.75" customHeight="1">
      <c r="A44" s="12" t="str">
        <f t="shared" si="0"/>
        <v>41</v>
      </c>
      <c r="B44" s="12">
        <f>COUNTIF($F$4:F44,F44)</f>
        <v>41</v>
      </c>
      <c r="C44" s="118"/>
      <c r="D44" s="118"/>
      <c r="E44" s="122"/>
      <c r="F44" s="62" t="str">
        <f t="shared" si="1"/>
        <v/>
      </c>
      <c r="G44" s="118"/>
      <c r="H44" s="132"/>
    </row>
    <row r="45" spans="1:8" ht="18.75" customHeight="1">
      <c r="A45" s="12" t="str">
        <f t="shared" si="0"/>
        <v>42</v>
      </c>
      <c r="B45" s="12">
        <f>COUNTIF($F$4:F45,F45)</f>
        <v>42</v>
      </c>
      <c r="C45" s="118"/>
      <c r="D45" s="118"/>
      <c r="E45" s="122"/>
      <c r="F45" s="62" t="str">
        <f t="shared" si="1"/>
        <v/>
      </c>
      <c r="G45" s="118"/>
      <c r="H45" s="132"/>
    </row>
    <row r="46" spans="1:8" ht="18.75" customHeight="1">
      <c r="A46" s="12" t="str">
        <f t="shared" si="0"/>
        <v>43</v>
      </c>
      <c r="B46" s="12">
        <f>COUNTIF($F$4:F46,F46)</f>
        <v>43</v>
      </c>
      <c r="C46" s="118"/>
      <c r="D46" s="118"/>
      <c r="E46" s="122"/>
      <c r="F46" s="62" t="str">
        <f t="shared" si="1"/>
        <v/>
      </c>
      <c r="G46" s="118"/>
      <c r="H46" s="132"/>
    </row>
    <row r="47" spans="1:8" ht="18.75" customHeight="1">
      <c r="A47" s="12" t="str">
        <f t="shared" si="0"/>
        <v>44</v>
      </c>
      <c r="B47" s="12">
        <f>COUNTIF($F$4:F47,F47)</f>
        <v>44</v>
      </c>
      <c r="C47" s="118"/>
      <c r="D47" s="118"/>
      <c r="E47" s="122"/>
      <c r="F47" s="62" t="str">
        <f t="shared" si="1"/>
        <v/>
      </c>
      <c r="G47" s="118"/>
      <c r="H47" s="132"/>
    </row>
    <row r="48" spans="1:8" ht="18.75" customHeight="1">
      <c r="A48" s="12" t="str">
        <f t="shared" si="0"/>
        <v>45</v>
      </c>
      <c r="B48" s="12">
        <f>COUNTIF($F$4:F48,F48)</f>
        <v>45</v>
      </c>
      <c r="C48" s="118"/>
      <c r="D48" s="118"/>
      <c r="E48" s="122"/>
      <c r="F48" s="62" t="str">
        <f t="shared" si="1"/>
        <v/>
      </c>
      <c r="G48" s="118"/>
      <c r="H48" s="132"/>
    </row>
    <row r="49" spans="1:8" ht="18.75" customHeight="1">
      <c r="A49" s="12" t="str">
        <f t="shared" si="0"/>
        <v>46</v>
      </c>
      <c r="B49" s="12">
        <f>COUNTIF($F$4:F49,F49)</f>
        <v>46</v>
      </c>
      <c r="C49" s="118"/>
      <c r="D49" s="118"/>
      <c r="E49" s="122"/>
      <c r="F49" s="62" t="str">
        <f t="shared" si="1"/>
        <v/>
      </c>
      <c r="G49" s="118"/>
      <c r="H49" s="132"/>
    </row>
    <row r="50" spans="1:8" ht="18.75" customHeight="1">
      <c r="A50" s="12" t="str">
        <f t="shared" si="0"/>
        <v>47</v>
      </c>
      <c r="B50" s="12">
        <f>COUNTIF($F$4:F50,F50)</f>
        <v>47</v>
      </c>
      <c r="C50" s="118"/>
      <c r="D50" s="118"/>
      <c r="E50" s="122"/>
      <c r="F50" s="62" t="str">
        <f t="shared" si="1"/>
        <v/>
      </c>
      <c r="G50" s="118"/>
      <c r="H50" s="132"/>
    </row>
    <row r="51" spans="1:8" ht="18.75" customHeight="1">
      <c r="A51" s="12" t="str">
        <f t="shared" si="0"/>
        <v>48</v>
      </c>
      <c r="B51" s="12">
        <f>COUNTIF($F$4:F51,F51)</f>
        <v>48</v>
      </c>
      <c r="C51" s="118"/>
      <c r="D51" s="118"/>
      <c r="E51" s="122"/>
      <c r="F51" s="62" t="str">
        <f t="shared" si="1"/>
        <v/>
      </c>
      <c r="G51" s="118"/>
      <c r="H51" s="132"/>
    </row>
    <row r="52" spans="1:8" ht="18.75" customHeight="1">
      <c r="A52" s="12" t="str">
        <f t="shared" si="0"/>
        <v>49</v>
      </c>
      <c r="B52" s="12">
        <f>COUNTIF($F$4:F52,F52)</f>
        <v>49</v>
      </c>
      <c r="C52" s="118"/>
      <c r="D52" s="118"/>
      <c r="E52" s="122"/>
      <c r="F52" s="62" t="str">
        <f t="shared" si="1"/>
        <v/>
      </c>
      <c r="G52" s="118"/>
      <c r="H52" s="132"/>
    </row>
    <row r="53" spans="1:8" ht="18.75" customHeight="1">
      <c r="A53" s="12" t="str">
        <f t="shared" si="0"/>
        <v>50</v>
      </c>
      <c r="B53" s="12">
        <f>COUNTIF($F$4:F53,F53)</f>
        <v>50</v>
      </c>
      <c r="C53" s="118"/>
      <c r="D53" s="118"/>
      <c r="E53" s="122"/>
      <c r="F53" s="62" t="str">
        <f t="shared" si="1"/>
        <v/>
      </c>
      <c r="G53" s="118"/>
      <c r="H53" s="132"/>
    </row>
    <row r="54" spans="1:8" ht="18.75" customHeight="1">
      <c r="A54" s="12" t="str">
        <f t="shared" si="0"/>
        <v>51</v>
      </c>
      <c r="B54" s="12">
        <f>COUNTIF($F$4:F54,F54)</f>
        <v>51</v>
      </c>
      <c r="C54" s="118"/>
      <c r="D54" s="118"/>
      <c r="E54" s="122"/>
      <c r="F54" s="62" t="str">
        <f t="shared" si="1"/>
        <v/>
      </c>
      <c r="G54" s="118"/>
      <c r="H54" s="132"/>
    </row>
    <row r="55" spans="1:8" ht="18.75" customHeight="1">
      <c r="A55" s="12" t="str">
        <f t="shared" si="0"/>
        <v>52</v>
      </c>
      <c r="B55" s="12">
        <f>COUNTIF($F$4:F55,F55)</f>
        <v>52</v>
      </c>
      <c r="C55" s="118"/>
      <c r="D55" s="118"/>
      <c r="E55" s="122"/>
      <c r="F55" s="62" t="str">
        <f t="shared" si="1"/>
        <v/>
      </c>
      <c r="G55" s="118"/>
      <c r="H55" s="132"/>
    </row>
    <row r="56" spans="1:8" ht="18.75" customHeight="1">
      <c r="A56" s="12" t="str">
        <f t="shared" si="0"/>
        <v>53</v>
      </c>
      <c r="B56" s="12">
        <f>COUNTIF($F$4:F56,F56)</f>
        <v>53</v>
      </c>
      <c r="C56" s="118"/>
      <c r="D56" s="118"/>
      <c r="E56" s="122"/>
      <c r="F56" s="62" t="str">
        <f t="shared" si="1"/>
        <v/>
      </c>
      <c r="G56" s="118"/>
      <c r="H56" s="132"/>
    </row>
    <row r="57" spans="1:8" ht="18.75" customHeight="1">
      <c r="A57" s="12" t="str">
        <f t="shared" si="0"/>
        <v>54</v>
      </c>
      <c r="B57" s="12">
        <f>COUNTIF($F$4:F57,F57)</f>
        <v>54</v>
      </c>
      <c r="C57" s="118"/>
      <c r="D57" s="118"/>
      <c r="E57" s="122"/>
      <c r="F57" s="62" t="str">
        <f t="shared" si="1"/>
        <v/>
      </c>
      <c r="G57" s="118"/>
      <c r="H57" s="132"/>
    </row>
    <row r="58" spans="1:8" ht="18.75" customHeight="1">
      <c r="A58" s="12" t="str">
        <f t="shared" si="0"/>
        <v>55</v>
      </c>
      <c r="B58" s="12">
        <f>COUNTIF($F$4:F58,F58)</f>
        <v>55</v>
      </c>
      <c r="C58" s="118"/>
      <c r="D58" s="118"/>
      <c r="E58" s="122"/>
      <c r="F58" s="62" t="str">
        <f t="shared" si="1"/>
        <v/>
      </c>
      <c r="G58" s="118"/>
      <c r="H58" s="132"/>
    </row>
    <row r="59" spans="1:8" ht="18.75" customHeight="1">
      <c r="A59" s="12" t="str">
        <f t="shared" si="0"/>
        <v>56</v>
      </c>
      <c r="B59" s="12">
        <f>COUNTIF($F$4:F59,F59)</f>
        <v>56</v>
      </c>
      <c r="C59" s="118"/>
      <c r="D59" s="118"/>
      <c r="E59" s="122"/>
      <c r="F59" s="62" t="str">
        <f t="shared" si="1"/>
        <v/>
      </c>
      <c r="G59" s="118"/>
      <c r="H59" s="132"/>
    </row>
    <row r="60" spans="1:8" ht="18.75" customHeight="1">
      <c r="A60" s="12" t="str">
        <f t="shared" si="0"/>
        <v>57</v>
      </c>
      <c r="B60" s="12">
        <f>COUNTIF($F$4:F60,F60)</f>
        <v>57</v>
      </c>
      <c r="C60" s="118"/>
      <c r="D60" s="118"/>
      <c r="E60" s="122"/>
      <c r="F60" s="62" t="str">
        <f t="shared" si="1"/>
        <v/>
      </c>
      <c r="G60" s="118"/>
      <c r="H60" s="132"/>
    </row>
    <row r="61" spans="1:8" ht="18.75" customHeight="1">
      <c r="A61" s="12" t="str">
        <f t="shared" si="0"/>
        <v>58</v>
      </c>
      <c r="B61" s="12">
        <f>COUNTIF($F$4:F61,F61)</f>
        <v>58</v>
      </c>
      <c r="C61" s="118"/>
      <c r="D61" s="118"/>
      <c r="E61" s="122"/>
      <c r="F61" s="62" t="str">
        <f t="shared" si="1"/>
        <v/>
      </c>
      <c r="G61" s="118"/>
      <c r="H61" s="132"/>
    </row>
    <row r="62" spans="1:8" ht="18.75" customHeight="1">
      <c r="A62" s="12" t="str">
        <f t="shared" si="0"/>
        <v>59</v>
      </c>
      <c r="B62" s="12">
        <f>COUNTIF($F$4:F62,F62)</f>
        <v>59</v>
      </c>
      <c r="C62" s="118"/>
      <c r="D62" s="118"/>
      <c r="E62" s="122"/>
      <c r="F62" s="62" t="str">
        <f t="shared" si="1"/>
        <v/>
      </c>
      <c r="G62" s="118"/>
      <c r="H62" s="132"/>
    </row>
    <row r="63" spans="1:8" ht="18.75" customHeight="1">
      <c r="A63" s="12" t="str">
        <f t="shared" si="0"/>
        <v>60</v>
      </c>
      <c r="B63" s="12">
        <f>COUNTIF($F$4:F63,F63)</f>
        <v>60</v>
      </c>
      <c r="C63" s="118"/>
      <c r="D63" s="118"/>
      <c r="E63" s="122"/>
      <c r="F63" s="62" t="str">
        <f t="shared" si="1"/>
        <v/>
      </c>
      <c r="G63" s="118"/>
      <c r="H63" s="132"/>
    </row>
    <row r="64" spans="1:8" ht="18.75" customHeight="1">
      <c r="A64" s="12" t="str">
        <f t="shared" si="0"/>
        <v>61</v>
      </c>
      <c r="B64" s="12">
        <f>COUNTIF($F$4:F64,F64)</f>
        <v>61</v>
      </c>
      <c r="C64" s="118"/>
      <c r="D64" s="118"/>
      <c r="E64" s="122"/>
      <c r="F64" s="62" t="str">
        <f t="shared" si="1"/>
        <v/>
      </c>
      <c r="G64" s="118"/>
      <c r="H64" s="132"/>
    </row>
    <row r="65" spans="1:8" ht="18.75" customHeight="1">
      <c r="A65" s="12" t="str">
        <f t="shared" si="0"/>
        <v>62</v>
      </c>
      <c r="B65" s="12">
        <f>COUNTIF($F$4:F65,F65)</f>
        <v>62</v>
      </c>
      <c r="C65" s="118"/>
      <c r="D65" s="118"/>
      <c r="E65" s="122"/>
      <c r="F65" s="62" t="str">
        <f t="shared" si="1"/>
        <v/>
      </c>
      <c r="G65" s="118"/>
      <c r="H65" s="132"/>
    </row>
    <row r="66" spans="1:8" ht="18.75" customHeight="1">
      <c r="A66" s="12" t="str">
        <f t="shared" si="0"/>
        <v>63</v>
      </c>
      <c r="B66" s="12">
        <f>COUNTIF($F$4:F66,F66)</f>
        <v>63</v>
      </c>
      <c r="C66" s="118"/>
      <c r="D66" s="118"/>
      <c r="E66" s="122"/>
      <c r="F66" s="62" t="str">
        <f t="shared" si="1"/>
        <v/>
      </c>
      <c r="G66" s="118"/>
      <c r="H66" s="132"/>
    </row>
    <row r="67" spans="1:8" ht="18.75" customHeight="1">
      <c r="A67" s="12" t="str">
        <f t="shared" si="0"/>
        <v>64</v>
      </c>
      <c r="B67" s="12">
        <f>COUNTIF($F$4:F67,F67)</f>
        <v>64</v>
      </c>
      <c r="C67" s="118"/>
      <c r="D67" s="118"/>
      <c r="E67" s="122"/>
      <c r="F67" s="62" t="str">
        <f t="shared" si="1"/>
        <v/>
      </c>
      <c r="G67" s="118"/>
      <c r="H67" s="132"/>
    </row>
    <row r="68" spans="1:8" ht="18.75" customHeight="1">
      <c r="A68" s="12" t="str">
        <f t="shared" ref="A68:A102" si="2">F68&amp;B68</f>
        <v>65</v>
      </c>
      <c r="B68" s="12">
        <f>COUNTIF($F$4:F68,F68)</f>
        <v>65</v>
      </c>
      <c r="C68" s="118"/>
      <c r="D68" s="118"/>
      <c r="E68" s="122"/>
      <c r="F68" s="62" t="str">
        <f t="shared" ref="F68:F102" si="3">IF(E68=1,"会費",(IF(E68=2,"補助金および助成金",(IF(E68=3,"寄付金",(IF(E68=4,"雑収入",(IF(E68=5,"前年度繰越金","")))))))))</f>
        <v/>
      </c>
      <c r="G68" s="118"/>
      <c r="H68" s="132"/>
    </row>
    <row r="69" spans="1:8" ht="18.75" customHeight="1">
      <c r="A69" s="12" t="str">
        <f t="shared" si="2"/>
        <v>66</v>
      </c>
      <c r="B69" s="12">
        <f>COUNTIF($F$4:F69,F69)</f>
        <v>66</v>
      </c>
      <c r="C69" s="118"/>
      <c r="D69" s="118"/>
      <c r="E69" s="122"/>
      <c r="F69" s="62" t="str">
        <f t="shared" si="3"/>
        <v/>
      </c>
      <c r="G69" s="118"/>
      <c r="H69" s="132"/>
    </row>
    <row r="70" spans="1:8" ht="18.75" customHeight="1">
      <c r="A70" s="12" t="str">
        <f t="shared" si="2"/>
        <v>67</v>
      </c>
      <c r="B70" s="12">
        <f>COUNTIF($F$4:F70,F70)</f>
        <v>67</v>
      </c>
      <c r="C70" s="118"/>
      <c r="D70" s="118"/>
      <c r="E70" s="122"/>
      <c r="F70" s="62" t="str">
        <f t="shared" si="3"/>
        <v/>
      </c>
      <c r="G70" s="118"/>
      <c r="H70" s="132"/>
    </row>
    <row r="71" spans="1:8" ht="18.75" customHeight="1">
      <c r="A71" s="12" t="str">
        <f t="shared" si="2"/>
        <v>68</v>
      </c>
      <c r="B71" s="12">
        <f>COUNTIF($F$4:F71,F71)</f>
        <v>68</v>
      </c>
      <c r="C71" s="118"/>
      <c r="D71" s="118"/>
      <c r="E71" s="122"/>
      <c r="F71" s="62" t="str">
        <f t="shared" si="3"/>
        <v/>
      </c>
      <c r="G71" s="118"/>
      <c r="H71" s="132"/>
    </row>
    <row r="72" spans="1:8" ht="18.75" customHeight="1">
      <c r="A72" s="12" t="str">
        <f t="shared" si="2"/>
        <v>69</v>
      </c>
      <c r="B72" s="12">
        <f>COUNTIF($F$4:F72,F72)</f>
        <v>69</v>
      </c>
      <c r="C72" s="118"/>
      <c r="D72" s="118"/>
      <c r="E72" s="122"/>
      <c r="F72" s="62" t="str">
        <f t="shared" si="3"/>
        <v/>
      </c>
      <c r="G72" s="118"/>
      <c r="H72" s="132"/>
    </row>
    <row r="73" spans="1:8" ht="18.75" customHeight="1">
      <c r="A73" s="12" t="str">
        <f t="shared" si="2"/>
        <v>70</v>
      </c>
      <c r="B73" s="12">
        <f>COUNTIF($F$4:F73,F73)</f>
        <v>70</v>
      </c>
      <c r="C73" s="118"/>
      <c r="D73" s="118"/>
      <c r="E73" s="122"/>
      <c r="F73" s="62" t="str">
        <f t="shared" si="3"/>
        <v/>
      </c>
      <c r="G73" s="118"/>
      <c r="H73" s="132"/>
    </row>
    <row r="74" spans="1:8" ht="18.75" customHeight="1">
      <c r="A74" s="12" t="str">
        <f t="shared" si="2"/>
        <v>71</v>
      </c>
      <c r="B74" s="12">
        <f>COUNTIF($F$4:F74,F74)</f>
        <v>71</v>
      </c>
      <c r="C74" s="118"/>
      <c r="D74" s="118"/>
      <c r="E74" s="122"/>
      <c r="F74" s="62" t="str">
        <f t="shared" si="3"/>
        <v/>
      </c>
      <c r="G74" s="118"/>
      <c r="H74" s="132"/>
    </row>
    <row r="75" spans="1:8" ht="18.75" customHeight="1">
      <c r="A75" s="12" t="str">
        <f t="shared" si="2"/>
        <v>72</v>
      </c>
      <c r="B75" s="12">
        <f>COUNTIF($F$4:F75,F75)</f>
        <v>72</v>
      </c>
      <c r="C75" s="118"/>
      <c r="D75" s="118"/>
      <c r="E75" s="122"/>
      <c r="F75" s="62" t="str">
        <f t="shared" si="3"/>
        <v/>
      </c>
      <c r="G75" s="118"/>
      <c r="H75" s="132"/>
    </row>
    <row r="76" spans="1:8" ht="18.75" customHeight="1">
      <c r="A76" s="12" t="str">
        <f t="shared" si="2"/>
        <v>73</v>
      </c>
      <c r="B76" s="12">
        <f>COUNTIF($F$4:F76,F76)</f>
        <v>73</v>
      </c>
      <c r="C76" s="118"/>
      <c r="D76" s="118"/>
      <c r="E76" s="122"/>
      <c r="F76" s="62" t="str">
        <f t="shared" si="3"/>
        <v/>
      </c>
      <c r="G76" s="118"/>
      <c r="H76" s="132"/>
    </row>
    <row r="77" spans="1:8" ht="18.75" customHeight="1">
      <c r="A77" s="12" t="str">
        <f t="shared" si="2"/>
        <v>74</v>
      </c>
      <c r="B77" s="12">
        <f>COUNTIF($F$4:F77,F77)</f>
        <v>74</v>
      </c>
      <c r="C77" s="118"/>
      <c r="D77" s="118"/>
      <c r="E77" s="122"/>
      <c r="F77" s="62" t="str">
        <f t="shared" si="3"/>
        <v/>
      </c>
      <c r="G77" s="118"/>
      <c r="H77" s="132"/>
    </row>
    <row r="78" spans="1:8" ht="18.75" customHeight="1">
      <c r="A78" s="12" t="str">
        <f t="shared" si="2"/>
        <v>75</v>
      </c>
      <c r="B78" s="12">
        <f>COUNTIF($F$4:F78,F78)</f>
        <v>75</v>
      </c>
      <c r="C78" s="118"/>
      <c r="D78" s="118"/>
      <c r="E78" s="122"/>
      <c r="F78" s="62" t="str">
        <f t="shared" si="3"/>
        <v/>
      </c>
      <c r="G78" s="118"/>
      <c r="H78" s="132"/>
    </row>
    <row r="79" spans="1:8" ht="18.75" customHeight="1">
      <c r="A79" s="12" t="str">
        <f t="shared" si="2"/>
        <v>76</v>
      </c>
      <c r="B79" s="12">
        <f>COUNTIF($F$4:F79,F79)</f>
        <v>76</v>
      </c>
      <c r="C79" s="118"/>
      <c r="D79" s="118"/>
      <c r="E79" s="122"/>
      <c r="F79" s="62" t="str">
        <f t="shared" si="3"/>
        <v/>
      </c>
      <c r="G79" s="118"/>
      <c r="H79" s="132"/>
    </row>
    <row r="80" spans="1:8" ht="18.75" customHeight="1">
      <c r="A80" s="12" t="str">
        <f t="shared" si="2"/>
        <v>77</v>
      </c>
      <c r="B80" s="12">
        <f>COUNTIF($F$4:F80,F80)</f>
        <v>77</v>
      </c>
      <c r="C80" s="118"/>
      <c r="D80" s="118"/>
      <c r="E80" s="122"/>
      <c r="F80" s="62" t="str">
        <f t="shared" si="3"/>
        <v/>
      </c>
      <c r="G80" s="118"/>
      <c r="H80" s="132"/>
    </row>
    <row r="81" spans="1:8" ht="18.75" customHeight="1">
      <c r="A81" s="12" t="str">
        <f t="shared" si="2"/>
        <v>78</v>
      </c>
      <c r="B81" s="12">
        <f>COUNTIF($F$4:F81,F81)</f>
        <v>78</v>
      </c>
      <c r="C81" s="118"/>
      <c r="D81" s="118"/>
      <c r="E81" s="122"/>
      <c r="F81" s="62" t="str">
        <f t="shared" si="3"/>
        <v/>
      </c>
      <c r="G81" s="118"/>
      <c r="H81" s="132"/>
    </row>
    <row r="82" spans="1:8" ht="18.75" customHeight="1">
      <c r="A82" s="12" t="str">
        <f t="shared" si="2"/>
        <v>79</v>
      </c>
      <c r="B82" s="12">
        <f>COUNTIF($F$4:F82,F82)</f>
        <v>79</v>
      </c>
      <c r="C82" s="118"/>
      <c r="D82" s="118"/>
      <c r="E82" s="122"/>
      <c r="F82" s="62" t="str">
        <f t="shared" si="3"/>
        <v/>
      </c>
      <c r="G82" s="118"/>
      <c r="H82" s="132"/>
    </row>
    <row r="83" spans="1:8" ht="18.75" customHeight="1">
      <c r="A83" s="12" t="str">
        <f t="shared" si="2"/>
        <v>80</v>
      </c>
      <c r="B83" s="12">
        <f>COUNTIF($F$4:F83,F83)</f>
        <v>80</v>
      </c>
      <c r="C83" s="118"/>
      <c r="D83" s="118"/>
      <c r="E83" s="122"/>
      <c r="F83" s="62" t="str">
        <f t="shared" si="3"/>
        <v/>
      </c>
      <c r="G83" s="118"/>
      <c r="H83" s="132"/>
    </row>
    <row r="84" spans="1:8" ht="18.75" customHeight="1">
      <c r="A84" s="12" t="str">
        <f t="shared" si="2"/>
        <v>81</v>
      </c>
      <c r="B84" s="12">
        <f>COUNTIF($F$4:F84,F84)</f>
        <v>81</v>
      </c>
      <c r="C84" s="118"/>
      <c r="D84" s="118"/>
      <c r="E84" s="122"/>
      <c r="F84" s="62" t="str">
        <f t="shared" si="3"/>
        <v/>
      </c>
      <c r="G84" s="118"/>
      <c r="H84" s="132"/>
    </row>
    <row r="85" spans="1:8" ht="18.75" customHeight="1">
      <c r="A85" s="12" t="str">
        <f t="shared" si="2"/>
        <v>82</v>
      </c>
      <c r="B85" s="12">
        <f>COUNTIF($F$4:F85,F85)</f>
        <v>82</v>
      </c>
      <c r="C85" s="118"/>
      <c r="D85" s="118"/>
      <c r="E85" s="122"/>
      <c r="F85" s="62" t="str">
        <f t="shared" si="3"/>
        <v/>
      </c>
      <c r="G85" s="118"/>
      <c r="H85" s="132"/>
    </row>
    <row r="86" spans="1:8" ht="18.75" customHeight="1">
      <c r="A86" s="12" t="str">
        <f t="shared" si="2"/>
        <v>83</v>
      </c>
      <c r="B86" s="12">
        <f>COUNTIF($F$4:F86,F86)</f>
        <v>83</v>
      </c>
      <c r="C86" s="118"/>
      <c r="D86" s="118"/>
      <c r="E86" s="122"/>
      <c r="F86" s="62" t="str">
        <f t="shared" si="3"/>
        <v/>
      </c>
      <c r="G86" s="118"/>
      <c r="H86" s="132"/>
    </row>
    <row r="87" spans="1:8" ht="18.75" customHeight="1">
      <c r="A87" s="12" t="str">
        <f t="shared" si="2"/>
        <v>84</v>
      </c>
      <c r="B87" s="12">
        <f>COUNTIF($F$4:F87,F87)</f>
        <v>84</v>
      </c>
      <c r="C87" s="118"/>
      <c r="D87" s="118"/>
      <c r="E87" s="122"/>
      <c r="F87" s="62" t="str">
        <f t="shared" si="3"/>
        <v/>
      </c>
      <c r="G87" s="118"/>
      <c r="H87" s="132"/>
    </row>
    <row r="88" spans="1:8" ht="18.75" customHeight="1">
      <c r="A88" s="12" t="str">
        <f t="shared" si="2"/>
        <v>85</v>
      </c>
      <c r="B88" s="12">
        <f>COUNTIF($F$4:F88,F88)</f>
        <v>85</v>
      </c>
      <c r="C88" s="118"/>
      <c r="D88" s="118"/>
      <c r="E88" s="122"/>
      <c r="F88" s="62" t="str">
        <f t="shared" si="3"/>
        <v/>
      </c>
      <c r="G88" s="118"/>
      <c r="H88" s="132"/>
    </row>
    <row r="89" spans="1:8" ht="18.75" customHeight="1">
      <c r="A89" s="12" t="str">
        <f t="shared" si="2"/>
        <v>86</v>
      </c>
      <c r="B89" s="12">
        <f>COUNTIF($F$4:F89,F89)</f>
        <v>86</v>
      </c>
      <c r="C89" s="118"/>
      <c r="D89" s="118"/>
      <c r="E89" s="122"/>
      <c r="F89" s="62" t="str">
        <f t="shared" si="3"/>
        <v/>
      </c>
      <c r="G89" s="118"/>
      <c r="H89" s="132"/>
    </row>
    <row r="90" spans="1:8" ht="18.75" customHeight="1">
      <c r="A90" s="12" t="str">
        <f t="shared" si="2"/>
        <v>87</v>
      </c>
      <c r="B90" s="12">
        <f>COUNTIF($F$4:F90,F90)</f>
        <v>87</v>
      </c>
      <c r="C90" s="118"/>
      <c r="D90" s="118"/>
      <c r="E90" s="122"/>
      <c r="F90" s="62" t="str">
        <f t="shared" si="3"/>
        <v/>
      </c>
      <c r="G90" s="118"/>
      <c r="H90" s="132"/>
    </row>
    <row r="91" spans="1:8" ht="18.75" customHeight="1">
      <c r="A91" s="12" t="str">
        <f t="shared" si="2"/>
        <v>88</v>
      </c>
      <c r="B91" s="12">
        <f>COUNTIF($F$4:F91,F91)</f>
        <v>88</v>
      </c>
      <c r="C91" s="118"/>
      <c r="D91" s="118"/>
      <c r="E91" s="122"/>
      <c r="F91" s="62" t="str">
        <f t="shared" si="3"/>
        <v/>
      </c>
      <c r="G91" s="118"/>
      <c r="H91" s="132"/>
    </row>
    <row r="92" spans="1:8" ht="18.75" customHeight="1">
      <c r="A92" s="12" t="str">
        <f t="shared" si="2"/>
        <v>89</v>
      </c>
      <c r="B92" s="12">
        <f>COUNTIF($F$4:F92,F92)</f>
        <v>89</v>
      </c>
      <c r="C92" s="118"/>
      <c r="D92" s="118"/>
      <c r="E92" s="122"/>
      <c r="F92" s="62" t="str">
        <f t="shared" si="3"/>
        <v/>
      </c>
      <c r="G92" s="118"/>
      <c r="H92" s="132"/>
    </row>
    <row r="93" spans="1:8" ht="18.75" customHeight="1">
      <c r="A93" s="12" t="str">
        <f t="shared" si="2"/>
        <v>90</v>
      </c>
      <c r="B93" s="12">
        <f>COUNTIF($F$4:F93,F93)</f>
        <v>90</v>
      </c>
      <c r="C93" s="118"/>
      <c r="D93" s="118"/>
      <c r="E93" s="122"/>
      <c r="F93" s="62" t="str">
        <f t="shared" si="3"/>
        <v/>
      </c>
      <c r="G93" s="118"/>
      <c r="H93" s="132"/>
    </row>
    <row r="94" spans="1:8" ht="18.75" customHeight="1">
      <c r="A94" s="12" t="str">
        <f t="shared" si="2"/>
        <v>91</v>
      </c>
      <c r="B94" s="12">
        <f>COUNTIF($F$4:F94,F94)</f>
        <v>91</v>
      </c>
      <c r="C94" s="118"/>
      <c r="D94" s="118"/>
      <c r="E94" s="122"/>
      <c r="F94" s="62" t="str">
        <f t="shared" si="3"/>
        <v/>
      </c>
      <c r="G94" s="118"/>
      <c r="H94" s="132"/>
    </row>
    <row r="95" spans="1:8" ht="18.75" customHeight="1">
      <c r="A95" s="12" t="str">
        <f t="shared" si="2"/>
        <v>92</v>
      </c>
      <c r="B95" s="12">
        <f>COUNTIF($F$4:F95,F95)</f>
        <v>92</v>
      </c>
      <c r="C95" s="118"/>
      <c r="D95" s="118"/>
      <c r="E95" s="122"/>
      <c r="F95" s="62" t="str">
        <f t="shared" si="3"/>
        <v/>
      </c>
      <c r="G95" s="118"/>
      <c r="H95" s="132"/>
    </row>
    <row r="96" spans="1:8" ht="18.75" customHeight="1">
      <c r="A96" s="12" t="str">
        <f t="shared" si="2"/>
        <v>93</v>
      </c>
      <c r="B96" s="12">
        <f>COUNTIF($F$4:F96,F96)</f>
        <v>93</v>
      </c>
      <c r="C96" s="118"/>
      <c r="D96" s="118"/>
      <c r="E96" s="122"/>
      <c r="F96" s="62" t="str">
        <f t="shared" si="3"/>
        <v/>
      </c>
      <c r="G96" s="118"/>
      <c r="H96" s="132"/>
    </row>
    <row r="97" spans="1:8" ht="18.75" customHeight="1">
      <c r="A97" s="12" t="str">
        <f t="shared" si="2"/>
        <v>94</v>
      </c>
      <c r="B97" s="12">
        <f>COUNTIF($F$4:F97,F97)</f>
        <v>94</v>
      </c>
      <c r="C97" s="118"/>
      <c r="D97" s="118"/>
      <c r="E97" s="122"/>
      <c r="F97" s="62" t="str">
        <f t="shared" si="3"/>
        <v/>
      </c>
      <c r="G97" s="118"/>
      <c r="H97" s="132"/>
    </row>
    <row r="98" spans="1:8" ht="18.75" customHeight="1">
      <c r="A98" s="12" t="str">
        <f t="shared" si="2"/>
        <v>95</v>
      </c>
      <c r="B98" s="12">
        <f>COUNTIF($F$4:F98,F98)</f>
        <v>95</v>
      </c>
      <c r="C98" s="118"/>
      <c r="D98" s="118"/>
      <c r="E98" s="122"/>
      <c r="F98" s="62" t="str">
        <f t="shared" si="3"/>
        <v/>
      </c>
      <c r="G98" s="118"/>
      <c r="H98" s="132"/>
    </row>
    <row r="99" spans="1:8" ht="18.75" customHeight="1">
      <c r="A99" s="12" t="str">
        <f t="shared" si="2"/>
        <v>96</v>
      </c>
      <c r="B99" s="12">
        <f>COUNTIF($F$4:F99,F99)</f>
        <v>96</v>
      </c>
      <c r="C99" s="118"/>
      <c r="D99" s="118"/>
      <c r="E99" s="122"/>
      <c r="F99" s="62" t="str">
        <f t="shared" si="3"/>
        <v/>
      </c>
      <c r="G99" s="118"/>
      <c r="H99" s="132"/>
    </row>
    <row r="100" spans="1:8" ht="18.75" customHeight="1">
      <c r="A100" s="12" t="str">
        <f t="shared" si="2"/>
        <v>97</v>
      </c>
      <c r="B100" s="12">
        <f>COUNTIF($F$4:F100,F100)</f>
        <v>97</v>
      </c>
      <c r="C100" s="118"/>
      <c r="D100" s="118"/>
      <c r="E100" s="122"/>
      <c r="F100" s="62" t="str">
        <f t="shared" si="3"/>
        <v/>
      </c>
      <c r="G100" s="118"/>
      <c r="H100" s="132"/>
    </row>
    <row r="101" spans="1:8" ht="18.75" customHeight="1">
      <c r="A101" s="12" t="str">
        <f t="shared" si="2"/>
        <v>98</v>
      </c>
      <c r="B101" s="12">
        <f>COUNTIF($F$4:F101,F101)</f>
        <v>98</v>
      </c>
      <c r="C101" s="118"/>
      <c r="D101" s="118"/>
      <c r="E101" s="122"/>
      <c r="F101" s="62" t="str">
        <f t="shared" si="3"/>
        <v/>
      </c>
      <c r="G101" s="118"/>
      <c r="H101" s="132"/>
    </row>
    <row r="102" spans="1:8" ht="18.75" customHeight="1">
      <c r="A102" s="12" t="str">
        <f t="shared" si="2"/>
        <v>99</v>
      </c>
      <c r="B102" s="12">
        <f>COUNTIF($F$4:F102,F102)</f>
        <v>99</v>
      </c>
      <c r="C102" s="118"/>
      <c r="D102" s="118"/>
      <c r="E102" s="122"/>
      <c r="F102" s="62" t="str">
        <f t="shared" si="3"/>
        <v/>
      </c>
      <c r="G102" s="118"/>
      <c r="H102" s="132"/>
    </row>
    <row r="103" spans="1:8" ht="18.75" customHeight="1">
      <c r="C103" s="22" t="s">
        <v>42</v>
      </c>
      <c r="D103" s="22"/>
      <c r="E103" s="22"/>
      <c r="F103" s="22"/>
      <c r="G103" s="22"/>
      <c r="H103" s="81">
        <f>SUM(H4:H102)</f>
        <v>0</v>
      </c>
    </row>
    <row r="104" spans="1:8" ht="18.75" customHeight="1">
      <c r="F104" s="63" t="s">
        <v>7</v>
      </c>
      <c r="G104" s="69" t="s">
        <v>44</v>
      </c>
      <c r="H104" s="82">
        <f>SUMIF(E4:E102,1,H4:H102)</f>
        <v>0</v>
      </c>
    </row>
    <row r="105" spans="1:8" ht="18.75" customHeight="1">
      <c r="F105" s="63"/>
      <c r="G105" s="70" t="s">
        <v>3</v>
      </c>
      <c r="H105" s="83">
        <f>SUMIF(E4:E102,2,H4:H102)</f>
        <v>0</v>
      </c>
    </row>
    <row r="106" spans="1:8" ht="18.75" customHeight="1">
      <c r="F106" s="63"/>
      <c r="G106" s="70" t="s">
        <v>45</v>
      </c>
      <c r="H106" s="83">
        <f>SUMIF(E4:E102,3,H4:H102)</f>
        <v>0</v>
      </c>
    </row>
    <row r="107" spans="1:8" ht="18.75" customHeight="1">
      <c r="F107" s="63"/>
      <c r="G107" s="70" t="s">
        <v>46</v>
      </c>
      <c r="H107" s="83">
        <f>SUMIF(E4:E102,4,H4:H102)</f>
        <v>0</v>
      </c>
    </row>
    <row r="108" spans="1:8" ht="18.75" customHeight="1">
      <c r="F108" s="63"/>
      <c r="G108" s="70" t="s">
        <v>47</v>
      </c>
      <c r="H108" s="83">
        <f>SUMIF(E4:E102,5,H4:H102)</f>
        <v>0</v>
      </c>
    </row>
    <row r="109" spans="1:8" ht="18.75" customHeight="1">
      <c r="F109" s="64"/>
      <c r="G109" s="22" t="s">
        <v>39</v>
      </c>
      <c r="H109" s="81">
        <f>SUM(H104:H108)</f>
        <v>0</v>
      </c>
    </row>
    <row r="110" spans="1:8" ht="30" customHeight="1">
      <c r="C110" s="23" t="s">
        <v>33</v>
      </c>
      <c r="D110" s="40"/>
      <c r="E110" s="48"/>
      <c r="F110" s="48"/>
      <c r="G110" s="40"/>
      <c r="H110" s="84"/>
    </row>
    <row r="111" spans="1:8" s="9" customFormat="1">
      <c r="A111" s="11" t="s">
        <v>55</v>
      </c>
      <c r="B111" s="11" t="s">
        <v>54</v>
      </c>
      <c r="C111" s="28" t="s">
        <v>1</v>
      </c>
      <c r="D111" s="28" t="s">
        <v>13</v>
      </c>
      <c r="E111" s="28" t="s">
        <v>27</v>
      </c>
      <c r="F111" s="28" t="s">
        <v>15</v>
      </c>
      <c r="G111" s="28" t="s">
        <v>20</v>
      </c>
      <c r="H111" s="131" t="s">
        <v>25</v>
      </c>
    </row>
    <row r="112" spans="1:8" ht="18.75" customHeight="1">
      <c r="A112" s="12" t="str">
        <f t="shared" ref="A112:A175" si="4">F112&amp;B112</f>
        <v>1</v>
      </c>
      <c r="B112" s="12">
        <f>COUNTIF($F$112:F112,F112)</f>
        <v>1</v>
      </c>
      <c r="C112" s="119"/>
      <c r="D112" s="118"/>
      <c r="E112" s="123"/>
      <c r="F112" s="62" t="str">
        <f t="shared" ref="F112:F175" si="5">IF(E112=1,"社会奉仕活動",(IF(E112=2,"生きがいを高める活動",(IF(E112=3,"健康を進める活動",(IF(E112=4,"その他の社会活動",(IF(E112=5,"補助対象外","")))))))))</f>
        <v/>
      </c>
      <c r="G112" s="119"/>
      <c r="H112" s="133"/>
    </row>
    <row r="113" spans="1:8" ht="18.75" customHeight="1">
      <c r="A113" s="12" t="str">
        <f t="shared" si="4"/>
        <v>2</v>
      </c>
      <c r="B113" s="12">
        <f>COUNTIF($F$112:F113,F113)</f>
        <v>2</v>
      </c>
      <c r="C113" s="118"/>
      <c r="D113" s="118"/>
      <c r="E113" s="124"/>
      <c r="F113" s="62" t="str">
        <f t="shared" si="5"/>
        <v/>
      </c>
      <c r="G113" s="118"/>
      <c r="H113" s="134"/>
    </row>
    <row r="114" spans="1:8" ht="18.75" customHeight="1">
      <c r="A114" s="12" t="str">
        <f t="shared" si="4"/>
        <v>3</v>
      </c>
      <c r="B114" s="12">
        <f>COUNTIF($F$112:F114,F114)</f>
        <v>3</v>
      </c>
      <c r="C114" s="118"/>
      <c r="D114" s="118"/>
      <c r="E114" s="124"/>
      <c r="F114" s="62" t="str">
        <f t="shared" si="5"/>
        <v/>
      </c>
      <c r="G114" s="118"/>
      <c r="H114" s="134"/>
    </row>
    <row r="115" spans="1:8" ht="18.75" customHeight="1">
      <c r="A115" s="12" t="str">
        <f t="shared" si="4"/>
        <v>4</v>
      </c>
      <c r="B115" s="12">
        <f>COUNTIF($F$112:F115,F115)</f>
        <v>4</v>
      </c>
      <c r="C115" s="118"/>
      <c r="D115" s="118"/>
      <c r="E115" s="124"/>
      <c r="F115" s="62" t="str">
        <f t="shared" si="5"/>
        <v/>
      </c>
      <c r="G115" s="118"/>
      <c r="H115" s="134"/>
    </row>
    <row r="116" spans="1:8" ht="18.75" customHeight="1">
      <c r="A116" s="12" t="str">
        <f t="shared" si="4"/>
        <v>5</v>
      </c>
      <c r="B116" s="12">
        <f>COUNTIF($F$112:F116,F116)</f>
        <v>5</v>
      </c>
      <c r="C116" s="118"/>
      <c r="D116" s="118"/>
      <c r="E116" s="124"/>
      <c r="F116" s="62" t="str">
        <f t="shared" si="5"/>
        <v/>
      </c>
      <c r="G116" s="118"/>
      <c r="H116" s="134"/>
    </row>
    <row r="117" spans="1:8" ht="18.75" customHeight="1">
      <c r="A117" s="12" t="str">
        <f t="shared" si="4"/>
        <v>6</v>
      </c>
      <c r="B117" s="12">
        <f>COUNTIF($F$112:F117,F117)</f>
        <v>6</v>
      </c>
      <c r="C117" s="118"/>
      <c r="D117" s="118"/>
      <c r="E117" s="123"/>
      <c r="F117" s="62" t="str">
        <f t="shared" si="5"/>
        <v/>
      </c>
      <c r="G117" s="118"/>
      <c r="H117" s="133"/>
    </row>
    <row r="118" spans="1:8" ht="18.75" customHeight="1">
      <c r="A118" s="12" t="str">
        <f t="shared" si="4"/>
        <v>7</v>
      </c>
      <c r="B118" s="12">
        <f>COUNTIF($F$112:F118,F118)</f>
        <v>7</v>
      </c>
      <c r="C118" s="118"/>
      <c r="D118" s="118"/>
      <c r="E118" s="124"/>
      <c r="F118" s="62" t="str">
        <f t="shared" si="5"/>
        <v/>
      </c>
      <c r="G118" s="118"/>
      <c r="H118" s="134"/>
    </row>
    <row r="119" spans="1:8" ht="18.75" customHeight="1">
      <c r="A119" s="12" t="str">
        <f t="shared" si="4"/>
        <v>8</v>
      </c>
      <c r="B119" s="12">
        <f>COUNTIF($F$112:F119,F119)</f>
        <v>8</v>
      </c>
      <c r="C119" s="118"/>
      <c r="D119" s="118"/>
      <c r="E119" s="124"/>
      <c r="F119" s="62" t="str">
        <f t="shared" si="5"/>
        <v/>
      </c>
      <c r="G119" s="118"/>
      <c r="H119" s="134"/>
    </row>
    <row r="120" spans="1:8" ht="18.75" customHeight="1">
      <c r="A120" s="12" t="str">
        <f t="shared" si="4"/>
        <v>9</v>
      </c>
      <c r="B120" s="12">
        <f>COUNTIF($F$112:F120,F120)</f>
        <v>9</v>
      </c>
      <c r="C120" s="118"/>
      <c r="D120" s="118"/>
      <c r="E120" s="124"/>
      <c r="F120" s="62" t="str">
        <f t="shared" si="5"/>
        <v/>
      </c>
      <c r="G120" s="118"/>
      <c r="H120" s="134"/>
    </row>
    <row r="121" spans="1:8" ht="18.75" customHeight="1">
      <c r="A121" s="12" t="str">
        <f t="shared" si="4"/>
        <v>10</v>
      </c>
      <c r="B121" s="12">
        <f>COUNTIF($F$112:F121,F121)</f>
        <v>10</v>
      </c>
      <c r="C121" s="118"/>
      <c r="D121" s="121"/>
      <c r="E121" s="124"/>
      <c r="F121" s="62" t="str">
        <f t="shared" si="5"/>
        <v/>
      </c>
      <c r="G121" s="118"/>
      <c r="H121" s="134"/>
    </row>
    <row r="122" spans="1:8" ht="18.75" customHeight="1">
      <c r="A122" s="12" t="str">
        <f t="shared" si="4"/>
        <v>11</v>
      </c>
      <c r="B122" s="12">
        <f>COUNTIF($F$112:F122,F122)</f>
        <v>11</v>
      </c>
      <c r="C122" s="118"/>
      <c r="D122" s="118"/>
      <c r="E122" s="123"/>
      <c r="F122" s="62" t="str">
        <f t="shared" si="5"/>
        <v/>
      </c>
      <c r="G122" s="118"/>
      <c r="H122" s="133"/>
    </row>
    <row r="123" spans="1:8" ht="18.75" customHeight="1">
      <c r="A123" s="12" t="str">
        <f t="shared" si="4"/>
        <v>12</v>
      </c>
      <c r="B123" s="12">
        <f>COUNTIF($F$112:F123,F123)</f>
        <v>12</v>
      </c>
      <c r="C123" s="118"/>
      <c r="D123" s="118"/>
      <c r="E123" s="124"/>
      <c r="F123" s="62" t="str">
        <f t="shared" si="5"/>
        <v/>
      </c>
      <c r="G123" s="118"/>
      <c r="H123" s="134"/>
    </row>
    <row r="124" spans="1:8" ht="18.75" customHeight="1">
      <c r="A124" s="12" t="str">
        <f t="shared" si="4"/>
        <v>13</v>
      </c>
      <c r="B124" s="12">
        <f>COUNTIF($F$112:F124,F124)</f>
        <v>13</v>
      </c>
      <c r="C124" s="118"/>
      <c r="D124" s="118"/>
      <c r="E124" s="124"/>
      <c r="F124" s="62" t="str">
        <f t="shared" si="5"/>
        <v/>
      </c>
      <c r="G124" s="118"/>
      <c r="H124" s="134"/>
    </row>
    <row r="125" spans="1:8" ht="18.75" customHeight="1">
      <c r="A125" s="12" t="str">
        <f t="shared" si="4"/>
        <v>14</v>
      </c>
      <c r="B125" s="12">
        <f>COUNTIF($F$112:F125,F125)</f>
        <v>14</v>
      </c>
      <c r="C125" s="118"/>
      <c r="D125" s="118"/>
      <c r="E125" s="124"/>
      <c r="F125" s="62" t="str">
        <f t="shared" si="5"/>
        <v/>
      </c>
      <c r="G125" s="118"/>
      <c r="H125" s="134"/>
    </row>
    <row r="126" spans="1:8" ht="18.75" customHeight="1">
      <c r="A126" s="12" t="str">
        <f t="shared" si="4"/>
        <v>15</v>
      </c>
      <c r="B126" s="12">
        <f>COUNTIF($F$112:F126,F126)</f>
        <v>15</v>
      </c>
      <c r="C126" s="118"/>
      <c r="D126" s="118"/>
      <c r="E126" s="124"/>
      <c r="F126" s="62" t="str">
        <f t="shared" si="5"/>
        <v/>
      </c>
      <c r="G126" s="118"/>
      <c r="H126" s="134"/>
    </row>
    <row r="127" spans="1:8" ht="18.75" customHeight="1">
      <c r="A127" s="12" t="str">
        <f t="shared" si="4"/>
        <v>16</v>
      </c>
      <c r="B127" s="12">
        <f>COUNTIF($F$112:F127,F127)</f>
        <v>16</v>
      </c>
      <c r="C127" s="118"/>
      <c r="D127" s="118"/>
      <c r="E127" s="123"/>
      <c r="F127" s="62" t="str">
        <f t="shared" si="5"/>
        <v/>
      </c>
      <c r="G127" s="118"/>
      <c r="H127" s="133"/>
    </row>
    <row r="128" spans="1:8" ht="18.75" customHeight="1">
      <c r="A128" s="12" t="str">
        <f t="shared" si="4"/>
        <v>17</v>
      </c>
      <c r="B128" s="12">
        <f>COUNTIF($F$112:F128,F128)</f>
        <v>17</v>
      </c>
      <c r="C128" s="118"/>
      <c r="D128" s="118"/>
      <c r="E128" s="124"/>
      <c r="F128" s="62" t="str">
        <f t="shared" si="5"/>
        <v/>
      </c>
      <c r="G128" s="118"/>
      <c r="H128" s="134"/>
    </row>
    <row r="129" spans="1:8" ht="18.75" customHeight="1">
      <c r="A129" s="12" t="str">
        <f t="shared" si="4"/>
        <v>18</v>
      </c>
      <c r="B129" s="12">
        <f>COUNTIF($F$112:F129,F129)</f>
        <v>18</v>
      </c>
      <c r="C129" s="118"/>
      <c r="D129" s="118"/>
      <c r="E129" s="124"/>
      <c r="F129" s="62" t="str">
        <f t="shared" si="5"/>
        <v/>
      </c>
      <c r="G129" s="118"/>
      <c r="H129" s="134"/>
    </row>
    <row r="130" spans="1:8" ht="18.75" customHeight="1">
      <c r="A130" s="12" t="str">
        <f t="shared" si="4"/>
        <v>19</v>
      </c>
      <c r="B130" s="12">
        <f>COUNTIF($F$112:F130,F130)</f>
        <v>19</v>
      </c>
      <c r="C130" s="118"/>
      <c r="D130" s="118"/>
      <c r="E130" s="124"/>
      <c r="F130" s="62" t="str">
        <f t="shared" si="5"/>
        <v/>
      </c>
      <c r="G130" s="118"/>
      <c r="H130" s="134"/>
    </row>
    <row r="131" spans="1:8" ht="18.75" customHeight="1">
      <c r="A131" s="12" t="str">
        <f t="shared" si="4"/>
        <v>20</v>
      </c>
      <c r="B131" s="12">
        <f>COUNTIF($F$112:F131,F131)</f>
        <v>20</v>
      </c>
      <c r="C131" s="118"/>
      <c r="D131" s="118"/>
      <c r="E131" s="124"/>
      <c r="F131" s="62" t="str">
        <f t="shared" si="5"/>
        <v/>
      </c>
      <c r="G131" s="118"/>
      <c r="H131" s="134"/>
    </row>
    <row r="132" spans="1:8" ht="18.75" customHeight="1">
      <c r="A132" s="12" t="str">
        <f t="shared" si="4"/>
        <v>21</v>
      </c>
      <c r="B132" s="12">
        <f>COUNTIF($F$112:F132,F132)</f>
        <v>21</v>
      </c>
      <c r="C132" s="118"/>
      <c r="D132" s="118"/>
      <c r="E132" s="123"/>
      <c r="F132" s="62" t="str">
        <f t="shared" si="5"/>
        <v/>
      </c>
      <c r="G132" s="118"/>
      <c r="H132" s="133"/>
    </row>
    <row r="133" spans="1:8" ht="18.75" customHeight="1">
      <c r="A133" s="12" t="str">
        <f t="shared" si="4"/>
        <v>22</v>
      </c>
      <c r="B133" s="12">
        <f>COUNTIF($F$112:F133,F133)</f>
        <v>22</v>
      </c>
      <c r="C133" s="118"/>
      <c r="D133" s="118"/>
      <c r="E133" s="124"/>
      <c r="F133" s="62" t="str">
        <f t="shared" si="5"/>
        <v/>
      </c>
      <c r="G133" s="118"/>
      <c r="H133" s="134"/>
    </row>
    <row r="134" spans="1:8" ht="18.75" customHeight="1">
      <c r="A134" s="12" t="str">
        <f t="shared" si="4"/>
        <v>23</v>
      </c>
      <c r="B134" s="12">
        <f>COUNTIF($F$112:F134,F134)</f>
        <v>23</v>
      </c>
      <c r="C134" s="118"/>
      <c r="D134" s="118"/>
      <c r="E134" s="124"/>
      <c r="F134" s="62" t="str">
        <f t="shared" si="5"/>
        <v/>
      </c>
      <c r="G134" s="118"/>
      <c r="H134" s="134"/>
    </row>
    <row r="135" spans="1:8" ht="18.75" customHeight="1">
      <c r="A135" s="12" t="str">
        <f t="shared" si="4"/>
        <v>24</v>
      </c>
      <c r="B135" s="12">
        <f>COUNTIF($F$112:F135,F135)</f>
        <v>24</v>
      </c>
      <c r="C135" s="118"/>
      <c r="D135" s="118"/>
      <c r="E135" s="124"/>
      <c r="F135" s="62" t="str">
        <f t="shared" si="5"/>
        <v/>
      </c>
      <c r="G135" s="118"/>
      <c r="H135" s="134"/>
    </row>
    <row r="136" spans="1:8" ht="18.75" customHeight="1">
      <c r="A136" s="12" t="str">
        <f t="shared" si="4"/>
        <v>25</v>
      </c>
      <c r="B136" s="12">
        <f>COUNTIF($F$112:F136,F136)</f>
        <v>25</v>
      </c>
      <c r="C136" s="118"/>
      <c r="D136" s="118"/>
      <c r="E136" s="124"/>
      <c r="F136" s="62" t="str">
        <f t="shared" si="5"/>
        <v/>
      </c>
      <c r="G136" s="118"/>
      <c r="H136" s="134"/>
    </row>
    <row r="137" spans="1:8" ht="18.75" customHeight="1">
      <c r="A137" s="12" t="str">
        <f t="shared" si="4"/>
        <v>26</v>
      </c>
      <c r="B137" s="12">
        <f>COUNTIF($F$112:F137,F137)</f>
        <v>26</v>
      </c>
      <c r="C137" s="118"/>
      <c r="D137" s="118"/>
      <c r="E137" s="123"/>
      <c r="F137" s="62" t="str">
        <f t="shared" si="5"/>
        <v/>
      </c>
      <c r="G137" s="118"/>
      <c r="H137" s="133"/>
    </row>
    <row r="138" spans="1:8" ht="18.75" customHeight="1">
      <c r="A138" s="12" t="str">
        <f t="shared" si="4"/>
        <v>27</v>
      </c>
      <c r="B138" s="12">
        <f>COUNTIF($F$112:F138,F138)</f>
        <v>27</v>
      </c>
      <c r="C138" s="118"/>
      <c r="D138" s="118"/>
      <c r="E138" s="124"/>
      <c r="F138" s="62" t="str">
        <f t="shared" si="5"/>
        <v/>
      </c>
      <c r="G138" s="118"/>
      <c r="H138" s="134"/>
    </row>
    <row r="139" spans="1:8" ht="18.75" customHeight="1">
      <c r="A139" s="12" t="str">
        <f t="shared" si="4"/>
        <v>28</v>
      </c>
      <c r="B139" s="12">
        <f>COUNTIF($F$112:F139,F139)</f>
        <v>28</v>
      </c>
      <c r="C139" s="118"/>
      <c r="D139" s="118"/>
      <c r="E139" s="124"/>
      <c r="F139" s="62" t="str">
        <f t="shared" si="5"/>
        <v/>
      </c>
      <c r="G139" s="118"/>
      <c r="H139" s="134"/>
    </row>
    <row r="140" spans="1:8" ht="18.75" customHeight="1">
      <c r="A140" s="12" t="str">
        <f t="shared" si="4"/>
        <v>29</v>
      </c>
      <c r="B140" s="12">
        <f>COUNTIF($F$112:F140,F140)</f>
        <v>29</v>
      </c>
      <c r="C140" s="119"/>
      <c r="D140" s="118"/>
      <c r="E140" s="123"/>
      <c r="F140" s="62" t="str">
        <f t="shared" si="5"/>
        <v/>
      </c>
      <c r="G140" s="118"/>
      <c r="H140" s="133"/>
    </row>
    <row r="141" spans="1:8" ht="18.75" customHeight="1">
      <c r="A141" s="12" t="str">
        <f t="shared" si="4"/>
        <v>30</v>
      </c>
      <c r="B141" s="12">
        <f>COUNTIF($F$112:F141,F141)</f>
        <v>30</v>
      </c>
      <c r="C141" s="118"/>
      <c r="D141" s="118"/>
      <c r="E141" s="124"/>
      <c r="F141" s="62" t="str">
        <f t="shared" si="5"/>
        <v/>
      </c>
      <c r="G141" s="118"/>
      <c r="H141" s="134"/>
    </row>
    <row r="142" spans="1:8" ht="18.75" customHeight="1">
      <c r="A142" s="12" t="str">
        <f t="shared" si="4"/>
        <v>31</v>
      </c>
      <c r="B142" s="12">
        <f>COUNTIF($F$112:F142,F142)</f>
        <v>31</v>
      </c>
      <c r="C142" s="118"/>
      <c r="D142" s="118"/>
      <c r="E142" s="124"/>
      <c r="F142" s="62" t="str">
        <f t="shared" si="5"/>
        <v/>
      </c>
      <c r="G142" s="118"/>
      <c r="H142" s="134"/>
    </row>
    <row r="143" spans="1:8" ht="18.75" customHeight="1">
      <c r="A143" s="12" t="str">
        <f t="shared" si="4"/>
        <v>32</v>
      </c>
      <c r="B143" s="12">
        <f>COUNTIF($F$112:F143,F143)</f>
        <v>32</v>
      </c>
      <c r="C143" s="118"/>
      <c r="D143" s="118"/>
      <c r="E143" s="124"/>
      <c r="F143" s="62" t="str">
        <f t="shared" si="5"/>
        <v/>
      </c>
      <c r="G143" s="118"/>
      <c r="H143" s="134"/>
    </row>
    <row r="144" spans="1:8" ht="18.75" customHeight="1">
      <c r="A144" s="12" t="str">
        <f t="shared" si="4"/>
        <v>33</v>
      </c>
      <c r="B144" s="12">
        <f>COUNTIF($F$112:F144,F144)</f>
        <v>33</v>
      </c>
      <c r="C144" s="118"/>
      <c r="D144" s="118"/>
      <c r="E144" s="124"/>
      <c r="F144" s="62" t="str">
        <f t="shared" si="5"/>
        <v/>
      </c>
      <c r="G144" s="118"/>
      <c r="H144" s="134"/>
    </row>
    <row r="145" spans="1:8" ht="18.75" customHeight="1">
      <c r="A145" s="12" t="str">
        <f t="shared" si="4"/>
        <v>34</v>
      </c>
      <c r="B145" s="12">
        <f>COUNTIF($F$112:F145,F145)</f>
        <v>34</v>
      </c>
      <c r="C145" s="118"/>
      <c r="D145" s="118"/>
      <c r="E145" s="123"/>
      <c r="F145" s="62" t="str">
        <f t="shared" si="5"/>
        <v/>
      </c>
      <c r="G145" s="118"/>
      <c r="H145" s="134"/>
    </row>
    <row r="146" spans="1:8" ht="18.75" customHeight="1">
      <c r="A146" s="12" t="str">
        <f t="shared" si="4"/>
        <v>35</v>
      </c>
      <c r="B146" s="12">
        <f>COUNTIF($F$112:F146,F146)</f>
        <v>35</v>
      </c>
      <c r="C146" s="118"/>
      <c r="D146" s="118"/>
      <c r="E146" s="124"/>
      <c r="F146" s="62" t="str">
        <f t="shared" si="5"/>
        <v/>
      </c>
      <c r="G146" s="118"/>
      <c r="H146" s="134"/>
    </row>
    <row r="147" spans="1:8" ht="18.75" customHeight="1">
      <c r="A147" s="12" t="str">
        <f t="shared" si="4"/>
        <v>36</v>
      </c>
      <c r="B147" s="12">
        <f>COUNTIF($F$112:F147,F147)</f>
        <v>36</v>
      </c>
      <c r="C147" s="118"/>
      <c r="D147" s="118"/>
      <c r="E147" s="124"/>
      <c r="F147" s="62" t="str">
        <f t="shared" si="5"/>
        <v/>
      </c>
      <c r="G147" s="118"/>
      <c r="H147" s="134"/>
    </row>
    <row r="148" spans="1:8" ht="18.75" customHeight="1">
      <c r="A148" s="12" t="str">
        <f t="shared" si="4"/>
        <v>37</v>
      </c>
      <c r="B148" s="12">
        <f>COUNTIF($F$112:F148,F148)</f>
        <v>37</v>
      </c>
      <c r="C148" s="118"/>
      <c r="D148" s="118"/>
      <c r="E148" s="124"/>
      <c r="F148" s="62" t="str">
        <f t="shared" si="5"/>
        <v/>
      </c>
      <c r="G148" s="119"/>
      <c r="H148" s="134"/>
    </row>
    <row r="149" spans="1:8" ht="18.75" customHeight="1">
      <c r="A149" s="12" t="str">
        <f t="shared" si="4"/>
        <v>38</v>
      </c>
      <c r="B149" s="12">
        <f>COUNTIF($F$112:F149,F149)</f>
        <v>38</v>
      </c>
      <c r="C149" s="118"/>
      <c r="D149" s="121"/>
      <c r="E149" s="124"/>
      <c r="F149" s="62" t="str">
        <f t="shared" si="5"/>
        <v/>
      </c>
      <c r="G149" s="118"/>
      <c r="H149" s="134"/>
    </row>
    <row r="150" spans="1:8" ht="18.75" customHeight="1">
      <c r="A150" s="12" t="str">
        <f t="shared" si="4"/>
        <v>39</v>
      </c>
      <c r="B150" s="12">
        <f>COUNTIF($F$112:F150,F150)</f>
        <v>39</v>
      </c>
      <c r="C150" s="118"/>
      <c r="D150" s="118"/>
      <c r="E150" s="123"/>
      <c r="F150" s="62" t="str">
        <f t="shared" si="5"/>
        <v/>
      </c>
      <c r="G150" s="118"/>
      <c r="H150" s="134"/>
    </row>
    <row r="151" spans="1:8" ht="18.75" customHeight="1">
      <c r="A151" s="12" t="str">
        <f t="shared" si="4"/>
        <v>40</v>
      </c>
      <c r="B151" s="12">
        <f>COUNTIF($F$112:F151,F151)</f>
        <v>40</v>
      </c>
      <c r="C151" s="118"/>
      <c r="D151" s="118"/>
      <c r="E151" s="124"/>
      <c r="F151" s="62" t="str">
        <f t="shared" si="5"/>
        <v/>
      </c>
      <c r="G151" s="118"/>
      <c r="H151" s="134"/>
    </row>
    <row r="152" spans="1:8" ht="18.75" customHeight="1">
      <c r="A152" s="12" t="str">
        <f t="shared" si="4"/>
        <v>41</v>
      </c>
      <c r="B152" s="12">
        <f>COUNTIF($F$112:F152,F152)</f>
        <v>41</v>
      </c>
      <c r="C152" s="118"/>
      <c r="D152" s="118"/>
      <c r="E152" s="124"/>
      <c r="F152" s="62" t="str">
        <f t="shared" si="5"/>
        <v/>
      </c>
      <c r="G152" s="118"/>
      <c r="H152" s="134"/>
    </row>
    <row r="153" spans="1:8" ht="18.75" customHeight="1">
      <c r="A153" s="12" t="str">
        <f t="shared" si="4"/>
        <v>42</v>
      </c>
      <c r="B153" s="12">
        <f>COUNTIF($F$112:F153,F153)</f>
        <v>42</v>
      </c>
      <c r="C153" s="118"/>
      <c r="D153" s="118"/>
      <c r="E153" s="124"/>
      <c r="F153" s="62" t="str">
        <f t="shared" si="5"/>
        <v/>
      </c>
      <c r="G153" s="118"/>
      <c r="H153" s="134"/>
    </row>
    <row r="154" spans="1:8" ht="18.75" customHeight="1">
      <c r="A154" s="12" t="str">
        <f t="shared" si="4"/>
        <v>43</v>
      </c>
      <c r="B154" s="12">
        <f>COUNTIF($F$112:F154,F154)</f>
        <v>43</v>
      </c>
      <c r="C154" s="118"/>
      <c r="D154" s="118"/>
      <c r="E154" s="124"/>
      <c r="F154" s="62" t="str">
        <f t="shared" si="5"/>
        <v/>
      </c>
      <c r="G154" s="118"/>
      <c r="H154" s="134"/>
    </row>
    <row r="155" spans="1:8" ht="18.75" customHeight="1">
      <c r="A155" s="12" t="str">
        <f t="shared" si="4"/>
        <v>44</v>
      </c>
      <c r="B155" s="12">
        <f>COUNTIF($F$112:F155,F155)</f>
        <v>44</v>
      </c>
      <c r="C155" s="118"/>
      <c r="D155" s="118"/>
      <c r="E155" s="123"/>
      <c r="F155" s="62" t="str">
        <f t="shared" si="5"/>
        <v/>
      </c>
      <c r="G155" s="118"/>
      <c r="H155" s="134"/>
    </row>
    <row r="156" spans="1:8" ht="18.75" customHeight="1">
      <c r="A156" s="12" t="str">
        <f t="shared" si="4"/>
        <v>45</v>
      </c>
      <c r="B156" s="12">
        <f>COUNTIF($F$112:F156,F156)</f>
        <v>45</v>
      </c>
      <c r="C156" s="118"/>
      <c r="D156" s="118"/>
      <c r="E156" s="124"/>
      <c r="F156" s="62" t="str">
        <f t="shared" si="5"/>
        <v/>
      </c>
      <c r="G156" s="118"/>
      <c r="H156" s="134"/>
    </row>
    <row r="157" spans="1:8" ht="18.75" customHeight="1">
      <c r="A157" s="12" t="str">
        <f t="shared" si="4"/>
        <v>46</v>
      </c>
      <c r="B157" s="12">
        <f>COUNTIF($F$112:F157,F157)</f>
        <v>46</v>
      </c>
      <c r="C157" s="118"/>
      <c r="D157" s="118"/>
      <c r="E157" s="124"/>
      <c r="F157" s="62" t="str">
        <f t="shared" si="5"/>
        <v/>
      </c>
      <c r="G157" s="118"/>
      <c r="H157" s="134"/>
    </row>
    <row r="158" spans="1:8" ht="18.75" customHeight="1">
      <c r="A158" s="12" t="str">
        <f t="shared" si="4"/>
        <v>47</v>
      </c>
      <c r="B158" s="12">
        <f>COUNTIF($F$112:F158,F158)</f>
        <v>47</v>
      </c>
      <c r="C158" s="119"/>
      <c r="D158" s="119"/>
      <c r="E158" s="123"/>
      <c r="F158" s="62" t="str">
        <f t="shared" si="5"/>
        <v/>
      </c>
      <c r="G158" s="118"/>
      <c r="H158" s="133"/>
    </row>
    <row r="159" spans="1:8" ht="18.75" customHeight="1">
      <c r="A159" s="12" t="str">
        <f t="shared" si="4"/>
        <v>48</v>
      </c>
      <c r="B159" s="12">
        <f>COUNTIF($F$112:F159,F159)</f>
        <v>48</v>
      </c>
      <c r="C159" s="118"/>
      <c r="D159" s="118"/>
      <c r="E159" s="124"/>
      <c r="F159" s="62" t="str">
        <f t="shared" si="5"/>
        <v/>
      </c>
      <c r="G159" s="118"/>
      <c r="H159" s="134"/>
    </row>
    <row r="160" spans="1:8" ht="18.75" customHeight="1">
      <c r="A160" s="12" t="str">
        <f t="shared" si="4"/>
        <v>49</v>
      </c>
      <c r="B160" s="12">
        <f>COUNTIF($F$112:F160,F160)</f>
        <v>49</v>
      </c>
      <c r="C160" s="118"/>
      <c r="D160" s="118"/>
      <c r="E160" s="124"/>
      <c r="F160" s="62" t="str">
        <f t="shared" si="5"/>
        <v/>
      </c>
      <c r="G160" s="118"/>
      <c r="H160" s="134"/>
    </row>
    <row r="161" spans="1:8" ht="18.75" customHeight="1">
      <c r="A161" s="12" t="str">
        <f t="shared" si="4"/>
        <v>50</v>
      </c>
      <c r="B161" s="12">
        <f>COUNTIF($F$112:F161,F161)</f>
        <v>50</v>
      </c>
      <c r="C161" s="118"/>
      <c r="D161" s="118"/>
      <c r="E161" s="124"/>
      <c r="F161" s="62" t="str">
        <f t="shared" si="5"/>
        <v/>
      </c>
      <c r="G161" s="118"/>
      <c r="H161" s="134"/>
    </row>
    <row r="162" spans="1:8" ht="18.75" customHeight="1">
      <c r="A162" s="12" t="str">
        <f t="shared" si="4"/>
        <v>51</v>
      </c>
      <c r="B162" s="12">
        <f>COUNTIF($F$112:F162,F162)</f>
        <v>51</v>
      </c>
      <c r="C162" s="118"/>
      <c r="D162" s="118"/>
      <c r="E162" s="124"/>
      <c r="F162" s="62" t="str">
        <f t="shared" si="5"/>
        <v/>
      </c>
      <c r="G162" s="118"/>
      <c r="H162" s="134"/>
    </row>
    <row r="163" spans="1:8" ht="18.75" customHeight="1">
      <c r="A163" s="12" t="str">
        <f t="shared" si="4"/>
        <v>52</v>
      </c>
      <c r="B163" s="12">
        <f>COUNTIF($F$112:F163,F163)</f>
        <v>52</v>
      </c>
      <c r="C163" s="118"/>
      <c r="D163" s="118"/>
      <c r="E163" s="124"/>
      <c r="F163" s="62" t="str">
        <f t="shared" si="5"/>
        <v/>
      </c>
      <c r="G163" s="118"/>
      <c r="H163" s="134"/>
    </row>
    <row r="164" spans="1:8" ht="18.75" customHeight="1">
      <c r="A164" s="12" t="str">
        <f t="shared" si="4"/>
        <v>53</v>
      </c>
      <c r="B164" s="12">
        <f>COUNTIF($F$112:F164,F164)</f>
        <v>53</v>
      </c>
      <c r="C164" s="118"/>
      <c r="D164" s="118"/>
      <c r="E164" s="124"/>
      <c r="F164" s="62" t="str">
        <f t="shared" si="5"/>
        <v/>
      </c>
      <c r="G164" s="118"/>
      <c r="H164" s="134"/>
    </row>
    <row r="165" spans="1:8" ht="18.75" customHeight="1">
      <c r="A165" s="12" t="str">
        <f t="shared" si="4"/>
        <v>54</v>
      </c>
      <c r="B165" s="12">
        <f>COUNTIF($F$112:F165,F165)</f>
        <v>54</v>
      </c>
      <c r="C165" s="118"/>
      <c r="D165" s="118"/>
      <c r="E165" s="124"/>
      <c r="F165" s="62" t="str">
        <f t="shared" si="5"/>
        <v/>
      </c>
      <c r="G165" s="118"/>
      <c r="H165" s="134"/>
    </row>
    <row r="166" spans="1:8" ht="18.75" customHeight="1">
      <c r="A166" s="12" t="str">
        <f t="shared" si="4"/>
        <v>55</v>
      </c>
      <c r="B166" s="12">
        <f>COUNTIF($F$112:F166,F166)</f>
        <v>55</v>
      </c>
      <c r="C166" s="118"/>
      <c r="D166" s="118"/>
      <c r="E166" s="124"/>
      <c r="F166" s="62" t="str">
        <f t="shared" si="5"/>
        <v/>
      </c>
      <c r="G166" s="118"/>
      <c r="H166" s="134"/>
    </row>
    <row r="167" spans="1:8" ht="18.75" customHeight="1">
      <c r="A167" s="12" t="str">
        <f t="shared" si="4"/>
        <v>56</v>
      </c>
      <c r="B167" s="12">
        <f>COUNTIF($F$112:F167,F167)</f>
        <v>56</v>
      </c>
      <c r="C167" s="118"/>
      <c r="D167" s="118"/>
      <c r="E167" s="124"/>
      <c r="F167" s="62" t="str">
        <f t="shared" si="5"/>
        <v/>
      </c>
      <c r="G167" s="118"/>
      <c r="H167" s="134"/>
    </row>
    <row r="168" spans="1:8" ht="18.75" customHeight="1">
      <c r="A168" s="12" t="str">
        <f t="shared" si="4"/>
        <v>57</v>
      </c>
      <c r="B168" s="12">
        <f>COUNTIF($F$112:F168,F168)</f>
        <v>57</v>
      </c>
      <c r="C168" s="118"/>
      <c r="D168" s="118"/>
      <c r="E168" s="124"/>
      <c r="F168" s="62" t="str">
        <f t="shared" si="5"/>
        <v/>
      </c>
      <c r="G168" s="118"/>
      <c r="H168" s="134"/>
    </row>
    <row r="169" spans="1:8" ht="18.75" customHeight="1">
      <c r="A169" s="12" t="str">
        <f t="shared" si="4"/>
        <v>58</v>
      </c>
      <c r="B169" s="12">
        <f>COUNTIF($F$112:F169,F169)</f>
        <v>58</v>
      </c>
      <c r="C169" s="118"/>
      <c r="D169" s="118"/>
      <c r="E169" s="124"/>
      <c r="F169" s="62" t="str">
        <f t="shared" si="5"/>
        <v/>
      </c>
      <c r="G169" s="118"/>
      <c r="H169" s="134"/>
    </row>
    <row r="170" spans="1:8" ht="18.75" customHeight="1">
      <c r="A170" s="12" t="str">
        <f t="shared" si="4"/>
        <v>59</v>
      </c>
      <c r="B170" s="12">
        <f>COUNTIF($F$112:F170,F170)</f>
        <v>59</v>
      </c>
      <c r="C170" s="118"/>
      <c r="D170" s="118"/>
      <c r="E170" s="124"/>
      <c r="F170" s="62" t="str">
        <f t="shared" si="5"/>
        <v/>
      </c>
      <c r="G170" s="118"/>
      <c r="H170" s="134"/>
    </row>
    <row r="171" spans="1:8" ht="18.75" customHeight="1">
      <c r="A171" s="12" t="str">
        <f t="shared" si="4"/>
        <v>60</v>
      </c>
      <c r="B171" s="12">
        <f>COUNTIF($F$112:F171,F171)</f>
        <v>60</v>
      </c>
      <c r="C171" s="118"/>
      <c r="D171" s="118"/>
      <c r="E171" s="124"/>
      <c r="F171" s="62" t="str">
        <f t="shared" si="5"/>
        <v/>
      </c>
      <c r="G171" s="118"/>
      <c r="H171" s="134"/>
    </row>
    <row r="172" spans="1:8" ht="18.75" customHeight="1">
      <c r="A172" s="12" t="str">
        <f t="shared" si="4"/>
        <v>61</v>
      </c>
      <c r="B172" s="12">
        <f>COUNTIF($F$112:F172,F172)</f>
        <v>61</v>
      </c>
      <c r="C172" s="118"/>
      <c r="D172" s="118"/>
      <c r="E172" s="124"/>
      <c r="F172" s="62" t="str">
        <f t="shared" si="5"/>
        <v/>
      </c>
      <c r="G172" s="118"/>
      <c r="H172" s="134"/>
    </row>
    <row r="173" spans="1:8" ht="18.75" customHeight="1">
      <c r="A173" s="12" t="str">
        <f t="shared" si="4"/>
        <v>62</v>
      </c>
      <c r="B173" s="12">
        <f>COUNTIF($F$112:F173,F173)</f>
        <v>62</v>
      </c>
      <c r="C173" s="118"/>
      <c r="D173" s="118"/>
      <c r="E173" s="124"/>
      <c r="F173" s="62" t="str">
        <f t="shared" si="5"/>
        <v/>
      </c>
      <c r="G173" s="118"/>
      <c r="H173" s="134"/>
    </row>
    <row r="174" spans="1:8" ht="18.75" customHeight="1">
      <c r="A174" s="12" t="str">
        <f t="shared" si="4"/>
        <v>63</v>
      </c>
      <c r="B174" s="12">
        <f>COUNTIF($F$112:F174,F174)</f>
        <v>63</v>
      </c>
      <c r="C174" s="118"/>
      <c r="D174" s="118"/>
      <c r="E174" s="124"/>
      <c r="F174" s="62" t="str">
        <f t="shared" si="5"/>
        <v/>
      </c>
      <c r="G174" s="118"/>
      <c r="H174" s="134"/>
    </row>
    <row r="175" spans="1:8" ht="18.75" customHeight="1">
      <c r="A175" s="12" t="str">
        <f t="shared" si="4"/>
        <v>64</v>
      </c>
      <c r="B175" s="12">
        <f>COUNTIF($F$112:F175,F175)</f>
        <v>64</v>
      </c>
      <c r="C175" s="119"/>
      <c r="D175" s="119"/>
      <c r="E175" s="123"/>
      <c r="F175" s="62" t="str">
        <f t="shared" si="5"/>
        <v/>
      </c>
      <c r="G175" s="118"/>
      <c r="H175" s="133"/>
    </row>
    <row r="176" spans="1:8" ht="18.75" customHeight="1">
      <c r="A176" s="12" t="str">
        <f t="shared" ref="A176:A239" si="6">F176&amp;B176</f>
        <v>65</v>
      </c>
      <c r="B176" s="12">
        <f>COUNTIF($F$112:F176,F176)</f>
        <v>65</v>
      </c>
      <c r="C176" s="118"/>
      <c r="D176" s="118"/>
      <c r="E176" s="124"/>
      <c r="F176" s="62" t="str">
        <f t="shared" ref="F176:F239" si="7">IF(E176=1,"社会奉仕活動",(IF(E176=2,"生きがいを高める活動",(IF(E176=3,"健康を進める活動",(IF(E176=4,"その他の社会活動",(IF(E176=5,"補助対象外","")))))))))</f>
        <v/>
      </c>
      <c r="G176" s="118"/>
      <c r="H176" s="134"/>
    </row>
    <row r="177" spans="1:8" ht="18.75" customHeight="1">
      <c r="A177" s="12" t="str">
        <f t="shared" si="6"/>
        <v>66</v>
      </c>
      <c r="B177" s="12">
        <f>COUNTIF($F$112:F177,F177)</f>
        <v>66</v>
      </c>
      <c r="C177" s="118"/>
      <c r="D177" s="118"/>
      <c r="E177" s="124"/>
      <c r="F177" s="62" t="str">
        <f t="shared" si="7"/>
        <v/>
      </c>
      <c r="G177" s="118"/>
      <c r="H177" s="134"/>
    </row>
    <row r="178" spans="1:8" ht="18.75" customHeight="1">
      <c r="A178" s="12" t="str">
        <f t="shared" si="6"/>
        <v>67</v>
      </c>
      <c r="B178" s="12">
        <f>COUNTIF($F$112:F178,F178)</f>
        <v>67</v>
      </c>
      <c r="C178" s="118"/>
      <c r="D178" s="118"/>
      <c r="E178" s="124"/>
      <c r="F178" s="62" t="str">
        <f t="shared" si="7"/>
        <v/>
      </c>
      <c r="G178" s="118"/>
      <c r="H178" s="134"/>
    </row>
    <row r="179" spans="1:8" ht="18.75" customHeight="1">
      <c r="A179" s="12" t="str">
        <f t="shared" si="6"/>
        <v>68</v>
      </c>
      <c r="B179" s="12">
        <f>COUNTIF($F$112:F179,F179)</f>
        <v>68</v>
      </c>
      <c r="C179" s="118"/>
      <c r="D179" s="118"/>
      <c r="E179" s="124"/>
      <c r="F179" s="62" t="str">
        <f t="shared" si="7"/>
        <v/>
      </c>
      <c r="G179" s="118"/>
      <c r="H179" s="134"/>
    </row>
    <row r="180" spans="1:8" ht="18.75" customHeight="1">
      <c r="A180" s="12" t="str">
        <f t="shared" si="6"/>
        <v>69</v>
      </c>
      <c r="B180" s="12">
        <f>COUNTIF($F$112:F180,F180)</f>
        <v>69</v>
      </c>
      <c r="C180" s="118"/>
      <c r="D180" s="118"/>
      <c r="E180" s="124"/>
      <c r="F180" s="62" t="str">
        <f t="shared" si="7"/>
        <v/>
      </c>
      <c r="G180" s="118"/>
      <c r="H180" s="134"/>
    </row>
    <row r="181" spans="1:8" ht="18.75" customHeight="1">
      <c r="A181" s="12" t="str">
        <f t="shared" si="6"/>
        <v>70</v>
      </c>
      <c r="B181" s="12">
        <f>COUNTIF($F$112:F181,F181)</f>
        <v>70</v>
      </c>
      <c r="C181" s="118"/>
      <c r="D181" s="118"/>
      <c r="E181" s="124"/>
      <c r="F181" s="62" t="str">
        <f t="shared" si="7"/>
        <v/>
      </c>
      <c r="G181" s="118"/>
      <c r="H181" s="134"/>
    </row>
    <row r="182" spans="1:8" ht="18.75" customHeight="1">
      <c r="A182" s="12" t="str">
        <f t="shared" si="6"/>
        <v>71</v>
      </c>
      <c r="B182" s="12">
        <f>COUNTIF($F$112:F182,F182)</f>
        <v>71</v>
      </c>
      <c r="C182" s="118"/>
      <c r="D182" s="118"/>
      <c r="E182" s="124"/>
      <c r="F182" s="62" t="str">
        <f t="shared" si="7"/>
        <v/>
      </c>
      <c r="G182" s="118"/>
      <c r="H182" s="134"/>
    </row>
    <row r="183" spans="1:8" ht="18.75" customHeight="1">
      <c r="A183" s="12" t="str">
        <f t="shared" si="6"/>
        <v>72</v>
      </c>
      <c r="B183" s="12">
        <f>COUNTIF($F$112:F183,F183)</f>
        <v>72</v>
      </c>
      <c r="C183" s="118"/>
      <c r="D183" s="118"/>
      <c r="E183" s="124"/>
      <c r="F183" s="62" t="str">
        <f t="shared" si="7"/>
        <v/>
      </c>
      <c r="G183" s="118"/>
      <c r="H183" s="134"/>
    </row>
    <row r="184" spans="1:8" ht="18.75" customHeight="1">
      <c r="A184" s="12" t="str">
        <f t="shared" si="6"/>
        <v>73</v>
      </c>
      <c r="B184" s="12">
        <f>COUNTIF($F$112:F184,F184)</f>
        <v>73</v>
      </c>
      <c r="C184" s="118"/>
      <c r="D184" s="118"/>
      <c r="E184" s="124"/>
      <c r="F184" s="62" t="str">
        <f t="shared" si="7"/>
        <v/>
      </c>
      <c r="G184" s="118"/>
      <c r="H184" s="134"/>
    </row>
    <row r="185" spans="1:8" ht="18.75" customHeight="1">
      <c r="A185" s="12" t="str">
        <f t="shared" si="6"/>
        <v>74</v>
      </c>
      <c r="B185" s="12">
        <f>COUNTIF($F$112:F185,F185)</f>
        <v>74</v>
      </c>
      <c r="C185" s="118"/>
      <c r="D185" s="118"/>
      <c r="E185" s="124"/>
      <c r="F185" s="62" t="str">
        <f t="shared" si="7"/>
        <v/>
      </c>
      <c r="G185" s="119"/>
      <c r="H185" s="134"/>
    </row>
    <row r="186" spans="1:8" ht="18.75" customHeight="1">
      <c r="A186" s="12" t="str">
        <f t="shared" si="6"/>
        <v>75</v>
      </c>
      <c r="B186" s="12">
        <f>COUNTIF($F$112:F186,F186)</f>
        <v>75</v>
      </c>
      <c r="C186" s="118"/>
      <c r="D186" s="118"/>
      <c r="E186" s="124"/>
      <c r="F186" s="62" t="str">
        <f t="shared" si="7"/>
        <v/>
      </c>
      <c r="G186" s="118"/>
      <c r="H186" s="134"/>
    </row>
    <row r="187" spans="1:8" ht="18.75" customHeight="1">
      <c r="A187" s="12" t="str">
        <f t="shared" si="6"/>
        <v>76</v>
      </c>
      <c r="B187" s="12">
        <f>COUNTIF($F$112:F187,F187)</f>
        <v>76</v>
      </c>
      <c r="C187" s="118"/>
      <c r="D187" s="118"/>
      <c r="E187" s="124"/>
      <c r="F187" s="62" t="str">
        <f t="shared" si="7"/>
        <v/>
      </c>
      <c r="G187" s="118"/>
      <c r="H187" s="134"/>
    </row>
    <row r="188" spans="1:8" ht="18.75" customHeight="1">
      <c r="A188" s="12" t="str">
        <f t="shared" si="6"/>
        <v>77</v>
      </c>
      <c r="B188" s="12">
        <f>COUNTIF($F$112:F188,F188)</f>
        <v>77</v>
      </c>
      <c r="C188" s="119"/>
      <c r="D188" s="119"/>
      <c r="E188" s="123"/>
      <c r="F188" s="62" t="str">
        <f t="shared" si="7"/>
        <v/>
      </c>
      <c r="G188" s="118"/>
      <c r="H188" s="133"/>
    </row>
    <row r="189" spans="1:8" ht="18.75" customHeight="1">
      <c r="A189" s="12" t="str">
        <f t="shared" si="6"/>
        <v>78</v>
      </c>
      <c r="B189" s="12">
        <f>COUNTIF($F$112:F189,F189)</f>
        <v>78</v>
      </c>
      <c r="C189" s="118"/>
      <c r="D189" s="118"/>
      <c r="E189" s="124"/>
      <c r="F189" s="62" t="str">
        <f t="shared" si="7"/>
        <v/>
      </c>
      <c r="G189" s="118"/>
      <c r="H189" s="134"/>
    </row>
    <row r="190" spans="1:8" ht="18.75" customHeight="1">
      <c r="A190" s="12" t="str">
        <f t="shared" si="6"/>
        <v>79</v>
      </c>
      <c r="B190" s="12">
        <f>COUNTIF($F$112:F190,F190)</f>
        <v>79</v>
      </c>
      <c r="C190" s="118"/>
      <c r="D190" s="118"/>
      <c r="E190" s="124"/>
      <c r="F190" s="62" t="str">
        <f t="shared" si="7"/>
        <v/>
      </c>
      <c r="G190" s="118"/>
      <c r="H190" s="134"/>
    </row>
    <row r="191" spans="1:8" ht="18.75" customHeight="1">
      <c r="A191" s="12" t="str">
        <f t="shared" si="6"/>
        <v>80</v>
      </c>
      <c r="B191" s="12">
        <f>COUNTIF($F$112:F191,F191)</f>
        <v>80</v>
      </c>
      <c r="C191" s="118"/>
      <c r="D191" s="118"/>
      <c r="E191" s="124"/>
      <c r="F191" s="62" t="str">
        <f t="shared" si="7"/>
        <v/>
      </c>
      <c r="G191" s="118"/>
      <c r="H191" s="134"/>
    </row>
    <row r="192" spans="1:8" ht="18.75" customHeight="1">
      <c r="A192" s="12" t="str">
        <f t="shared" si="6"/>
        <v>81</v>
      </c>
      <c r="B192" s="12">
        <f>COUNTIF($F$112:F192,F192)</f>
        <v>81</v>
      </c>
      <c r="C192" s="118"/>
      <c r="D192" s="118"/>
      <c r="E192" s="124"/>
      <c r="F192" s="62" t="str">
        <f t="shared" si="7"/>
        <v/>
      </c>
      <c r="G192" s="118"/>
      <c r="H192" s="134"/>
    </row>
    <row r="193" spans="1:8" ht="18.75" customHeight="1">
      <c r="A193" s="12" t="str">
        <f t="shared" si="6"/>
        <v>82</v>
      </c>
      <c r="B193" s="12">
        <f>COUNTIF($F$112:F193,F193)</f>
        <v>82</v>
      </c>
      <c r="C193" s="119"/>
      <c r="D193" s="119"/>
      <c r="E193" s="123"/>
      <c r="F193" s="62" t="str">
        <f t="shared" si="7"/>
        <v/>
      </c>
      <c r="G193" s="118"/>
      <c r="H193" s="133"/>
    </row>
    <row r="194" spans="1:8" ht="18.75" customHeight="1">
      <c r="A194" s="12" t="str">
        <f t="shared" si="6"/>
        <v>83</v>
      </c>
      <c r="B194" s="12">
        <f>COUNTIF($F$112:F194,F194)</f>
        <v>83</v>
      </c>
      <c r="C194" s="118"/>
      <c r="D194" s="118"/>
      <c r="E194" s="124"/>
      <c r="F194" s="62" t="str">
        <f t="shared" si="7"/>
        <v/>
      </c>
      <c r="G194" s="118"/>
      <c r="H194" s="134"/>
    </row>
    <row r="195" spans="1:8" ht="18.75" customHeight="1">
      <c r="A195" s="12" t="str">
        <f t="shared" si="6"/>
        <v>84</v>
      </c>
      <c r="B195" s="12">
        <f>COUNTIF($F$112:F195,F195)</f>
        <v>84</v>
      </c>
      <c r="C195" s="118"/>
      <c r="D195" s="118"/>
      <c r="E195" s="124"/>
      <c r="F195" s="62" t="str">
        <f t="shared" si="7"/>
        <v/>
      </c>
      <c r="G195" s="118"/>
      <c r="H195" s="134"/>
    </row>
    <row r="196" spans="1:8" ht="18.75" customHeight="1">
      <c r="A196" s="12" t="str">
        <f t="shared" si="6"/>
        <v>85</v>
      </c>
      <c r="B196" s="12">
        <f>COUNTIF($F$112:F196,F196)</f>
        <v>85</v>
      </c>
      <c r="C196" s="118"/>
      <c r="D196" s="118"/>
      <c r="E196" s="124"/>
      <c r="F196" s="62" t="str">
        <f t="shared" si="7"/>
        <v/>
      </c>
      <c r="G196" s="118"/>
      <c r="H196" s="134"/>
    </row>
    <row r="197" spans="1:8" ht="18.75" customHeight="1">
      <c r="A197" s="12" t="str">
        <f t="shared" si="6"/>
        <v>86</v>
      </c>
      <c r="B197" s="12">
        <f>COUNTIF($F$112:F197,F197)</f>
        <v>86</v>
      </c>
      <c r="C197" s="118"/>
      <c r="D197" s="118"/>
      <c r="E197" s="124"/>
      <c r="F197" s="62" t="str">
        <f t="shared" si="7"/>
        <v/>
      </c>
      <c r="G197" s="118"/>
      <c r="H197" s="134"/>
    </row>
    <row r="198" spans="1:8" ht="18.75" customHeight="1">
      <c r="A198" s="12" t="str">
        <f t="shared" si="6"/>
        <v>87</v>
      </c>
      <c r="B198" s="12">
        <f>COUNTIF($F$112:F198,F198)</f>
        <v>87</v>
      </c>
      <c r="C198" s="118"/>
      <c r="D198" s="118"/>
      <c r="E198" s="124"/>
      <c r="F198" s="62" t="str">
        <f t="shared" si="7"/>
        <v/>
      </c>
      <c r="G198" s="118"/>
      <c r="H198" s="134"/>
    </row>
    <row r="199" spans="1:8" ht="18.75" customHeight="1">
      <c r="A199" s="12" t="str">
        <f t="shared" si="6"/>
        <v>88</v>
      </c>
      <c r="B199" s="12">
        <f>COUNTIF($F$112:F199,F199)</f>
        <v>88</v>
      </c>
      <c r="C199" s="118"/>
      <c r="D199" s="118"/>
      <c r="E199" s="124"/>
      <c r="F199" s="62" t="str">
        <f t="shared" si="7"/>
        <v/>
      </c>
      <c r="G199" s="118"/>
      <c r="H199" s="134"/>
    </row>
    <row r="200" spans="1:8" ht="18.75" customHeight="1">
      <c r="A200" s="12" t="str">
        <f t="shared" si="6"/>
        <v>89</v>
      </c>
      <c r="B200" s="12">
        <f>COUNTIF($F$112:F200,F200)</f>
        <v>89</v>
      </c>
      <c r="C200" s="118"/>
      <c r="D200" s="118"/>
      <c r="E200" s="124"/>
      <c r="F200" s="62" t="str">
        <f t="shared" si="7"/>
        <v/>
      </c>
      <c r="G200" s="118"/>
      <c r="H200" s="134"/>
    </row>
    <row r="201" spans="1:8" ht="18.75" customHeight="1">
      <c r="A201" s="12" t="str">
        <f t="shared" si="6"/>
        <v>90</v>
      </c>
      <c r="B201" s="12">
        <f>COUNTIF($F$112:F201,F201)</f>
        <v>90</v>
      </c>
      <c r="C201" s="118"/>
      <c r="D201" s="118"/>
      <c r="E201" s="124"/>
      <c r="F201" s="62" t="str">
        <f t="shared" si="7"/>
        <v/>
      </c>
      <c r="G201" s="118"/>
      <c r="H201" s="134"/>
    </row>
    <row r="202" spans="1:8" ht="18.75" customHeight="1">
      <c r="A202" s="12" t="str">
        <f t="shared" si="6"/>
        <v>91</v>
      </c>
      <c r="B202" s="12">
        <f>COUNTIF($F$112:F202,F202)</f>
        <v>91</v>
      </c>
      <c r="C202" s="118"/>
      <c r="D202" s="118"/>
      <c r="E202" s="124"/>
      <c r="F202" s="62" t="str">
        <f t="shared" si="7"/>
        <v/>
      </c>
      <c r="G202" s="118"/>
      <c r="H202" s="134"/>
    </row>
    <row r="203" spans="1:8" ht="18.75" customHeight="1">
      <c r="A203" s="12" t="str">
        <f t="shared" si="6"/>
        <v>92</v>
      </c>
      <c r="B203" s="12">
        <f>COUNTIF($F$112:F203,F203)</f>
        <v>92</v>
      </c>
      <c r="C203" s="118"/>
      <c r="D203" s="118"/>
      <c r="E203" s="124"/>
      <c r="F203" s="62" t="str">
        <f t="shared" si="7"/>
        <v/>
      </c>
      <c r="G203" s="118"/>
      <c r="H203" s="134"/>
    </row>
    <row r="204" spans="1:8" ht="18.75" customHeight="1">
      <c r="A204" s="12" t="str">
        <f t="shared" si="6"/>
        <v>93</v>
      </c>
      <c r="B204" s="12">
        <f>COUNTIF($F$112:F204,F204)</f>
        <v>93</v>
      </c>
      <c r="C204" s="118"/>
      <c r="D204" s="118"/>
      <c r="E204" s="124"/>
      <c r="F204" s="62" t="str">
        <f t="shared" si="7"/>
        <v/>
      </c>
      <c r="G204" s="118"/>
      <c r="H204" s="134"/>
    </row>
    <row r="205" spans="1:8" ht="18.75" customHeight="1">
      <c r="A205" s="12" t="str">
        <f t="shared" si="6"/>
        <v>94</v>
      </c>
      <c r="B205" s="12">
        <f>COUNTIF($F$112:F205,F205)</f>
        <v>94</v>
      </c>
      <c r="C205" s="118"/>
      <c r="D205" s="118"/>
      <c r="E205" s="124"/>
      <c r="F205" s="62" t="str">
        <f t="shared" si="7"/>
        <v/>
      </c>
      <c r="G205" s="118"/>
      <c r="H205" s="134"/>
    </row>
    <row r="206" spans="1:8" ht="18.75" customHeight="1">
      <c r="A206" s="12" t="str">
        <f t="shared" si="6"/>
        <v>95</v>
      </c>
      <c r="B206" s="12">
        <f>COUNTIF($F$112:F206,F206)</f>
        <v>95</v>
      </c>
      <c r="C206" s="118"/>
      <c r="D206" s="118"/>
      <c r="E206" s="124"/>
      <c r="F206" s="62" t="str">
        <f t="shared" si="7"/>
        <v/>
      </c>
      <c r="G206" s="118"/>
      <c r="H206" s="134"/>
    </row>
    <row r="207" spans="1:8" ht="18.75" customHeight="1">
      <c r="A207" s="12" t="str">
        <f t="shared" si="6"/>
        <v>96</v>
      </c>
      <c r="B207" s="12">
        <f>COUNTIF($F$112:F207,F207)</f>
        <v>96</v>
      </c>
      <c r="C207" s="118"/>
      <c r="D207" s="118"/>
      <c r="E207" s="124"/>
      <c r="F207" s="62" t="str">
        <f t="shared" si="7"/>
        <v/>
      </c>
      <c r="G207" s="118"/>
      <c r="H207" s="134"/>
    </row>
    <row r="208" spans="1:8" ht="18.75" customHeight="1">
      <c r="A208" s="12" t="str">
        <f t="shared" si="6"/>
        <v>97</v>
      </c>
      <c r="B208" s="12">
        <f>COUNTIF($F$112:F208,F208)</f>
        <v>97</v>
      </c>
      <c r="C208" s="118"/>
      <c r="D208" s="118"/>
      <c r="E208" s="124"/>
      <c r="F208" s="62" t="str">
        <f t="shared" si="7"/>
        <v/>
      </c>
      <c r="G208" s="118"/>
      <c r="H208" s="134"/>
    </row>
    <row r="209" spans="1:8" ht="18.75" customHeight="1">
      <c r="A209" s="12" t="str">
        <f t="shared" si="6"/>
        <v>98</v>
      </c>
      <c r="B209" s="12">
        <f>COUNTIF($F$112:F209,F209)</f>
        <v>98</v>
      </c>
      <c r="C209" s="118"/>
      <c r="D209" s="118"/>
      <c r="E209" s="124"/>
      <c r="F209" s="62" t="str">
        <f t="shared" si="7"/>
        <v/>
      </c>
      <c r="G209" s="118"/>
      <c r="H209" s="134"/>
    </row>
    <row r="210" spans="1:8" ht="18.75" customHeight="1">
      <c r="A210" s="12" t="str">
        <f t="shared" si="6"/>
        <v>99</v>
      </c>
      <c r="B210" s="12">
        <f>COUNTIF($F$112:F210,F210)</f>
        <v>99</v>
      </c>
      <c r="C210" s="119"/>
      <c r="D210" s="119"/>
      <c r="E210" s="123"/>
      <c r="F210" s="62" t="str">
        <f t="shared" si="7"/>
        <v/>
      </c>
      <c r="G210" s="118"/>
      <c r="H210" s="133"/>
    </row>
    <row r="211" spans="1:8" ht="18.75" customHeight="1">
      <c r="A211" s="12" t="str">
        <f t="shared" si="6"/>
        <v>100</v>
      </c>
      <c r="B211" s="12">
        <f>COUNTIF($F$112:F211,F211)</f>
        <v>100</v>
      </c>
      <c r="C211" s="118"/>
      <c r="D211" s="118"/>
      <c r="E211" s="124"/>
      <c r="F211" s="62" t="str">
        <f t="shared" si="7"/>
        <v/>
      </c>
      <c r="G211" s="118"/>
      <c r="H211" s="134"/>
    </row>
    <row r="212" spans="1:8" ht="18.75" customHeight="1">
      <c r="A212" s="12" t="str">
        <f t="shared" si="6"/>
        <v>101</v>
      </c>
      <c r="B212" s="12">
        <f>COUNTIF($F$112:F212,F212)</f>
        <v>101</v>
      </c>
      <c r="C212" s="118"/>
      <c r="D212" s="118"/>
      <c r="E212" s="124"/>
      <c r="F212" s="62" t="str">
        <f t="shared" si="7"/>
        <v/>
      </c>
      <c r="G212" s="118"/>
      <c r="H212" s="134"/>
    </row>
    <row r="213" spans="1:8" ht="18.75" customHeight="1">
      <c r="A213" s="12" t="str">
        <f t="shared" si="6"/>
        <v>102</v>
      </c>
      <c r="B213" s="12">
        <f>COUNTIF($F$112:F213,F213)</f>
        <v>102</v>
      </c>
      <c r="C213" s="118"/>
      <c r="D213" s="118"/>
      <c r="E213" s="124"/>
      <c r="F213" s="62" t="str">
        <f t="shared" si="7"/>
        <v/>
      </c>
      <c r="G213" s="118"/>
      <c r="H213" s="134"/>
    </row>
    <row r="214" spans="1:8" ht="18.75" customHeight="1">
      <c r="A214" s="12" t="str">
        <f t="shared" si="6"/>
        <v>103</v>
      </c>
      <c r="B214" s="12">
        <f>COUNTIF($F$112:F214,F214)</f>
        <v>103</v>
      </c>
      <c r="C214" s="118"/>
      <c r="D214" s="118"/>
      <c r="E214" s="124"/>
      <c r="F214" s="62" t="str">
        <f t="shared" si="7"/>
        <v/>
      </c>
      <c r="G214" s="118"/>
      <c r="H214" s="134"/>
    </row>
    <row r="215" spans="1:8" ht="18.75" customHeight="1">
      <c r="A215" s="12" t="str">
        <f t="shared" si="6"/>
        <v>104</v>
      </c>
      <c r="B215" s="12">
        <f>COUNTIF($F$112:F215,F215)</f>
        <v>104</v>
      </c>
      <c r="C215" s="118"/>
      <c r="D215" s="118"/>
      <c r="E215" s="124"/>
      <c r="F215" s="62" t="str">
        <f t="shared" si="7"/>
        <v/>
      </c>
      <c r="G215" s="118"/>
      <c r="H215" s="134"/>
    </row>
    <row r="216" spans="1:8" ht="18.75" customHeight="1">
      <c r="A216" s="12" t="str">
        <f t="shared" si="6"/>
        <v>105</v>
      </c>
      <c r="B216" s="12">
        <f>COUNTIF($F$112:F216,F216)</f>
        <v>105</v>
      </c>
      <c r="C216" s="118"/>
      <c r="D216" s="118"/>
      <c r="E216" s="124"/>
      <c r="F216" s="62" t="str">
        <f t="shared" si="7"/>
        <v/>
      </c>
      <c r="G216" s="118"/>
      <c r="H216" s="134"/>
    </row>
    <row r="217" spans="1:8" ht="18.75" customHeight="1">
      <c r="A217" s="12" t="str">
        <f t="shared" si="6"/>
        <v>106</v>
      </c>
      <c r="B217" s="12">
        <f>COUNTIF($F$112:F217,F217)</f>
        <v>106</v>
      </c>
      <c r="C217" s="118"/>
      <c r="D217" s="118"/>
      <c r="E217" s="124"/>
      <c r="F217" s="62" t="str">
        <f t="shared" si="7"/>
        <v/>
      </c>
      <c r="G217" s="118"/>
      <c r="H217" s="134"/>
    </row>
    <row r="218" spans="1:8" ht="18.75" customHeight="1">
      <c r="A218" s="12" t="str">
        <f t="shared" si="6"/>
        <v>107</v>
      </c>
      <c r="B218" s="12">
        <f>COUNTIF($F$112:F218,F218)</f>
        <v>107</v>
      </c>
      <c r="C218" s="118"/>
      <c r="D218" s="118"/>
      <c r="E218" s="124"/>
      <c r="F218" s="62" t="str">
        <f t="shared" si="7"/>
        <v/>
      </c>
      <c r="G218" s="118"/>
      <c r="H218" s="134"/>
    </row>
    <row r="219" spans="1:8" ht="18.75" customHeight="1">
      <c r="A219" s="12" t="str">
        <f t="shared" si="6"/>
        <v>108</v>
      </c>
      <c r="B219" s="12">
        <f>COUNTIF($F$112:F219,F219)</f>
        <v>108</v>
      </c>
      <c r="C219" s="118"/>
      <c r="D219" s="118"/>
      <c r="E219" s="124"/>
      <c r="F219" s="62" t="str">
        <f t="shared" si="7"/>
        <v/>
      </c>
      <c r="G219" s="118"/>
      <c r="H219" s="134"/>
    </row>
    <row r="220" spans="1:8" ht="18.75" customHeight="1">
      <c r="A220" s="12" t="str">
        <f t="shared" si="6"/>
        <v>109</v>
      </c>
      <c r="B220" s="12">
        <f>COUNTIF($F$112:F220,F220)</f>
        <v>109</v>
      </c>
      <c r="C220" s="118"/>
      <c r="D220" s="118"/>
      <c r="E220" s="124"/>
      <c r="F220" s="62" t="str">
        <f t="shared" si="7"/>
        <v/>
      </c>
      <c r="G220" s="118"/>
      <c r="H220" s="134"/>
    </row>
    <row r="221" spans="1:8" ht="18.75" customHeight="1">
      <c r="A221" s="12" t="str">
        <f t="shared" si="6"/>
        <v>110</v>
      </c>
      <c r="B221" s="12">
        <f>COUNTIF($F$112:F221,F221)</f>
        <v>110</v>
      </c>
      <c r="C221" s="118"/>
      <c r="D221" s="118"/>
      <c r="E221" s="124"/>
      <c r="F221" s="62" t="str">
        <f t="shared" si="7"/>
        <v/>
      </c>
      <c r="G221" s="119"/>
      <c r="H221" s="134"/>
    </row>
    <row r="222" spans="1:8" ht="18.75" customHeight="1">
      <c r="A222" s="12" t="str">
        <f t="shared" si="6"/>
        <v>111</v>
      </c>
      <c r="B222" s="12">
        <f>COUNTIF($F$112:F222,F222)</f>
        <v>111</v>
      </c>
      <c r="C222" s="118"/>
      <c r="D222" s="118"/>
      <c r="E222" s="124"/>
      <c r="F222" s="62" t="str">
        <f t="shared" si="7"/>
        <v/>
      </c>
      <c r="G222" s="118"/>
      <c r="H222" s="134"/>
    </row>
    <row r="223" spans="1:8" ht="18.75" customHeight="1">
      <c r="A223" s="12" t="str">
        <f t="shared" si="6"/>
        <v>112</v>
      </c>
      <c r="B223" s="12">
        <f>COUNTIF($F$112:F223,F223)</f>
        <v>112</v>
      </c>
      <c r="C223" s="118"/>
      <c r="D223" s="118"/>
      <c r="E223" s="124"/>
      <c r="F223" s="62" t="str">
        <f t="shared" si="7"/>
        <v/>
      </c>
      <c r="G223" s="118"/>
      <c r="H223" s="134"/>
    </row>
    <row r="224" spans="1:8" ht="18.75" customHeight="1">
      <c r="A224" s="12" t="str">
        <f t="shared" si="6"/>
        <v>113</v>
      </c>
      <c r="B224" s="12">
        <f>COUNTIF($F$112:F224,F224)</f>
        <v>113</v>
      </c>
      <c r="C224" s="118"/>
      <c r="D224" s="118"/>
      <c r="E224" s="124"/>
      <c r="F224" s="62" t="str">
        <f t="shared" si="7"/>
        <v/>
      </c>
      <c r="G224" s="118"/>
      <c r="H224" s="134"/>
    </row>
    <row r="225" spans="1:8" ht="18.75" customHeight="1">
      <c r="A225" s="12" t="str">
        <f t="shared" si="6"/>
        <v>114</v>
      </c>
      <c r="B225" s="12">
        <f>COUNTIF($F$112:F225,F225)</f>
        <v>114</v>
      </c>
      <c r="C225" s="118"/>
      <c r="D225" s="118"/>
      <c r="E225" s="124"/>
      <c r="F225" s="62" t="str">
        <f t="shared" si="7"/>
        <v/>
      </c>
      <c r="G225" s="118"/>
      <c r="H225" s="134"/>
    </row>
    <row r="226" spans="1:8" ht="18.75" customHeight="1">
      <c r="A226" s="12" t="str">
        <f t="shared" si="6"/>
        <v>115</v>
      </c>
      <c r="B226" s="12">
        <f>COUNTIF($F$112:F226,F226)</f>
        <v>115</v>
      </c>
      <c r="C226" s="118"/>
      <c r="D226" s="118"/>
      <c r="E226" s="124"/>
      <c r="F226" s="62" t="str">
        <f t="shared" si="7"/>
        <v/>
      </c>
      <c r="G226" s="118"/>
      <c r="H226" s="134"/>
    </row>
    <row r="227" spans="1:8" ht="18.75" customHeight="1">
      <c r="A227" s="12" t="str">
        <f t="shared" si="6"/>
        <v>116</v>
      </c>
      <c r="B227" s="12">
        <f>COUNTIF($F$112:F227,F227)</f>
        <v>116</v>
      </c>
      <c r="C227" s="118"/>
      <c r="D227" s="118"/>
      <c r="E227" s="124"/>
      <c r="F227" s="62" t="str">
        <f t="shared" si="7"/>
        <v/>
      </c>
      <c r="G227" s="118"/>
      <c r="H227" s="134"/>
    </row>
    <row r="228" spans="1:8" ht="18.75" customHeight="1">
      <c r="A228" s="12" t="str">
        <f t="shared" si="6"/>
        <v>117</v>
      </c>
      <c r="B228" s="12">
        <f>COUNTIF($F$112:F228,F228)</f>
        <v>117</v>
      </c>
      <c r="C228" s="119"/>
      <c r="D228" s="119"/>
      <c r="E228" s="123"/>
      <c r="F228" s="62" t="str">
        <f t="shared" si="7"/>
        <v/>
      </c>
      <c r="G228" s="118"/>
      <c r="H228" s="133"/>
    </row>
    <row r="229" spans="1:8" ht="18.75" customHeight="1">
      <c r="A229" s="12" t="str">
        <f t="shared" si="6"/>
        <v>118</v>
      </c>
      <c r="B229" s="12">
        <f>COUNTIF($F$112:F229,F229)</f>
        <v>118</v>
      </c>
      <c r="C229" s="118"/>
      <c r="D229" s="118"/>
      <c r="E229" s="124"/>
      <c r="F229" s="62" t="str">
        <f t="shared" si="7"/>
        <v/>
      </c>
      <c r="G229" s="118"/>
      <c r="H229" s="134"/>
    </row>
    <row r="230" spans="1:8" ht="18.75" customHeight="1">
      <c r="A230" s="12" t="str">
        <f t="shared" si="6"/>
        <v>119</v>
      </c>
      <c r="B230" s="12">
        <f>COUNTIF($F$112:F230,F230)</f>
        <v>119</v>
      </c>
      <c r="C230" s="118"/>
      <c r="D230" s="118"/>
      <c r="E230" s="124"/>
      <c r="F230" s="62" t="str">
        <f t="shared" si="7"/>
        <v/>
      </c>
      <c r="G230" s="118"/>
      <c r="H230" s="134"/>
    </row>
    <row r="231" spans="1:8" ht="18.75" customHeight="1">
      <c r="A231" s="12" t="str">
        <f t="shared" si="6"/>
        <v>120</v>
      </c>
      <c r="B231" s="12">
        <f>COUNTIF($F$112:F231,F231)</f>
        <v>120</v>
      </c>
      <c r="C231" s="118"/>
      <c r="D231" s="118"/>
      <c r="E231" s="124"/>
      <c r="F231" s="62" t="str">
        <f t="shared" si="7"/>
        <v/>
      </c>
      <c r="G231" s="118"/>
      <c r="H231" s="134"/>
    </row>
    <row r="232" spans="1:8" ht="18.75" customHeight="1">
      <c r="A232" s="12" t="str">
        <f t="shared" si="6"/>
        <v>121</v>
      </c>
      <c r="B232" s="12">
        <f>COUNTIF($F$112:F232,F232)</f>
        <v>121</v>
      </c>
      <c r="C232" s="118"/>
      <c r="D232" s="118"/>
      <c r="E232" s="124"/>
      <c r="F232" s="62" t="str">
        <f t="shared" si="7"/>
        <v/>
      </c>
      <c r="G232" s="118"/>
      <c r="H232" s="134"/>
    </row>
    <row r="233" spans="1:8" ht="18.75" customHeight="1">
      <c r="A233" s="12" t="str">
        <f t="shared" si="6"/>
        <v>122</v>
      </c>
      <c r="B233" s="12">
        <f>COUNTIF($F$112:F233,F233)</f>
        <v>122</v>
      </c>
      <c r="C233" s="118"/>
      <c r="D233" s="118"/>
      <c r="E233" s="124"/>
      <c r="F233" s="62" t="str">
        <f t="shared" si="7"/>
        <v/>
      </c>
      <c r="G233" s="118"/>
      <c r="H233" s="134"/>
    </row>
    <row r="234" spans="1:8" ht="18.75" customHeight="1">
      <c r="A234" s="12" t="str">
        <f t="shared" si="6"/>
        <v>123</v>
      </c>
      <c r="B234" s="12">
        <f>COUNTIF($F$112:F234,F234)</f>
        <v>123</v>
      </c>
      <c r="C234" s="118"/>
      <c r="D234" s="118"/>
      <c r="E234" s="124"/>
      <c r="F234" s="62" t="str">
        <f t="shared" si="7"/>
        <v/>
      </c>
      <c r="G234" s="118"/>
      <c r="H234" s="134"/>
    </row>
    <row r="235" spans="1:8" ht="18.75" customHeight="1">
      <c r="A235" s="12" t="str">
        <f t="shared" si="6"/>
        <v>124</v>
      </c>
      <c r="B235" s="12">
        <f>COUNTIF($F$112:F235,F235)</f>
        <v>124</v>
      </c>
      <c r="C235" s="119"/>
      <c r="D235" s="119"/>
      <c r="E235" s="123"/>
      <c r="F235" s="62" t="str">
        <f t="shared" si="7"/>
        <v/>
      </c>
      <c r="G235" s="118"/>
      <c r="H235" s="133"/>
    </row>
    <row r="236" spans="1:8" ht="18.75" customHeight="1">
      <c r="A236" s="12" t="str">
        <f t="shared" si="6"/>
        <v>125</v>
      </c>
      <c r="B236" s="12">
        <f>COUNTIF($F$112:F236,F236)</f>
        <v>125</v>
      </c>
      <c r="C236" s="118"/>
      <c r="D236" s="118"/>
      <c r="E236" s="124"/>
      <c r="F236" s="62" t="str">
        <f t="shared" si="7"/>
        <v/>
      </c>
      <c r="G236" s="118"/>
      <c r="H236" s="134"/>
    </row>
    <row r="237" spans="1:8" ht="18.75" customHeight="1">
      <c r="A237" s="12" t="str">
        <f t="shared" si="6"/>
        <v>126</v>
      </c>
      <c r="B237" s="12">
        <f>COUNTIF($F$112:F237,F237)</f>
        <v>126</v>
      </c>
      <c r="C237" s="118"/>
      <c r="D237" s="118"/>
      <c r="E237" s="124"/>
      <c r="F237" s="62" t="str">
        <f t="shared" si="7"/>
        <v/>
      </c>
      <c r="G237" s="118"/>
      <c r="H237" s="134"/>
    </row>
    <row r="238" spans="1:8" ht="18.75" customHeight="1">
      <c r="A238" s="12" t="str">
        <f t="shared" si="6"/>
        <v>127</v>
      </c>
      <c r="B238" s="12">
        <f>COUNTIF($F$112:F238,F238)</f>
        <v>127</v>
      </c>
      <c r="C238" s="118"/>
      <c r="D238" s="118"/>
      <c r="E238" s="124"/>
      <c r="F238" s="62" t="str">
        <f t="shared" si="7"/>
        <v/>
      </c>
      <c r="G238" s="118"/>
      <c r="H238" s="134"/>
    </row>
    <row r="239" spans="1:8" ht="18.75" customHeight="1">
      <c r="A239" s="12" t="str">
        <f t="shared" si="6"/>
        <v>128</v>
      </c>
      <c r="B239" s="12">
        <f>COUNTIF($F$112:F239,F239)</f>
        <v>128</v>
      </c>
      <c r="C239" s="118"/>
      <c r="D239" s="118"/>
      <c r="E239" s="124"/>
      <c r="F239" s="62" t="str">
        <f t="shared" si="7"/>
        <v/>
      </c>
      <c r="G239" s="118"/>
      <c r="H239" s="134"/>
    </row>
    <row r="240" spans="1:8" ht="18.75" customHeight="1">
      <c r="A240" s="12" t="str">
        <f t="shared" ref="A240:A303" si="8">F240&amp;B240</f>
        <v>129</v>
      </c>
      <c r="B240" s="12">
        <f>COUNTIF($F$112:F240,F240)</f>
        <v>129</v>
      </c>
      <c r="C240" s="118"/>
      <c r="D240" s="118"/>
      <c r="E240" s="124"/>
      <c r="F240" s="62" t="str">
        <f t="shared" ref="F240:F303" si="9">IF(E240=1,"社会奉仕活動",(IF(E240=2,"生きがいを高める活動",(IF(E240=3,"健康を進める活動",(IF(E240=4,"その他の社会活動",(IF(E240=5,"補助対象外","")))))))))</f>
        <v/>
      </c>
      <c r="G240" s="118"/>
      <c r="H240" s="134"/>
    </row>
    <row r="241" spans="1:8" ht="18.75" customHeight="1">
      <c r="A241" s="12" t="str">
        <f t="shared" si="8"/>
        <v>130</v>
      </c>
      <c r="B241" s="12">
        <f>COUNTIF($F$112:F241,F241)</f>
        <v>130</v>
      </c>
      <c r="C241" s="119"/>
      <c r="D241" s="119"/>
      <c r="E241" s="123"/>
      <c r="F241" s="62" t="str">
        <f t="shared" si="9"/>
        <v/>
      </c>
      <c r="G241" s="118"/>
      <c r="H241" s="133"/>
    </row>
    <row r="242" spans="1:8" ht="18.75" customHeight="1">
      <c r="A242" s="12" t="str">
        <f t="shared" si="8"/>
        <v>131</v>
      </c>
      <c r="B242" s="12">
        <f>COUNTIF($F$112:F242,F242)</f>
        <v>131</v>
      </c>
      <c r="C242" s="118"/>
      <c r="D242" s="118"/>
      <c r="E242" s="124"/>
      <c r="F242" s="62" t="str">
        <f t="shared" si="9"/>
        <v/>
      </c>
      <c r="G242" s="118"/>
      <c r="H242" s="134"/>
    </row>
    <row r="243" spans="1:8" ht="18.75" customHeight="1">
      <c r="A243" s="12" t="str">
        <f t="shared" si="8"/>
        <v>132</v>
      </c>
      <c r="B243" s="12">
        <f>COUNTIF($F$112:F243,F243)</f>
        <v>132</v>
      </c>
      <c r="C243" s="118"/>
      <c r="D243" s="118"/>
      <c r="E243" s="124"/>
      <c r="F243" s="62" t="str">
        <f t="shared" si="9"/>
        <v/>
      </c>
      <c r="G243" s="118"/>
      <c r="H243" s="134"/>
    </row>
    <row r="244" spans="1:8" ht="18.75" customHeight="1">
      <c r="A244" s="12" t="str">
        <f t="shared" si="8"/>
        <v>133</v>
      </c>
      <c r="B244" s="12">
        <f>COUNTIF($F$112:F244,F244)</f>
        <v>133</v>
      </c>
      <c r="C244" s="118"/>
      <c r="D244" s="118"/>
      <c r="E244" s="124"/>
      <c r="F244" s="62" t="str">
        <f t="shared" si="9"/>
        <v/>
      </c>
      <c r="G244" s="118"/>
      <c r="H244" s="134"/>
    </row>
    <row r="245" spans="1:8" ht="18.75" customHeight="1">
      <c r="A245" s="12" t="str">
        <f t="shared" si="8"/>
        <v>134</v>
      </c>
      <c r="B245" s="12">
        <f>COUNTIF($F$112:F245,F245)</f>
        <v>134</v>
      </c>
      <c r="C245" s="118"/>
      <c r="D245" s="118"/>
      <c r="E245" s="124"/>
      <c r="F245" s="62" t="str">
        <f t="shared" si="9"/>
        <v/>
      </c>
      <c r="G245" s="118"/>
      <c r="H245" s="134"/>
    </row>
    <row r="246" spans="1:8" ht="18.75" customHeight="1">
      <c r="A246" s="12" t="str">
        <f t="shared" si="8"/>
        <v>135</v>
      </c>
      <c r="B246" s="12">
        <f>COUNTIF($F$112:F246,F246)</f>
        <v>135</v>
      </c>
      <c r="C246" s="118"/>
      <c r="D246" s="118"/>
      <c r="E246" s="124"/>
      <c r="F246" s="62" t="str">
        <f t="shared" si="9"/>
        <v/>
      </c>
      <c r="G246" s="118"/>
      <c r="H246" s="134"/>
    </row>
    <row r="247" spans="1:8" ht="18.75" customHeight="1">
      <c r="A247" s="12" t="str">
        <f t="shared" si="8"/>
        <v>136</v>
      </c>
      <c r="B247" s="12">
        <f>COUNTIF($F$112:F247,F247)</f>
        <v>136</v>
      </c>
      <c r="C247" s="118"/>
      <c r="D247" s="118"/>
      <c r="E247" s="124"/>
      <c r="F247" s="62" t="str">
        <f t="shared" si="9"/>
        <v/>
      </c>
      <c r="G247" s="118"/>
      <c r="H247" s="134"/>
    </row>
    <row r="248" spans="1:8" ht="18.75" customHeight="1">
      <c r="A248" s="12" t="str">
        <f t="shared" si="8"/>
        <v>137</v>
      </c>
      <c r="B248" s="12">
        <f>COUNTIF($F$112:F248,F248)</f>
        <v>137</v>
      </c>
      <c r="C248" s="118"/>
      <c r="D248" s="118"/>
      <c r="E248" s="124"/>
      <c r="F248" s="62" t="str">
        <f t="shared" si="9"/>
        <v/>
      </c>
      <c r="G248" s="118"/>
      <c r="H248" s="134"/>
    </row>
    <row r="249" spans="1:8" ht="18.75" customHeight="1">
      <c r="A249" s="12" t="str">
        <f t="shared" si="8"/>
        <v>138</v>
      </c>
      <c r="B249" s="12">
        <f>COUNTIF($F$112:F249,F249)</f>
        <v>138</v>
      </c>
      <c r="C249" s="119"/>
      <c r="D249" s="119"/>
      <c r="E249" s="123"/>
      <c r="F249" s="62" t="str">
        <f t="shared" si="9"/>
        <v/>
      </c>
      <c r="G249" s="118"/>
      <c r="H249" s="133"/>
    </row>
    <row r="250" spans="1:8" ht="18.75" customHeight="1">
      <c r="A250" s="12" t="str">
        <f t="shared" si="8"/>
        <v>139</v>
      </c>
      <c r="B250" s="12">
        <f>COUNTIF($F$112:F250,F250)</f>
        <v>139</v>
      </c>
      <c r="C250" s="118"/>
      <c r="D250" s="118"/>
      <c r="E250" s="124"/>
      <c r="F250" s="62" t="str">
        <f t="shared" si="9"/>
        <v/>
      </c>
      <c r="G250" s="118"/>
      <c r="H250" s="134"/>
    </row>
    <row r="251" spans="1:8" ht="18.75" customHeight="1">
      <c r="A251" s="12" t="str">
        <f t="shared" si="8"/>
        <v>140</v>
      </c>
      <c r="B251" s="12">
        <f>COUNTIF($F$112:F251,F251)</f>
        <v>140</v>
      </c>
      <c r="C251" s="118"/>
      <c r="D251" s="118"/>
      <c r="E251" s="124"/>
      <c r="F251" s="62" t="str">
        <f t="shared" si="9"/>
        <v/>
      </c>
      <c r="G251" s="118"/>
      <c r="H251" s="134"/>
    </row>
    <row r="252" spans="1:8" ht="18.75" customHeight="1">
      <c r="A252" s="12" t="str">
        <f t="shared" si="8"/>
        <v>141</v>
      </c>
      <c r="B252" s="12">
        <f>COUNTIF($F$112:F252,F252)</f>
        <v>141</v>
      </c>
      <c r="C252" s="118"/>
      <c r="D252" s="118"/>
      <c r="E252" s="124"/>
      <c r="F252" s="62" t="str">
        <f t="shared" si="9"/>
        <v/>
      </c>
      <c r="G252" s="118"/>
      <c r="H252" s="134"/>
    </row>
    <row r="253" spans="1:8" ht="18.75" customHeight="1">
      <c r="A253" s="12" t="str">
        <f t="shared" si="8"/>
        <v>142</v>
      </c>
      <c r="B253" s="12">
        <f>COUNTIF($F$112:F253,F253)</f>
        <v>142</v>
      </c>
      <c r="C253" s="118"/>
      <c r="D253" s="118"/>
      <c r="E253" s="124"/>
      <c r="F253" s="62" t="str">
        <f t="shared" si="9"/>
        <v/>
      </c>
      <c r="G253" s="118"/>
      <c r="H253" s="134"/>
    </row>
    <row r="254" spans="1:8" ht="18.75" customHeight="1">
      <c r="A254" s="12" t="str">
        <f t="shared" si="8"/>
        <v>143</v>
      </c>
      <c r="B254" s="12">
        <f>COUNTIF($F$112:F254,F254)</f>
        <v>143</v>
      </c>
      <c r="C254" s="118"/>
      <c r="D254" s="118"/>
      <c r="E254" s="124"/>
      <c r="F254" s="62" t="str">
        <f t="shared" si="9"/>
        <v/>
      </c>
      <c r="G254" s="118"/>
      <c r="H254" s="134"/>
    </row>
    <row r="255" spans="1:8" ht="18.75" customHeight="1">
      <c r="A255" s="12" t="str">
        <f t="shared" si="8"/>
        <v>144</v>
      </c>
      <c r="B255" s="12">
        <f>COUNTIF($F$112:F255,F255)</f>
        <v>144</v>
      </c>
      <c r="C255" s="118"/>
      <c r="D255" s="118"/>
      <c r="E255" s="124"/>
      <c r="F255" s="62" t="str">
        <f t="shared" si="9"/>
        <v/>
      </c>
      <c r="G255" s="118"/>
      <c r="H255" s="134"/>
    </row>
    <row r="256" spans="1:8" ht="18.75" customHeight="1">
      <c r="A256" s="12" t="str">
        <f t="shared" si="8"/>
        <v>145</v>
      </c>
      <c r="B256" s="12">
        <f>COUNTIF($F$112:F256,F256)</f>
        <v>145</v>
      </c>
      <c r="C256" s="118"/>
      <c r="D256" s="118"/>
      <c r="E256" s="124"/>
      <c r="F256" s="62" t="str">
        <f t="shared" si="9"/>
        <v/>
      </c>
      <c r="G256" s="118"/>
      <c r="H256" s="134"/>
    </row>
    <row r="257" spans="1:8" ht="18.75" customHeight="1">
      <c r="A257" s="12" t="str">
        <f t="shared" si="8"/>
        <v>146</v>
      </c>
      <c r="B257" s="12">
        <f>COUNTIF($F$112:F257,F257)</f>
        <v>146</v>
      </c>
      <c r="C257" s="118"/>
      <c r="D257" s="118"/>
      <c r="E257" s="124"/>
      <c r="F257" s="62" t="str">
        <f t="shared" si="9"/>
        <v/>
      </c>
      <c r="G257" s="118"/>
      <c r="H257" s="134"/>
    </row>
    <row r="258" spans="1:8" ht="18.75" customHeight="1">
      <c r="A258" s="12" t="str">
        <f t="shared" si="8"/>
        <v>147</v>
      </c>
      <c r="B258" s="12">
        <f>COUNTIF($F$112:F258,F258)</f>
        <v>147</v>
      </c>
      <c r="C258" s="118"/>
      <c r="D258" s="118"/>
      <c r="E258" s="124"/>
      <c r="F258" s="62" t="str">
        <f t="shared" si="9"/>
        <v/>
      </c>
      <c r="G258" s="119"/>
      <c r="H258" s="134"/>
    </row>
    <row r="259" spans="1:8" ht="18.75" customHeight="1">
      <c r="A259" s="12" t="str">
        <f t="shared" si="8"/>
        <v>148</v>
      </c>
      <c r="B259" s="12">
        <f>COUNTIF($F$112:F259,F259)</f>
        <v>148</v>
      </c>
      <c r="C259" s="118"/>
      <c r="D259" s="118"/>
      <c r="E259" s="124"/>
      <c r="F259" s="62" t="str">
        <f t="shared" si="9"/>
        <v/>
      </c>
      <c r="G259" s="118"/>
      <c r="H259" s="134"/>
    </row>
    <row r="260" spans="1:8" ht="18.75" customHeight="1">
      <c r="A260" s="12" t="str">
        <f t="shared" si="8"/>
        <v>149</v>
      </c>
      <c r="B260" s="12">
        <f>COUNTIF($F$112:F260,F260)</f>
        <v>149</v>
      </c>
      <c r="C260" s="118"/>
      <c r="D260" s="118"/>
      <c r="E260" s="124"/>
      <c r="F260" s="62" t="str">
        <f t="shared" si="9"/>
        <v/>
      </c>
      <c r="G260" s="118"/>
      <c r="H260" s="134"/>
    </row>
    <row r="261" spans="1:8" ht="18.75" customHeight="1">
      <c r="A261" s="12" t="str">
        <f t="shared" si="8"/>
        <v>150</v>
      </c>
      <c r="B261" s="12">
        <f>COUNTIF($F$112:F261,F261)</f>
        <v>150</v>
      </c>
      <c r="C261" s="118"/>
      <c r="D261" s="118"/>
      <c r="E261" s="124"/>
      <c r="F261" s="62" t="str">
        <f t="shared" si="9"/>
        <v/>
      </c>
      <c r="G261" s="118"/>
      <c r="H261" s="134"/>
    </row>
    <row r="262" spans="1:8" ht="18.75" customHeight="1">
      <c r="A262" s="12" t="str">
        <f t="shared" si="8"/>
        <v>151</v>
      </c>
      <c r="B262" s="12">
        <f>COUNTIF($F$112:F262,F262)</f>
        <v>151</v>
      </c>
      <c r="C262" s="118"/>
      <c r="D262" s="118"/>
      <c r="E262" s="124"/>
      <c r="F262" s="62" t="str">
        <f t="shared" si="9"/>
        <v/>
      </c>
      <c r="G262" s="118"/>
      <c r="H262" s="134"/>
    </row>
    <row r="263" spans="1:8" ht="18.75" customHeight="1">
      <c r="A263" s="12" t="str">
        <f t="shared" si="8"/>
        <v>152</v>
      </c>
      <c r="B263" s="12">
        <f>COUNTIF($F$112:F263,F263)</f>
        <v>152</v>
      </c>
      <c r="C263" s="118"/>
      <c r="D263" s="118"/>
      <c r="E263" s="124"/>
      <c r="F263" s="62" t="str">
        <f t="shared" si="9"/>
        <v/>
      </c>
      <c r="G263" s="118"/>
      <c r="H263" s="134"/>
    </row>
    <row r="264" spans="1:8" ht="18.75" customHeight="1">
      <c r="A264" s="12" t="str">
        <f t="shared" si="8"/>
        <v>153</v>
      </c>
      <c r="B264" s="12">
        <f>COUNTIF($F$112:F264,F264)</f>
        <v>153</v>
      </c>
      <c r="C264" s="119"/>
      <c r="D264" s="119"/>
      <c r="E264" s="123"/>
      <c r="F264" s="62" t="str">
        <f t="shared" si="9"/>
        <v/>
      </c>
      <c r="G264" s="118"/>
      <c r="H264" s="133"/>
    </row>
    <row r="265" spans="1:8" ht="18.75" customHeight="1">
      <c r="A265" s="12" t="str">
        <f t="shared" si="8"/>
        <v>154</v>
      </c>
      <c r="B265" s="12">
        <f>COUNTIF($F$112:F265,F265)</f>
        <v>154</v>
      </c>
      <c r="C265" s="118"/>
      <c r="D265" s="118"/>
      <c r="E265" s="124"/>
      <c r="F265" s="62" t="str">
        <f t="shared" si="9"/>
        <v/>
      </c>
      <c r="G265" s="118"/>
      <c r="H265" s="134"/>
    </row>
    <row r="266" spans="1:8" ht="18.75" customHeight="1">
      <c r="A266" s="12" t="str">
        <f t="shared" si="8"/>
        <v>155</v>
      </c>
      <c r="B266" s="12">
        <f>COUNTIF($F$112:F266,F266)</f>
        <v>155</v>
      </c>
      <c r="C266" s="118"/>
      <c r="D266" s="118"/>
      <c r="E266" s="124"/>
      <c r="F266" s="62" t="str">
        <f t="shared" si="9"/>
        <v/>
      </c>
      <c r="G266" s="118"/>
      <c r="H266" s="134"/>
    </row>
    <row r="267" spans="1:8" ht="18.75" customHeight="1">
      <c r="A267" s="12" t="str">
        <f t="shared" si="8"/>
        <v>156</v>
      </c>
      <c r="B267" s="12">
        <f>COUNTIF($F$112:F267,F267)</f>
        <v>156</v>
      </c>
      <c r="C267" s="118"/>
      <c r="D267" s="118"/>
      <c r="E267" s="124"/>
      <c r="F267" s="62" t="str">
        <f t="shared" si="9"/>
        <v/>
      </c>
      <c r="G267" s="118"/>
      <c r="H267" s="134"/>
    </row>
    <row r="268" spans="1:8" ht="18.75" customHeight="1">
      <c r="A268" s="12" t="str">
        <f t="shared" si="8"/>
        <v>157</v>
      </c>
      <c r="B268" s="12">
        <f>COUNTIF($F$112:F268,F268)</f>
        <v>157</v>
      </c>
      <c r="C268" s="118"/>
      <c r="D268" s="118"/>
      <c r="E268" s="124"/>
      <c r="F268" s="62" t="str">
        <f t="shared" si="9"/>
        <v/>
      </c>
      <c r="G268" s="118"/>
      <c r="H268" s="134"/>
    </row>
    <row r="269" spans="1:8" ht="18.75" customHeight="1">
      <c r="A269" s="12" t="str">
        <f t="shared" si="8"/>
        <v>158</v>
      </c>
      <c r="B269" s="12">
        <f>COUNTIF($F$112:F269,F269)</f>
        <v>158</v>
      </c>
      <c r="C269" s="118"/>
      <c r="D269" s="118"/>
      <c r="E269" s="124"/>
      <c r="F269" s="62" t="str">
        <f t="shared" si="9"/>
        <v/>
      </c>
      <c r="G269" s="118"/>
      <c r="H269" s="134"/>
    </row>
    <row r="270" spans="1:8" ht="18.75" customHeight="1">
      <c r="A270" s="12" t="str">
        <f t="shared" si="8"/>
        <v>159</v>
      </c>
      <c r="B270" s="12">
        <f>COUNTIF($F$112:F270,F270)</f>
        <v>159</v>
      </c>
      <c r="C270" s="118"/>
      <c r="D270" s="118"/>
      <c r="E270" s="124"/>
      <c r="F270" s="62" t="str">
        <f t="shared" si="9"/>
        <v/>
      </c>
      <c r="G270" s="118"/>
      <c r="H270" s="134"/>
    </row>
    <row r="271" spans="1:8" ht="18.75" customHeight="1">
      <c r="A271" s="12" t="str">
        <f t="shared" si="8"/>
        <v>160</v>
      </c>
      <c r="B271" s="12">
        <f>COUNTIF($F$112:F271,F271)</f>
        <v>160</v>
      </c>
      <c r="C271" s="118"/>
      <c r="D271" s="118"/>
      <c r="E271" s="124"/>
      <c r="F271" s="62" t="str">
        <f t="shared" si="9"/>
        <v/>
      </c>
      <c r="G271" s="118"/>
      <c r="H271" s="134"/>
    </row>
    <row r="272" spans="1:8" ht="18.75" customHeight="1">
      <c r="A272" s="12" t="str">
        <f t="shared" si="8"/>
        <v>161</v>
      </c>
      <c r="B272" s="12">
        <f>COUNTIF($F$112:F272,F272)</f>
        <v>161</v>
      </c>
      <c r="C272" s="118"/>
      <c r="D272" s="118"/>
      <c r="E272" s="124"/>
      <c r="F272" s="62" t="str">
        <f t="shared" si="9"/>
        <v/>
      </c>
      <c r="G272" s="118"/>
      <c r="H272" s="134"/>
    </row>
    <row r="273" spans="1:8" ht="18.75" customHeight="1">
      <c r="A273" s="12" t="str">
        <f t="shared" si="8"/>
        <v>162</v>
      </c>
      <c r="B273" s="12">
        <f>COUNTIF($F$112:F273,F273)</f>
        <v>162</v>
      </c>
      <c r="C273" s="118"/>
      <c r="D273" s="118"/>
      <c r="E273" s="124"/>
      <c r="F273" s="62" t="str">
        <f t="shared" si="9"/>
        <v/>
      </c>
      <c r="G273" s="118"/>
      <c r="H273" s="134"/>
    </row>
    <row r="274" spans="1:8" ht="18.75" customHeight="1">
      <c r="A274" s="12" t="str">
        <f t="shared" si="8"/>
        <v>163</v>
      </c>
      <c r="B274" s="12">
        <f>COUNTIF($F$112:F274,F274)</f>
        <v>163</v>
      </c>
      <c r="C274" s="118"/>
      <c r="D274" s="118"/>
      <c r="E274" s="124"/>
      <c r="F274" s="62" t="str">
        <f t="shared" si="9"/>
        <v/>
      </c>
      <c r="G274" s="118"/>
      <c r="H274" s="134"/>
    </row>
    <row r="275" spans="1:8" ht="18.75" customHeight="1">
      <c r="A275" s="12" t="str">
        <f t="shared" si="8"/>
        <v>164</v>
      </c>
      <c r="B275" s="12">
        <f>COUNTIF($F$112:F275,F275)</f>
        <v>164</v>
      </c>
      <c r="C275" s="118"/>
      <c r="D275" s="118"/>
      <c r="E275" s="124"/>
      <c r="F275" s="62" t="str">
        <f t="shared" si="9"/>
        <v/>
      </c>
      <c r="G275" s="118"/>
      <c r="H275" s="134"/>
    </row>
    <row r="276" spans="1:8" ht="18.75" customHeight="1">
      <c r="A276" s="12" t="str">
        <f t="shared" si="8"/>
        <v>165</v>
      </c>
      <c r="B276" s="12">
        <f>COUNTIF($F$112:F276,F276)</f>
        <v>165</v>
      </c>
      <c r="C276" s="118"/>
      <c r="D276" s="118"/>
      <c r="E276" s="124"/>
      <c r="F276" s="62" t="str">
        <f t="shared" si="9"/>
        <v/>
      </c>
      <c r="G276" s="118"/>
      <c r="H276" s="134"/>
    </row>
    <row r="277" spans="1:8" ht="18.75" customHeight="1">
      <c r="A277" s="12" t="str">
        <f t="shared" si="8"/>
        <v>166</v>
      </c>
      <c r="B277" s="12">
        <f>COUNTIF($F$112:F277,F277)</f>
        <v>166</v>
      </c>
      <c r="C277" s="118"/>
      <c r="D277" s="118"/>
      <c r="E277" s="123"/>
      <c r="F277" s="62" t="str">
        <f t="shared" si="9"/>
        <v/>
      </c>
      <c r="G277" s="118"/>
      <c r="H277" s="133"/>
    </row>
    <row r="278" spans="1:8" ht="18.75" customHeight="1">
      <c r="A278" s="12" t="str">
        <f t="shared" si="8"/>
        <v>167</v>
      </c>
      <c r="B278" s="12">
        <f>COUNTIF($F$112:F278,F278)</f>
        <v>167</v>
      </c>
      <c r="C278" s="118"/>
      <c r="D278" s="118"/>
      <c r="E278" s="124"/>
      <c r="F278" s="62" t="str">
        <f t="shared" si="9"/>
        <v/>
      </c>
      <c r="G278" s="118"/>
      <c r="H278" s="134"/>
    </row>
    <row r="279" spans="1:8" ht="18.75" customHeight="1">
      <c r="A279" s="12" t="str">
        <f t="shared" si="8"/>
        <v>168</v>
      </c>
      <c r="B279" s="12">
        <f>COUNTIF($F$112:F279,F279)</f>
        <v>168</v>
      </c>
      <c r="C279" s="118"/>
      <c r="D279" s="118"/>
      <c r="E279" s="124"/>
      <c r="F279" s="62" t="str">
        <f t="shared" si="9"/>
        <v/>
      </c>
      <c r="G279" s="118"/>
      <c r="H279" s="134"/>
    </row>
    <row r="280" spans="1:8" ht="18.75" customHeight="1">
      <c r="A280" s="12" t="str">
        <f t="shared" si="8"/>
        <v>169</v>
      </c>
      <c r="B280" s="12">
        <f>COUNTIF($F$112:F280,F280)</f>
        <v>169</v>
      </c>
      <c r="C280" s="118"/>
      <c r="D280" s="118"/>
      <c r="E280" s="124"/>
      <c r="F280" s="62" t="str">
        <f t="shared" si="9"/>
        <v/>
      </c>
      <c r="G280" s="118"/>
      <c r="H280" s="134"/>
    </row>
    <row r="281" spans="1:8" ht="18.75" customHeight="1">
      <c r="A281" s="12" t="str">
        <f t="shared" si="8"/>
        <v>170</v>
      </c>
      <c r="B281" s="12">
        <f>COUNTIF($F$112:F281,F281)</f>
        <v>170</v>
      </c>
      <c r="C281" s="118"/>
      <c r="D281" s="118"/>
      <c r="E281" s="124"/>
      <c r="F281" s="62" t="str">
        <f t="shared" si="9"/>
        <v/>
      </c>
      <c r="G281" s="118"/>
      <c r="H281" s="134"/>
    </row>
    <row r="282" spans="1:8" ht="18.75" customHeight="1">
      <c r="A282" s="12" t="str">
        <f t="shared" si="8"/>
        <v>171</v>
      </c>
      <c r="B282" s="12">
        <f>COUNTIF($F$112:F282,F282)</f>
        <v>171</v>
      </c>
      <c r="C282" s="118"/>
      <c r="D282" s="118"/>
      <c r="E282" s="123"/>
      <c r="F282" s="62" t="str">
        <f t="shared" si="9"/>
        <v/>
      </c>
      <c r="G282" s="118"/>
      <c r="H282" s="133"/>
    </row>
    <row r="283" spans="1:8" ht="18.75" customHeight="1">
      <c r="A283" s="12" t="str">
        <f t="shared" si="8"/>
        <v>172</v>
      </c>
      <c r="B283" s="12">
        <f>COUNTIF($F$112:F283,F283)</f>
        <v>172</v>
      </c>
      <c r="C283" s="118"/>
      <c r="D283" s="118"/>
      <c r="E283" s="124"/>
      <c r="F283" s="62" t="str">
        <f t="shared" si="9"/>
        <v/>
      </c>
      <c r="G283" s="118"/>
      <c r="H283" s="134"/>
    </row>
    <row r="284" spans="1:8" ht="18.75" customHeight="1">
      <c r="A284" s="12" t="str">
        <f t="shared" si="8"/>
        <v>173</v>
      </c>
      <c r="B284" s="12">
        <f>COUNTIF($F$112:F284,F284)</f>
        <v>173</v>
      </c>
      <c r="C284" s="118"/>
      <c r="D284" s="118"/>
      <c r="E284" s="124"/>
      <c r="F284" s="62" t="str">
        <f t="shared" si="9"/>
        <v/>
      </c>
      <c r="G284" s="118"/>
      <c r="H284" s="134"/>
    </row>
    <row r="285" spans="1:8" ht="18.75" customHeight="1">
      <c r="A285" s="12" t="str">
        <f t="shared" si="8"/>
        <v>174</v>
      </c>
      <c r="B285" s="12">
        <f>COUNTIF($F$112:F285,F285)</f>
        <v>174</v>
      </c>
      <c r="C285" s="118"/>
      <c r="D285" s="118"/>
      <c r="E285" s="124"/>
      <c r="F285" s="62" t="str">
        <f t="shared" si="9"/>
        <v/>
      </c>
      <c r="G285" s="118"/>
      <c r="H285" s="134"/>
    </row>
    <row r="286" spans="1:8" ht="18.75" customHeight="1">
      <c r="A286" s="12" t="str">
        <f t="shared" si="8"/>
        <v>175</v>
      </c>
      <c r="B286" s="12">
        <f>COUNTIF($F$112:F286,F286)</f>
        <v>175</v>
      </c>
      <c r="C286" s="118"/>
      <c r="D286" s="118"/>
      <c r="E286" s="124"/>
      <c r="F286" s="62" t="str">
        <f t="shared" si="9"/>
        <v/>
      </c>
      <c r="G286" s="118"/>
      <c r="H286" s="134"/>
    </row>
    <row r="287" spans="1:8" ht="18.75" customHeight="1">
      <c r="A287" s="12" t="str">
        <f t="shared" si="8"/>
        <v>176</v>
      </c>
      <c r="B287" s="12">
        <f>COUNTIF($F$112:F287,F287)</f>
        <v>176</v>
      </c>
      <c r="C287" s="118"/>
      <c r="D287" s="118"/>
      <c r="E287" s="123"/>
      <c r="F287" s="62" t="str">
        <f t="shared" si="9"/>
        <v/>
      </c>
      <c r="G287" s="118"/>
      <c r="H287" s="133"/>
    </row>
    <row r="288" spans="1:8" ht="18.75" customHeight="1">
      <c r="A288" s="12" t="str">
        <f t="shared" si="8"/>
        <v>177</v>
      </c>
      <c r="B288" s="12">
        <f>COUNTIF($F$112:F288,F288)</f>
        <v>177</v>
      </c>
      <c r="C288" s="118"/>
      <c r="D288" s="118"/>
      <c r="E288" s="124"/>
      <c r="F288" s="62" t="str">
        <f t="shared" si="9"/>
        <v/>
      </c>
      <c r="G288" s="118"/>
      <c r="H288" s="134"/>
    </row>
    <row r="289" spans="1:8" ht="18.75" customHeight="1">
      <c r="A289" s="12" t="str">
        <f t="shared" si="8"/>
        <v>178</v>
      </c>
      <c r="B289" s="12">
        <f>COUNTIF($F$112:F289,F289)</f>
        <v>178</v>
      </c>
      <c r="C289" s="118"/>
      <c r="D289" s="118"/>
      <c r="E289" s="124"/>
      <c r="F289" s="62" t="str">
        <f t="shared" si="9"/>
        <v/>
      </c>
      <c r="G289" s="118"/>
      <c r="H289" s="134"/>
    </row>
    <row r="290" spans="1:8" ht="18.75" customHeight="1">
      <c r="A290" s="12" t="str">
        <f t="shared" si="8"/>
        <v>179</v>
      </c>
      <c r="B290" s="12">
        <f>COUNTIF($F$112:F290,F290)</f>
        <v>179</v>
      </c>
      <c r="C290" s="118"/>
      <c r="D290" s="118"/>
      <c r="E290" s="124"/>
      <c r="F290" s="62" t="str">
        <f t="shared" si="9"/>
        <v/>
      </c>
      <c r="G290" s="118"/>
      <c r="H290" s="134"/>
    </row>
    <row r="291" spans="1:8" ht="18.75" customHeight="1">
      <c r="A291" s="12" t="str">
        <f t="shared" si="8"/>
        <v>180</v>
      </c>
      <c r="B291" s="12">
        <f>COUNTIF($F$112:F291,F291)</f>
        <v>180</v>
      </c>
      <c r="C291" s="118"/>
      <c r="D291" s="118"/>
      <c r="E291" s="124"/>
      <c r="F291" s="62" t="str">
        <f t="shared" si="9"/>
        <v/>
      </c>
      <c r="G291" s="118"/>
      <c r="H291" s="134"/>
    </row>
    <row r="292" spans="1:8" ht="18.75" customHeight="1">
      <c r="A292" s="12" t="str">
        <f t="shared" si="8"/>
        <v>181</v>
      </c>
      <c r="B292" s="12">
        <f>COUNTIF($F$112:F292,F292)</f>
        <v>181</v>
      </c>
      <c r="C292" s="118"/>
      <c r="D292" s="118"/>
      <c r="E292" s="123"/>
      <c r="F292" s="62" t="str">
        <f t="shared" si="9"/>
        <v/>
      </c>
      <c r="G292" s="118"/>
      <c r="H292" s="133"/>
    </row>
    <row r="293" spans="1:8" ht="18.75" customHeight="1">
      <c r="A293" s="12" t="str">
        <f t="shared" si="8"/>
        <v>182</v>
      </c>
      <c r="B293" s="12">
        <f>COUNTIF($F$112:F293,F293)</f>
        <v>182</v>
      </c>
      <c r="C293" s="118"/>
      <c r="D293" s="118"/>
      <c r="E293" s="124"/>
      <c r="F293" s="62" t="str">
        <f t="shared" si="9"/>
        <v/>
      </c>
      <c r="G293" s="118"/>
      <c r="H293" s="134"/>
    </row>
    <row r="294" spans="1:8" ht="18.75" customHeight="1">
      <c r="A294" s="12" t="str">
        <f t="shared" si="8"/>
        <v>183</v>
      </c>
      <c r="B294" s="12">
        <f>COUNTIF($F$112:F294,F294)</f>
        <v>183</v>
      </c>
      <c r="C294" s="119"/>
      <c r="D294" s="118"/>
      <c r="E294" s="124"/>
      <c r="F294" s="62" t="str">
        <f t="shared" si="9"/>
        <v/>
      </c>
      <c r="G294" s="119"/>
      <c r="H294" s="134"/>
    </row>
    <row r="295" spans="1:8" ht="18.75" customHeight="1">
      <c r="A295" s="12" t="str">
        <f t="shared" si="8"/>
        <v>184</v>
      </c>
      <c r="B295" s="12">
        <f>COUNTIF($F$112:F295,F295)</f>
        <v>184</v>
      </c>
      <c r="C295" s="118"/>
      <c r="D295" s="118"/>
      <c r="E295" s="124"/>
      <c r="F295" s="62" t="str">
        <f t="shared" si="9"/>
        <v/>
      </c>
      <c r="G295" s="118"/>
      <c r="H295" s="134"/>
    </row>
    <row r="296" spans="1:8" ht="18.75" customHeight="1">
      <c r="A296" s="12" t="str">
        <f t="shared" si="8"/>
        <v>185</v>
      </c>
      <c r="B296" s="12">
        <f>COUNTIF($F$112:F296,F296)</f>
        <v>185</v>
      </c>
      <c r="C296" s="118"/>
      <c r="D296" s="118"/>
      <c r="E296" s="124"/>
      <c r="F296" s="62" t="str">
        <f t="shared" si="9"/>
        <v/>
      </c>
      <c r="G296" s="118"/>
      <c r="H296" s="134"/>
    </row>
    <row r="297" spans="1:8" ht="18.75" customHeight="1">
      <c r="A297" s="12" t="str">
        <f t="shared" si="8"/>
        <v>186</v>
      </c>
      <c r="B297" s="12">
        <f>COUNTIF($F$112:F297,F297)</f>
        <v>186</v>
      </c>
      <c r="C297" s="118"/>
      <c r="D297" s="118"/>
      <c r="E297" s="123"/>
      <c r="F297" s="62" t="str">
        <f t="shared" si="9"/>
        <v/>
      </c>
      <c r="G297" s="118"/>
      <c r="H297" s="133"/>
    </row>
    <row r="298" spans="1:8" ht="18.75" customHeight="1">
      <c r="A298" s="12" t="str">
        <f t="shared" si="8"/>
        <v>187</v>
      </c>
      <c r="B298" s="12">
        <f>COUNTIF($F$112:F298,F298)</f>
        <v>187</v>
      </c>
      <c r="C298" s="118"/>
      <c r="D298" s="118"/>
      <c r="E298" s="124"/>
      <c r="F298" s="62" t="str">
        <f t="shared" si="9"/>
        <v/>
      </c>
      <c r="G298" s="118"/>
      <c r="H298" s="134"/>
    </row>
    <row r="299" spans="1:8" ht="18.75" customHeight="1">
      <c r="A299" s="12" t="str">
        <f t="shared" si="8"/>
        <v>188</v>
      </c>
      <c r="B299" s="12">
        <f>COUNTIF($F$112:F299,F299)</f>
        <v>188</v>
      </c>
      <c r="C299" s="118"/>
      <c r="D299" s="118"/>
      <c r="E299" s="124"/>
      <c r="F299" s="62" t="str">
        <f t="shared" si="9"/>
        <v/>
      </c>
      <c r="G299" s="118"/>
      <c r="H299" s="134"/>
    </row>
    <row r="300" spans="1:8" ht="18.75" customHeight="1">
      <c r="A300" s="12" t="str">
        <f t="shared" si="8"/>
        <v>189</v>
      </c>
      <c r="B300" s="12">
        <f>COUNTIF($F$112:F300,F300)</f>
        <v>189</v>
      </c>
      <c r="C300" s="118"/>
      <c r="D300" s="118"/>
      <c r="E300" s="124"/>
      <c r="F300" s="62" t="str">
        <f t="shared" si="9"/>
        <v/>
      </c>
      <c r="G300" s="118"/>
      <c r="H300" s="134"/>
    </row>
    <row r="301" spans="1:8" ht="18.75" customHeight="1">
      <c r="A301" s="12" t="str">
        <f t="shared" si="8"/>
        <v>190</v>
      </c>
      <c r="B301" s="12">
        <f>COUNTIF($F$112:F301,F301)</f>
        <v>190</v>
      </c>
      <c r="C301" s="118"/>
      <c r="D301" s="118"/>
      <c r="E301" s="124"/>
      <c r="F301" s="62" t="str">
        <f t="shared" si="9"/>
        <v/>
      </c>
      <c r="G301" s="118"/>
      <c r="H301" s="134"/>
    </row>
    <row r="302" spans="1:8" ht="18.75" customHeight="1">
      <c r="A302" s="12" t="str">
        <f t="shared" si="8"/>
        <v>191</v>
      </c>
      <c r="B302" s="12">
        <f>COUNTIF($F$112:F302,F302)</f>
        <v>191</v>
      </c>
      <c r="C302" s="118"/>
      <c r="D302" s="118"/>
      <c r="E302" s="123"/>
      <c r="F302" s="62" t="str">
        <f t="shared" si="9"/>
        <v/>
      </c>
      <c r="G302" s="118"/>
      <c r="H302" s="133"/>
    </row>
    <row r="303" spans="1:8" ht="18.75" customHeight="1">
      <c r="A303" s="12" t="str">
        <f t="shared" si="8"/>
        <v>192</v>
      </c>
      <c r="B303" s="12">
        <f>COUNTIF($F$112:F303,F303)</f>
        <v>192</v>
      </c>
      <c r="C303" s="118"/>
      <c r="D303" s="118"/>
      <c r="E303" s="124"/>
      <c r="F303" s="62" t="str">
        <f t="shared" si="9"/>
        <v/>
      </c>
      <c r="G303" s="118"/>
      <c r="H303" s="134"/>
    </row>
    <row r="304" spans="1:8" ht="18.75" customHeight="1">
      <c r="A304" s="12" t="str">
        <f t="shared" ref="A304:A367" si="10">F304&amp;B304</f>
        <v>193</v>
      </c>
      <c r="B304" s="12">
        <f>COUNTIF($F$112:F304,F304)</f>
        <v>193</v>
      </c>
      <c r="C304" s="118"/>
      <c r="D304" s="118"/>
      <c r="E304" s="124"/>
      <c r="F304" s="62" t="str">
        <f t="shared" ref="F304:F367" si="11">IF(E304=1,"社会奉仕活動",(IF(E304=2,"生きがいを高める活動",(IF(E304=3,"健康を進める活動",(IF(E304=4,"その他の社会活動",(IF(E304=5,"補助対象外","")))))))))</f>
        <v/>
      </c>
      <c r="G304" s="118"/>
      <c r="H304" s="134"/>
    </row>
    <row r="305" spans="1:8" ht="18.75" customHeight="1">
      <c r="A305" s="12" t="str">
        <f t="shared" si="10"/>
        <v>194</v>
      </c>
      <c r="B305" s="12">
        <f>COUNTIF($F$112:F305,F305)</f>
        <v>194</v>
      </c>
      <c r="C305" s="118"/>
      <c r="D305" s="118"/>
      <c r="E305" s="124"/>
      <c r="F305" s="62" t="str">
        <f t="shared" si="11"/>
        <v/>
      </c>
      <c r="G305" s="118"/>
      <c r="H305" s="134"/>
    </row>
    <row r="306" spans="1:8" ht="18.75" customHeight="1">
      <c r="A306" s="12" t="str">
        <f t="shared" si="10"/>
        <v>195</v>
      </c>
      <c r="B306" s="12">
        <f>COUNTIF($F$112:F306,F306)</f>
        <v>195</v>
      </c>
      <c r="C306" s="118"/>
      <c r="D306" s="118"/>
      <c r="E306" s="124"/>
      <c r="F306" s="62" t="str">
        <f t="shared" si="11"/>
        <v/>
      </c>
      <c r="G306" s="118"/>
      <c r="H306" s="134"/>
    </row>
    <row r="307" spans="1:8" ht="18.75" customHeight="1">
      <c r="A307" s="12" t="str">
        <f t="shared" si="10"/>
        <v>196</v>
      </c>
      <c r="B307" s="12">
        <f>COUNTIF($F$112:F307,F307)</f>
        <v>196</v>
      </c>
      <c r="C307" s="118"/>
      <c r="D307" s="118"/>
      <c r="E307" s="123"/>
      <c r="F307" s="62" t="str">
        <f t="shared" si="11"/>
        <v/>
      </c>
      <c r="G307" s="118"/>
      <c r="H307" s="133"/>
    </row>
    <row r="308" spans="1:8" ht="18.75" customHeight="1">
      <c r="A308" s="12" t="str">
        <f t="shared" si="10"/>
        <v>197</v>
      </c>
      <c r="B308" s="12">
        <f>COUNTIF($F$112:F308,F308)</f>
        <v>197</v>
      </c>
      <c r="C308" s="118"/>
      <c r="D308" s="118"/>
      <c r="E308" s="124"/>
      <c r="F308" s="62" t="str">
        <f t="shared" si="11"/>
        <v/>
      </c>
      <c r="G308" s="118"/>
      <c r="H308" s="134"/>
    </row>
    <row r="309" spans="1:8" ht="18.75" customHeight="1">
      <c r="A309" s="12" t="str">
        <f t="shared" si="10"/>
        <v>198</v>
      </c>
      <c r="B309" s="12">
        <f>COUNTIF($F$112:F309,F309)</f>
        <v>198</v>
      </c>
      <c r="C309" s="118"/>
      <c r="D309" s="118"/>
      <c r="E309" s="124"/>
      <c r="F309" s="62" t="str">
        <f t="shared" si="11"/>
        <v/>
      </c>
      <c r="G309" s="118"/>
      <c r="H309" s="134"/>
    </row>
    <row r="310" spans="1:8" ht="18.75" customHeight="1">
      <c r="A310" s="12" t="str">
        <f t="shared" si="10"/>
        <v>199</v>
      </c>
      <c r="B310" s="12">
        <f>COUNTIF($F$112:F310,F310)</f>
        <v>199</v>
      </c>
      <c r="C310" s="118"/>
      <c r="D310" s="118"/>
      <c r="E310" s="124"/>
      <c r="F310" s="62" t="str">
        <f t="shared" si="11"/>
        <v/>
      </c>
      <c r="G310" s="118"/>
      <c r="H310" s="134"/>
    </row>
    <row r="311" spans="1:8" ht="18.75" customHeight="1">
      <c r="A311" s="12" t="str">
        <f t="shared" si="10"/>
        <v>200</v>
      </c>
      <c r="B311" s="12">
        <f>COUNTIF($F$112:F311,F311)</f>
        <v>200</v>
      </c>
      <c r="C311" s="118"/>
      <c r="D311" s="118"/>
      <c r="E311" s="124"/>
      <c r="F311" s="62" t="str">
        <f t="shared" si="11"/>
        <v/>
      </c>
      <c r="G311" s="118"/>
      <c r="H311" s="134"/>
    </row>
    <row r="312" spans="1:8" ht="18.75" customHeight="1">
      <c r="A312" s="12" t="str">
        <f t="shared" si="10"/>
        <v>201</v>
      </c>
      <c r="B312" s="12">
        <f>COUNTIF($F$112:F312,F312)</f>
        <v>201</v>
      </c>
      <c r="C312" s="118"/>
      <c r="D312" s="118"/>
      <c r="E312" s="123"/>
      <c r="F312" s="62" t="str">
        <f t="shared" si="11"/>
        <v/>
      </c>
      <c r="G312" s="118"/>
      <c r="H312" s="133"/>
    </row>
    <row r="313" spans="1:8" ht="18.75" customHeight="1">
      <c r="A313" s="12" t="str">
        <f t="shared" si="10"/>
        <v>202</v>
      </c>
      <c r="B313" s="12">
        <f>COUNTIF($F$112:F313,F313)</f>
        <v>202</v>
      </c>
      <c r="C313" s="118"/>
      <c r="D313" s="118"/>
      <c r="E313" s="124"/>
      <c r="F313" s="62" t="str">
        <f t="shared" si="11"/>
        <v/>
      </c>
      <c r="G313" s="118"/>
      <c r="H313" s="134"/>
    </row>
    <row r="314" spans="1:8" ht="18.75" customHeight="1">
      <c r="A314" s="12" t="str">
        <f t="shared" si="10"/>
        <v>203</v>
      </c>
      <c r="B314" s="12">
        <f>COUNTIF($F$112:F314,F314)</f>
        <v>203</v>
      </c>
      <c r="C314" s="118"/>
      <c r="D314" s="118"/>
      <c r="E314" s="124"/>
      <c r="F314" s="62" t="str">
        <f t="shared" si="11"/>
        <v/>
      </c>
      <c r="G314" s="118"/>
      <c r="H314" s="134"/>
    </row>
    <row r="315" spans="1:8" ht="18.75" customHeight="1">
      <c r="A315" s="12" t="str">
        <f t="shared" si="10"/>
        <v>204</v>
      </c>
      <c r="B315" s="12">
        <f>COUNTIF($F$112:F315,F315)</f>
        <v>204</v>
      </c>
      <c r="C315" s="118"/>
      <c r="D315" s="118"/>
      <c r="E315" s="124"/>
      <c r="F315" s="62" t="str">
        <f t="shared" si="11"/>
        <v/>
      </c>
      <c r="G315" s="118"/>
      <c r="H315" s="134"/>
    </row>
    <row r="316" spans="1:8" ht="18.75" customHeight="1">
      <c r="A316" s="12" t="str">
        <f t="shared" si="10"/>
        <v>205</v>
      </c>
      <c r="B316" s="12">
        <f>COUNTIF($F$112:F316,F316)</f>
        <v>205</v>
      </c>
      <c r="C316" s="118"/>
      <c r="D316" s="118"/>
      <c r="E316" s="124"/>
      <c r="F316" s="62" t="str">
        <f t="shared" si="11"/>
        <v/>
      </c>
      <c r="G316" s="118"/>
      <c r="H316" s="134"/>
    </row>
    <row r="317" spans="1:8" ht="18.75" customHeight="1">
      <c r="A317" s="12" t="str">
        <f t="shared" si="10"/>
        <v>206</v>
      </c>
      <c r="B317" s="12">
        <f>COUNTIF($F$112:F317,F317)</f>
        <v>206</v>
      </c>
      <c r="C317" s="118"/>
      <c r="D317" s="118"/>
      <c r="E317" s="123"/>
      <c r="F317" s="62" t="str">
        <f t="shared" si="11"/>
        <v/>
      </c>
      <c r="G317" s="118"/>
      <c r="H317" s="133"/>
    </row>
    <row r="318" spans="1:8" ht="18.75" customHeight="1">
      <c r="A318" s="12" t="str">
        <f t="shared" si="10"/>
        <v>207</v>
      </c>
      <c r="B318" s="12">
        <f>COUNTIF($F$112:F318,F318)</f>
        <v>207</v>
      </c>
      <c r="C318" s="118"/>
      <c r="D318" s="118"/>
      <c r="E318" s="124"/>
      <c r="F318" s="62" t="str">
        <f t="shared" si="11"/>
        <v/>
      </c>
      <c r="G318" s="118"/>
      <c r="H318" s="134"/>
    </row>
    <row r="319" spans="1:8" ht="18.75" customHeight="1">
      <c r="A319" s="12" t="str">
        <f t="shared" si="10"/>
        <v>208</v>
      </c>
      <c r="B319" s="12">
        <f>COUNTIF($F$112:F319,F319)</f>
        <v>208</v>
      </c>
      <c r="C319" s="118"/>
      <c r="D319" s="118"/>
      <c r="E319" s="124"/>
      <c r="F319" s="62" t="str">
        <f t="shared" si="11"/>
        <v/>
      </c>
      <c r="G319" s="118"/>
      <c r="H319" s="134"/>
    </row>
    <row r="320" spans="1:8" ht="18.75" customHeight="1">
      <c r="A320" s="12" t="str">
        <f t="shared" si="10"/>
        <v>209</v>
      </c>
      <c r="B320" s="12">
        <f>COUNTIF($F$112:F320,F320)</f>
        <v>209</v>
      </c>
      <c r="C320" s="118"/>
      <c r="D320" s="118"/>
      <c r="E320" s="124"/>
      <c r="F320" s="62" t="str">
        <f t="shared" si="11"/>
        <v/>
      </c>
      <c r="G320" s="118"/>
      <c r="H320" s="134"/>
    </row>
    <row r="321" spans="1:8" ht="18.75" customHeight="1">
      <c r="A321" s="12" t="str">
        <f t="shared" si="10"/>
        <v>210</v>
      </c>
      <c r="B321" s="12">
        <f>COUNTIF($F$112:F321,F321)</f>
        <v>210</v>
      </c>
      <c r="C321" s="118"/>
      <c r="D321" s="118"/>
      <c r="E321" s="124"/>
      <c r="F321" s="62" t="str">
        <f t="shared" si="11"/>
        <v/>
      </c>
      <c r="G321" s="118"/>
      <c r="H321" s="134"/>
    </row>
    <row r="322" spans="1:8" ht="18.75" customHeight="1">
      <c r="A322" s="12" t="str">
        <f t="shared" si="10"/>
        <v>211</v>
      </c>
      <c r="B322" s="12">
        <f>COUNTIF($F$112:F322,F322)</f>
        <v>211</v>
      </c>
      <c r="C322" s="118"/>
      <c r="D322" s="118"/>
      <c r="E322" s="123"/>
      <c r="F322" s="62" t="str">
        <f t="shared" si="11"/>
        <v/>
      </c>
      <c r="G322" s="118"/>
      <c r="H322" s="133"/>
    </row>
    <row r="323" spans="1:8" ht="18.75" customHeight="1">
      <c r="A323" s="12" t="str">
        <f t="shared" si="10"/>
        <v>212</v>
      </c>
      <c r="B323" s="12">
        <f>COUNTIF($F$112:F323,F323)</f>
        <v>212</v>
      </c>
      <c r="C323" s="118"/>
      <c r="D323" s="118"/>
      <c r="E323" s="124"/>
      <c r="F323" s="62" t="str">
        <f t="shared" si="11"/>
        <v/>
      </c>
      <c r="G323" s="118"/>
      <c r="H323" s="134"/>
    </row>
    <row r="324" spans="1:8" ht="18.75" customHeight="1">
      <c r="A324" s="12" t="str">
        <f t="shared" si="10"/>
        <v>213</v>
      </c>
      <c r="B324" s="12">
        <f>COUNTIF($F$112:F324,F324)</f>
        <v>213</v>
      </c>
      <c r="C324" s="118"/>
      <c r="D324" s="118"/>
      <c r="E324" s="124"/>
      <c r="F324" s="62" t="str">
        <f t="shared" si="11"/>
        <v/>
      </c>
      <c r="G324" s="118"/>
      <c r="H324" s="134"/>
    </row>
    <row r="325" spans="1:8" ht="18.75" customHeight="1">
      <c r="A325" s="12" t="str">
        <f t="shared" si="10"/>
        <v>214</v>
      </c>
      <c r="B325" s="12">
        <f>COUNTIF($F$112:F325,F325)</f>
        <v>214</v>
      </c>
      <c r="C325" s="118"/>
      <c r="D325" s="118"/>
      <c r="E325" s="124"/>
      <c r="F325" s="62" t="str">
        <f t="shared" si="11"/>
        <v/>
      </c>
      <c r="G325" s="118"/>
      <c r="H325" s="134"/>
    </row>
    <row r="326" spans="1:8" ht="18.75" customHeight="1">
      <c r="A326" s="12" t="str">
        <f t="shared" si="10"/>
        <v>215</v>
      </c>
      <c r="B326" s="12">
        <f>COUNTIF($F$112:F326,F326)</f>
        <v>215</v>
      </c>
      <c r="C326" s="118"/>
      <c r="D326" s="118"/>
      <c r="E326" s="124"/>
      <c r="F326" s="62" t="str">
        <f t="shared" si="11"/>
        <v/>
      </c>
      <c r="G326" s="118"/>
      <c r="H326" s="134"/>
    </row>
    <row r="327" spans="1:8" ht="18.75" customHeight="1">
      <c r="A327" s="12" t="str">
        <f t="shared" si="10"/>
        <v>216</v>
      </c>
      <c r="B327" s="12">
        <f>COUNTIF($F$112:F327,F327)</f>
        <v>216</v>
      </c>
      <c r="C327" s="118"/>
      <c r="D327" s="118"/>
      <c r="E327" s="123"/>
      <c r="F327" s="62" t="str">
        <f t="shared" si="11"/>
        <v/>
      </c>
      <c r="G327" s="118"/>
      <c r="H327" s="133"/>
    </row>
    <row r="328" spans="1:8" ht="18.75" customHeight="1">
      <c r="A328" s="12" t="str">
        <f t="shared" si="10"/>
        <v>217</v>
      </c>
      <c r="B328" s="12">
        <f>COUNTIF($F$112:F328,F328)</f>
        <v>217</v>
      </c>
      <c r="C328" s="118"/>
      <c r="D328" s="118"/>
      <c r="E328" s="124"/>
      <c r="F328" s="62" t="str">
        <f t="shared" si="11"/>
        <v/>
      </c>
      <c r="G328" s="118"/>
      <c r="H328" s="134"/>
    </row>
    <row r="329" spans="1:8" ht="18.75" customHeight="1">
      <c r="A329" s="12" t="str">
        <f t="shared" si="10"/>
        <v>218</v>
      </c>
      <c r="B329" s="12">
        <f>COUNTIF($F$112:F329,F329)</f>
        <v>218</v>
      </c>
      <c r="C329" s="118"/>
      <c r="D329" s="118"/>
      <c r="E329" s="124"/>
      <c r="F329" s="62" t="str">
        <f t="shared" si="11"/>
        <v/>
      </c>
      <c r="G329" s="118"/>
      <c r="H329" s="134"/>
    </row>
    <row r="330" spans="1:8" ht="18.75" customHeight="1">
      <c r="A330" s="12" t="str">
        <f t="shared" si="10"/>
        <v>219</v>
      </c>
      <c r="B330" s="12">
        <f>COUNTIF($F$112:F330,F330)</f>
        <v>219</v>
      </c>
      <c r="C330" s="118"/>
      <c r="D330" s="118"/>
      <c r="E330" s="124"/>
      <c r="F330" s="62" t="str">
        <f t="shared" si="11"/>
        <v/>
      </c>
      <c r="G330" s="118"/>
      <c r="H330" s="134"/>
    </row>
    <row r="331" spans="1:8" ht="18.75" customHeight="1">
      <c r="A331" s="12" t="str">
        <f t="shared" si="10"/>
        <v>220</v>
      </c>
      <c r="B331" s="12">
        <f>COUNTIF($F$112:F331,F331)</f>
        <v>220</v>
      </c>
      <c r="C331" s="119"/>
      <c r="D331" s="118"/>
      <c r="E331" s="124"/>
      <c r="F331" s="62" t="str">
        <f t="shared" si="11"/>
        <v/>
      </c>
      <c r="G331" s="119"/>
      <c r="H331" s="134"/>
    </row>
    <row r="332" spans="1:8" ht="18.75" customHeight="1">
      <c r="A332" s="12" t="str">
        <f t="shared" si="10"/>
        <v>221</v>
      </c>
      <c r="B332" s="12">
        <f>COUNTIF($F$112:F332,F332)</f>
        <v>221</v>
      </c>
      <c r="C332" s="118"/>
      <c r="D332" s="118"/>
      <c r="E332" s="123"/>
      <c r="F332" s="62" t="str">
        <f t="shared" si="11"/>
        <v/>
      </c>
      <c r="G332" s="118"/>
      <c r="H332" s="133"/>
    </row>
    <row r="333" spans="1:8" ht="18.75" customHeight="1">
      <c r="A333" s="12" t="str">
        <f t="shared" si="10"/>
        <v>222</v>
      </c>
      <c r="B333" s="12">
        <f>COUNTIF($F$112:F333,F333)</f>
        <v>222</v>
      </c>
      <c r="C333" s="118"/>
      <c r="D333" s="118"/>
      <c r="E333" s="124"/>
      <c r="F333" s="62" t="str">
        <f t="shared" si="11"/>
        <v/>
      </c>
      <c r="G333" s="118"/>
      <c r="H333" s="134"/>
    </row>
    <row r="334" spans="1:8" ht="18.75" customHeight="1">
      <c r="A334" s="12" t="str">
        <f t="shared" si="10"/>
        <v>223</v>
      </c>
      <c r="B334" s="12">
        <f>COUNTIF($F$112:F334,F334)</f>
        <v>223</v>
      </c>
      <c r="C334" s="118"/>
      <c r="D334" s="118"/>
      <c r="E334" s="124"/>
      <c r="F334" s="62" t="str">
        <f t="shared" si="11"/>
        <v/>
      </c>
      <c r="G334" s="118"/>
      <c r="H334" s="134"/>
    </row>
    <row r="335" spans="1:8" ht="18.75" customHeight="1">
      <c r="A335" s="12" t="str">
        <f t="shared" si="10"/>
        <v>224</v>
      </c>
      <c r="B335" s="12">
        <f>COUNTIF($F$112:F335,F335)</f>
        <v>224</v>
      </c>
      <c r="C335" s="118"/>
      <c r="D335" s="118"/>
      <c r="E335" s="124"/>
      <c r="F335" s="62" t="str">
        <f t="shared" si="11"/>
        <v/>
      </c>
      <c r="G335" s="118"/>
      <c r="H335" s="134"/>
    </row>
    <row r="336" spans="1:8" ht="18.75" customHeight="1">
      <c r="A336" s="12" t="str">
        <f t="shared" si="10"/>
        <v>225</v>
      </c>
      <c r="B336" s="12">
        <f>COUNTIF($F$112:F336,F336)</f>
        <v>225</v>
      </c>
      <c r="C336" s="118"/>
      <c r="D336" s="118"/>
      <c r="E336" s="124"/>
      <c r="F336" s="62" t="str">
        <f t="shared" si="11"/>
        <v/>
      </c>
      <c r="G336" s="118"/>
      <c r="H336" s="134"/>
    </row>
    <row r="337" spans="1:8" ht="18.75" customHeight="1">
      <c r="A337" s="12" t="str">
        <f t="shared" si="10"/>
        <v>226</v>
      </c>
      <c r="B337" s="12">
        <f>COUNTIF($F$112:F337,F337)</f>
        <v>226</v>
      </c>
      <c r="C337" s="118"/>
      <c r="D337" s="118"/>
      <c r="E337" s="123"/>
      <c r="F337" s="62" t="str">
        <f t="shared" si="11"/>
        <v/>
      </c>
      <c r="G337" s="118"/>
      <c r="H337" s="133"/>
    </row>
    <row r="338" spans="1:8" ht="18.75" customHeight="1">
      <c r="A338" s="12" t="str">
        <f t="shared" si="10"/>
        <v>227</v>
      </c>
      <c r="B338" s="12">
        <f>COUNTIF($F$112:F338,F338)</f>
        <v>227</v>
      </c>
      <c r="C338" s="118"/>
      <c r="D338" s="118"/>
      <c r="E338" s="124"/>
      <c r="F338" s="62" t="str">
        <f t="shared" si="11"/>
        <v/>
      </c>
      <c r="G338" s="118"/>
      <c r="H338" s="134"/>
    </row>
    <row r="339" spans="1:8" ht="18.75" customHeight="1">
      <c r="A339" s="12" t="str">
        <f t="shared" si="10"/>
        <v>228</v>
      </c>
      <c r="B339" s="12">
        <f>COUNTIF($F$112:F339,F339)</f>
        <v>228</v>
      </c>
      <c r="C339" s="118"/>
      <c r="D339" s="118"/>
      <c r="E339" s="124"/>
      <c r="F339" s="62" t="str">
        <f t="shared" si="11"/>
        <v/>
      </c>
      <c r="G339" s="118"/>
      <c r="H339" s="134"/>
    </row>
    <row r="340" spans="1:8" ht="18.75" customHeight="1">
      <c r="A340" s="12" t="str">
        <f t="shared" si="10"/>
        <v>229</v>
      </c>
      <c r="B340" s="12">
        <f>COUNTIF($F$112:F340,F340)</f>
        <v>229</v>
      </c>
      <c r="C340" s="118"/>
      <c r="D340" s="118"/>
      <c r="E340" s="124"/>
      <c r="F340" s="62" t="str">
        <f t="shared" si="11"/>
        <v/>
      </c>
      <c r="G340" s="118"/>
      <c r="H340" s="134"/>
    </row>
    <row r="341" spans="1:8" ht="18.75" customHeight="1">
      <c r="A341" s="12" t="str">
        <f t="shared" si="10"/>
        <v>230</v>
      </c>
      <c r="B341" s="12">
        <f>COUNTIF($F$112:F341,F341)</f>
        <v>230</v>
      </c>
      <c r="C341" s="118"/>
      <c r="D341" s="118"/>
      <c r="E341" s="124"/>
      <c r="F341" s="62" t="str">
        <f t="shared" si="11"/>
        <v/>
      </c>
      <c r="G341" s="118"/>
      <c r="H341" s="134"/>
    </row>
    <row r="342" spans="1:8" ht="18.75" customHeight="1">
      <c r="A342" s="12" t="str">
        <f t="shared" si="10"/>
        <v>231</v>
      </c>
      <c r="B342" s="12">
        <f>COUNTIF($F$112:F342,F342)</f>
        <v>231</v>
      </c>
      <c r="C342" s="118"/>
      <c r="D342" s="118"/>
      <c r="E342" s="123"/>
      <c r="F342" s="62" t="str">
        <f t="shared" si="11"/>
        <v/>
      </c>
      <c r="G342" s="118"/>
      <c r="H342" s="133"/>
    </row>
    <row r="343" spans="1:8" ht="18.75" customHeight="1">
      <c r="A343" s="12" t="str">
        <f t="shared" si="10"/>
        <v>232</v>
      </c>
      <c r="B343" s="12">
        <f>COUNTIF($F$112:F343,F343)</f>
        <v>232</v>
      </c>
      <c r="C343" s="118"/>
      <c r="D343" s="118"/>
      <c r="E343" s="124"/>
      <c r="F343" s="62" t="str">
        <f t="shared" si="11"/>
        <v/>
      </c>
      <c r="G343" s="118"/>
      <c r="H343" s="134"/>
    </row>
    <row r="344" spans="1:8" ht="18.75" customHeight="1">
      <c r="A344" s="12" t="str">
        <f t="shared" si="10"/>
        <v>233</v>
      </c>
      <c r="B344" s="12">
        <f>COUNTIF($F$112:F344,F344)</f>
        <v>233</v>
      </c>
      <c r="C344" s="118"/>
      <c r="D344" s="118"/>
      <c r="E344" s="124"/>
      <c r="F344" s="62" t="str">
        <f t="shared" si="11"/>
        <v/>
      </c>
      <c r="G344" s="118"/>
      <c r="H344" s="134"/>
    </row>
    <row r="345" spans="1:8" ht="18.75" customHeight="1">
      <c r="A345" s="12" t="str">
        <f t="shared" si="10"/>
        <v>234</v>
      </c>
      <c r="B345" s="12">
        <f>COUNTIF($F$112:F345,F345)</f>
        <v>234</v>
      </c>
      <c r="C345" s="118"/>
      <c r="D345" s="118"/>
      <c r="E345" s="124"/>
      <c r="F345" s="62" t="str">
        <f t="shared" si="11"/>
        <v/>
      </c>
      <c r="G345" s="118"/>
      <c r="H345" s="134"/>
    </row>
    <row r="346" spans="1:8" ht="18.75" customHeight="1">
      <c r="A346" s="12" t="str">
        <f t="shared" si="10"/>
        <v>235</v>
      </c>
      <c r="B346" s="12">
        <f>COUNTIF($F$112:F346,F346)</f>
        <v>235</v>
      </c>
      <c r="C346" s="118"/>
      <c r="D346" s="118"/>
      <c r="E346" s="124"/>
      <c r="F346" s="62" t="str">
        <f t="shared" si="11"/>
        <v/>
      </c>
      <c r="G346" s="118"/>
      <c r="H346" s="134"/>
    </row>
    <row r="347" spans="1:8" ht="18.75" customHeight="1">
      <c r="A347" s="12" t="str">
        <f t="shared" si="10"/>
        <v>236</v>
      </c>
      <c r="B347" s="12">
        <f>COUNTIF($F$112:F347,F347)</f>
        <v>236</v>
      </c>
      <c r="C347" s="118"/>
      <c r="D347" s="118"/>
      <c r="E347" s="123"/>
      <c r="F347" s="62" t="str">
        <f t="shared" si="11"/>
        <v/>
      </c>
      <c r="G347" s="118"/>
      <c r="H347" s="133"/>
    </row>
    <row r="348" spans="1:8" ht="18.75" customHeight="1">
      <c r="A348" s="12" t="str">
        <f t="shared" si="10"/>
        <v>237</v>
      </c>
      <c r="B348" s="12">
        <f>COUNTIF($F$112:F348,F348)</f>
        <v>237</v>
      </c>
      <c r="C348" s="118"/>
      <c r="D348" s="118"/>
      <c r="E348" s="124"/>
      <c r="F348" s="62" t="str">
        <f t="shared" si="11"/>
        <v/>
      </c>
      <c r="G348" s="118"/>
      <c r="H348" s="134"/>
    </row>
    <row r="349" spans="1:8" ht="18.75" customHeight="1">
      <c r="A349" s="12" t="str">
        <f t="shared" si="10"/>
        <v>238</v>
      </c>
      <c r="B349" s="12">
        <f>COUNTIF($F$112:F349,F349)</f>
        <v>238</v>
      </c>
      <c r="C349" s="118"/>
      <c r="D349" s="118"/>
      <c r="E349" s="124"/>
      <c r="F349" s="62" t="str">
        <f t="shared" si="11"/>
        <v/>
      </c>
      <c r="G349" s="118"/>
      <c r="H349" s="134"/>
    </row>
    <row r="350" spans="1:8" ht="18.75" customHeight="1">
      <c r="A350" s="12" t="str">
        <f t="shared" si="10"/>
        <v>239</v>
      </c>
      <c r="B350" s="12">
        <f>COUNTIF($F$112:F350,F350)</f>
        <v>239</v>
      </c>
      <c r="C350" s="118"/>
      <c r="D350" s="118"/>
      <c r="E350" s="124"/>
      <c r="F350" s="62" t="str">
        <f t="shared" si="11"/>
        <v/>
      </c>
      <c r="G350" s="118"/>
      <c r="H350" s="134"/>
    </row>
    <row r="351" spans="1:8" ht="18.75" customHeight="1">
      <c r="A351" s="12" t="str">
        <f t="shared" si="10"/>
        <v>240</v>
      </c>
      <c r="B351" s="12">
        <f>COUNTIF($F$112:F351,F351)</f>
        <v>240</v>
      </c>
      <c r="C351" s="118"/>
      <c r="D351" s="118"/>
      <c r="E351" s="124"/>
      <c r="F351" s="62" t="str">
        <f t="shared" si="11"/>
        <v/>
      </c>
      <c r="G351" s="118"/>
      <c r="H351" s="134"/>
    </row>
    <row r="352" spans="1:8" ht="18.75" customHeight="1">
      <c r="A352" s="12" t="str">
        <f t="shared" si="10"/>
        <v>241</v>
      </c>
      <c r="B352" s="12">
        <f>COUNTIF($F$112:F352,F352)</f>
        <v>241</v>
      </c>
      <c r="C352" s="118"/>
      <c r="D352" s="118"/>
      <c r="E352" s="123"/>
      <c r="F352" s="62" t="str">
        <f t="shared" si="11"/>
        <v/>
      </c>
      <c r="G352" s="118"/>
      <c r="H352" s="133"/>
    </row>
    <row r="353" spans="1:8" ht="18.75" customHeight="1">
      <c r="A353" s="12" t="str">
        <f t="shared" si="10"/>
        <v>242</v>
      </c>
      <c r="B353" s="12">
        <f>COUNTIF($F$112:F353,F353)</f>
        <v>242</v>
      </c>
      <c r="C353" s="118"/>
      <c r="D353" s="118"/>
      <c r="E353" s="124"/>
      <c r="F353" s="62" t="str">
        <f t="shared" si="11"/>
        <v/>
      </c>
      <c r="G353" s="118"/>
      <c r="H353" s="134"/>
    </row>
    <row r="354" spans="1:8" ht="18.75" customHeight="1">
      <c r="A354" s="12" t="str">
        <f t="shared" si="10"/>
        <v>243</v>
      </c>
      <c r="B354" s="12">
        <f>COUNTIF($F$112:F354,F354)</f>
        <v>243</v>
      </c>
      <c r="C354" s="118"/>
      <c r="D354" s="118"/>
      <c r="E354" s="124"/>
      <c r="F354" s="62" t="str">
        <f t="shared" si="11"/>
        <v/>
      </c>
      <c r="G354" s="118"/>
      <c r="H354" s="134"/>
    </row>
    <row r="355" spans="1:8" ht="18.75" customHeight="1">
      <c r="A355" s="12" t="str">
        <f t="shared" si="10"/>
        <v>244</v>
      </c>
      <c r="B355" s="12">
        <f>COUNTIF($F$112:F355,F355)</f>
        <v>244</v>
      </c>
      <c r="C355" s="118"/>
      <c r="D355" s="118"/>
      <c r="E355" s="124"/>
      <c r="F355" s="62" t="str">
        <f t="shared" si="11"/>
        <v/>
      </c>
      <c r="G355" s="118"/>
      <c r="H355" s="134"/>
    </row>
    <row r="356" spans="1:8" ht="18.75" customHeight="1">
      <c r="A356" s="12" t="str">
        <f t="shared" si="10"/>
        <v>245</v>
      </c>
      <c r="B356" s="12">
        <f>COUNTIF($F$112:F356,F356)</f>
        <v>245</v>
      </c>
      <c r="C356" s="118"/>
      <c r="D356" s="118"/>
      <c r="E356" s="124"/>
      <c r="F356" s="62" t="str">
        <f t="shared" si="11"/>
        <v/>
      </c>
      <c r="G356" s="118"/>
      <c r="H356" s="134"/>
    </row>
    <row r="357" spans="1:8" ht="18.75" customHeight="1">
      <c r="A357" s="12" t="str">
        <f t="shared" si="10"/>
        <v>246</v>
      </c>
      <c r="B357" s="12">
        <f>COUNTIF($F$112:F357,F357)</f>
        <v>246</v>
      </c>
      <c r="C357" s="118"/>
      <c r="D357" s="118"/>
      <c r="E357" s="123"/>
      <c r="F357" s="62" t="str">
        <f t="shared" si="11"/>
        <v/>
      </c>
      <c r="G357" s="118"/>
      <c r="H357" s="133"/>
    </row>
    <row r="358" spans="1:8" ht="18.75" customHeight="1">
      <c r="A358" s="12" t="str">
        <f t="shared" si="10"/>
        <v>247</v>
      </c>
      <c r="B358" s="12">
        <f>COUNTIF($F$112:F358,F358)</f>
        <v>247</v>
      </c>
      <c r="C358" s="118"/>
      <c r="D358" s="118"/>
      <c r="E358" s="124"/>
      <c r="F358" s="62" t="str">
        <f t="shared" si="11"/>
        <v/>
      </c>
      <c r="G358" s="118"/>
      <c r="H358" s="134"/>
    </row>
    <row r="359" spans="1:8" ht="18.75" customHeight="1">
      <c r="A359" s="12" t="str">
        <f t="shared" si="10"/>
        <v>248</v>
      </c>
      <c r="B359" s="12">
        <f>COUNTIF($F$112:F359,F359)</f>
        <v>248</v>
      </c>
      <c r="C359" s="118"/>
      <c r="D359" s="118"/>
      <c r="E359" s="124"/>
      <c r="F359" s="62" t="str">
        <f t="shared" si="11"/>
        <v/>
      </c>
      <c r="G359" s="118"/>
      <c r="H359" s="134"/>
    </row>
    <row r="360" spans="1:8" ht="18.75" customHeight="1">
      <c r="A360" s="12" t="str">
        <f t="shared" si="10"/>
        <v>249</v>
      </c>
      <c r="B360" s="12">
        <f>COUNTIF($F$112:F360,F360)</f>
        <v>249</v>
      </c>
      <c r="C360" s="118"/>
      <c r="D360" s="118"/>
      <c r="E360" s="124"/>
      <c r="F360" s="62" t="str">
        <f t="shared" si="11"/>
        <v/>
      </c>
      <c r="G360" s="118"/>
      <c r="H360" s="134"/>
    </row>
    <row r="361" spans="1:8" ht="18.75" customHeight="1">
      <c r="A361" s="12" t="str">
        <f t="shared" si="10"/>
        <v>250</v>
      </c>
      <c r="B361" s="12">
        <f>COUNTIF($F$112:F361,F361)</f>
        <v>250</v>
      </c>
      <c r="C361" s="118"/>
      <c r="D361" s="118"/>
      <c r="E361" s="124"/>
      <c r="F361" s="62" t="str">
        <f t="shared" si="11"/>
        <v/>
      </c>
      <c r="G361" s="118"/>
      <c r="H361" s="134"/>
    </row>
    <row r="362" spans="1:8" ht="18.75" customHeight="1">
      <c r="A362" s="12" t="str">
        <f t="shared" si="10"/>
        <v>251</v>
      </c>
      <c r="B362" s="12">
        <f>COUNTIF($F$112:F362,F362)</f>
        <v>251</v>
      </c>
      <c r="C362" s="118"/>
      <c r="D362" s="118"/>
      <c r="E362" s="123"/>
      <c r="F362" s="62" t="str">
        <f t="shared" si="11"/>
        <v/>
      </c>
      <c r="G362" s="118"/>
      <c r="H362" s="133"/>
    </row>
    <row r="363" spans="1:8" ht="18.75" customHeight="1">
      <c r="A363" s="12" t="str">
        <f t="shared" si="10"/>
        <v>252</v>
      </c>
      <c r="B363" s="12">
        <f>COUNTIF($F$112:F363,F363)</f>
        <v>252</v>
      </c>
      <c r="C363" s="118"/>
      <c r="D363" s="118"/>
      <c r="E363" s="124"/>
      <c r="F363" s="62" t="str">
        <f t="shared" si="11"/>
        <v/>
      </c>
      <c r="G363" s="118"/>
      <c r="H363" s="134"/>
    </row>
    <row r="364" spans="1:8" ht="18.75" customHeight="1">
      <c r="A364" s="12" t="str">
        <f t="shared" si="10"/>
        <v>253</v>
      </c>
      <c r="B364" s="12">
        <f>COUNTIF($F$112:F364,F364)</f>
        <v>253</v>
      </c>
      <c r="C364" s="118"/>
      <c r="D364" s="118"/>
      <c r="E364" s="124"/>
      <c r="F364" s="62" t="str">
        <f t="shared" si="11"/>
        <v/>
      </c>
      <c r="G364" s="118"/>
      <c r="H364" s="134"/>
    </row>
    <row r="365" spans="1:8" ht="18.75" customHeight="1">
      <c r="A365" s="12" t="str">
        <f t="shared" si="10"/>
        <v>254</v>
      </c>
      <c r="B365" s="12">
        <f>COUNTIF($F$112:F365,F365)</f>
        <v>254</v>
      </c>
      <c r="C365" s="118"/>
      <c r="D365" s="118"/>
      <c r="E365" s="124"/>
      <c r="F365" s="62" t="str">
        <f t="shared" si="11"/>
        <v/>
      </c>
      <c r="G365" s="118"/>
      <c r="H365" s="134"/>
    </row>
    <row r="366" spans="1:8" ht="18.75" customHeight="1">
      <c r="A366" s="12" t="str">
        <f t="shared" si="10"/>
        <v>255</v>
      </c>
      <c r="B366" s="12">
        <f>COUNTIF($F$112:F366,F366)</f>
        <v>255</v>
      </c>
      <c r="C366" s="118"/>
      <c r="D366" s="118"/>
      <c r="E366" s="124"/>
      <c r="F366" s="62" t="str">
        <f t="shared" si="11"/>
        <v/>
      </c>
      <c r="G366" s="118"/>
      <c r="H366" s="134"/>
    </row>
    <row r="367" spans="1:8" ht="18.75" customHeight="1">
      <c r="A367" s="12" t="str">
        <f t="shared" si="10"/>
        <v>256</v>
      </c>
      <c r="B367" s="12">
        <f>COUNTIF($F$112:F367,F367)</f>
        <v>256</v>
      </c>
      <c r="C367" s="119"/>
      <c r="D367" s="118"/>
      <c r="E367" s="123"/>
      <c r="F367" s="62" t="str">
        <f t="shared" si="11"/>
        <v/>
      </c>
      <c r="G367" s="119"/>
      <c r="H367" s="133"/>
    </row>
    <row r="368" spans="1:8" ht="18.75" customHeight="1">
      <c r="A368" s="12" t="str">
        <f t="shared" ref="A368:A431" si="12">F368&amp;B368</f>
        <v>257</v>
      </c>
      <c r="B368" s="12">
        <f>COUNTIF($F$112:F368,F368)</f>
        <v>257</v>
      </c>
      <c r="C368" s="118"/>
      <c r="D368" s="118"/>
      <c r="E368" s="124"/>
      <c r="F368" s="62" t="str">
        <f t="shared" ref="F368:F431" si="13">IF(E368=1,"社会奉仕活動",(IF(E368=2,"生きがいを高める活動",(IF(E368=3,"健康を進める活動",(IF(E368=4,"その他の社会活動",(IF(E368=5,"補助対象外","")))))))))</f>
        <v/>
      </c>
      <c r="G368" s="118"/>
      <c r="H368" s="134"/>
    </row>
    <row r="369" spans="1:8" ht="18.75" customHeight="1">
      <c r="A369" s="12" t="str">
        <f t="shared" si="12"/>
        <v>258</v>
      </c>
      <c r="B369" s="12">
        <f>COUNTIF($F$112:F369,F369)</f>
        <v>258</v>
      </c>
      <c r="C369" s="118"/>
      <c r="D369" s="118"/>
      <c r="E369" s="124"/>
      <c r="F369" s="62" t="str">
        <f t="shared" si="13"/>
        <v/>
      </c>
      <c r="G369" s="118"/>
      <c r="H369" s="134"/>
    </row>
    <row r="370" spans="1:8" ht="18.75" customHeight="1">
      <c r="A370" s="12" t="str">
        <f t="shared" si="12"/>
        <v>259</v>
      </c>
      <c r="B370" s="12">
        <f>COUNTIF($F$112:F370,F370)</f>
        <v>259</v>
      </c>
      <c r="C370" s="118"/>
      <c r="D370" s="118"/>
      <c r="E370" s="124"/>
      <c r="F370" s="62" t="str">
        <f t="shared" si="13"/>
        <v/>
      </c>
      <c r="G370" s="118"/>
      <c r="H370" s="134"/>
    </row>
    <row r="371" spans="1:8" ht="18.75" customHeight="1">
      <c r="A371" s="12" t="str">
        <f t="shared" si="12"/>
        <v>260</v>
      </c>
      <c r="B371" s="12">
        <f>COUNTIF($F$112:F371,F371)</f>
        <v>260</v>
      </c>
      <c r="C371" s="118"/>
      <c r="D371" s="118"/>
      <c r="E371" s="124"/>
      <c r="F371" s="62" t="str">
        <f t="shared" si="13"/>
        <v/>
      </c>
      <c r="G371" s="118"/>
      <c r="H371" s="134"/>
    </row>
    <row r="372" spans="1:8" ht="18.75" customHeight="1">
      <c r="A372" s="12" t="str">
        <f t="shared" si="12"/>
        <v>261</v>
      </c>
      <c r="B372" s="12">
        <f>COUNTIF($F$112:F372,F372)</f>
        <v>261</v>
      </c>
      <c r="C372" s="118"/>
      <c r="D372" s="118"/>
      <c r="E372" s="123"/>
      <c r="F372" s="62" t="str">
        <f t="shared" si="13"/>
        <v/>
      </c>
      <c r="G372" s="118"/>
      <c r="H372" s="133"/>
    </row>
    <row r="373" spans="1:8" ht="18.75" customHeight="1">
      <c r="A373" s="12" t="str">
        <f t="shared" si="12"/>
        <v>262</v>
      </c>
      <c r="B373" s="12">
        <f>COUNTIF($F$112:F373,F373)</f>
        <v>262</v>
      </c>
      <c r="C373" s="118"/>
      <c r="D373" s="118"/>
      <c r="E373" s="124"/>
      <c r="F373" s="62" t="str">
        <f t="shared" si="13"/>
        <v/>
      </c>
      <c r="G373" s="118"/>
      <c r="H373" s="134"/>
    </row>
    <row r="374" spans="1:8" ht="18.75" customHeight="1">
      <c r="A374" s="12" t="str">
        <f t="shared" si="12"/>
        <v>263</v>
      </c>
      <c r="B374" s="12">
        <f>COUNTIF($F$112:F374,F374)</f>
        <v>263</v>
      </c>
      <c r="C374" s="118"/>
      <c r="D374" s="118"/>
      <c r="E374" s="124"/>
      <c r="F374" s="62" t="str">
        <f t="shared" si="13"/>
        <v/>
      </c>
      <c r="G374" s="118"/>
      <c r="H374" s="134"/>
    </row>
    <row r="375" spans="1:8" ht="18.75" customHeight="1">
      <c r="A375" s="12" t="str">
        <f t="shared" si="12"/>
        <v>264</v>
      </c>
      <c r="B375" s="12">
        <f>COUNTIF($F$112:F375,F375)</f>
        <v>264</v>
      </c>
      <c r="C375" s="118"/>
      <c r="D375" s="118"/>
      <c r="E375" s="124"/>
      <c r="F375" s="62" t="str">
        <f t="shared" si="13"/>
        <v/>
      </c>
      <c r="G375" s="118"/>
      <c r="H375" s="134"/>
    </row>
    <row r="376" spans="1:8" ht="18.75" customHeight="1">
      <c r="A376" s="12" t="str">
        <f t="shared" si="12"/>
        <v>265</v>
      </c>
      <c r="B376" s="12">
        <f>COUNTIF($F$112:F376,F376)</f>
        <v>265</v>
      </c>
      <c r="C376" s="118"/>
      <c r="D376" s="118"/>
      <c r="E376" s="124"/>
      <c r="F376" s="62" t="str">
        <f t="shared" si="13"/>
        <v/>
      </c>
      <c r="G376" s="118"/>
      <c r="H376" s="134"/>
    </row>
    <row r="377" spans="1:8" ht="18.75" customHeight="1">
      <c r="A377" s="12" t="str">
        <f t="shared" si="12"/>
        <v>266</v>
      </c>
      <c r="B377" s="12">
        <f>COUNTIF($F$112:F377,F377)</f>
        <v>266</v>
      </c>
      <c r="C377" s="118"/>
      <c r="D377" s="118"/>
      <c r="E377" s="123"/>
      <c r="F377" s="62" t="str">
        <f t="shared" si="13"/>
        <v/>
      </c>
      <c r="G377" s="118"/>
      <c r="H377" s="133"/>
    </row>
    <row r="378" spans="1:8" ht="18.75" customHeight="1">
      <c r="A378" s="12" t="str">
        <f t="shared" si="12"/>
        <v>267</v>
      </c>
      <c r="B378" s="12">
        <f>COUNTIF($F$112:F378,F378)</f>
        <v>267</v>
      </c>
      <c r="C378" s="118"/>
      <c r="D378" s="118"/>
      <c r="E378" s="124"/>
      <c r="F378" s="62" t="str">
        <f t="shared" si="13"/>
        <v/>
      </c>
      <c r="G378" s="118"/>
      <c r="H378" s="134"/>
    </row>
    <row r="379" spans="1:8" ht="18.75" customHeight="1">
      <c r="A379" s="12" t="str">
        <f t="shared" si="12"/>
        <v>268</v>
      </c>
      <c r="B379" s="12">
        <f>COUNTIF($F$112:F379,F379)</f>
        <v>268</v>
      </c>
      <c r="C379" s="118"/>
      <c r="D379" s="118"/>
      <c r="E379" s="124"/>
      <c r="F379" s="62" t="str">
        <f t="shared" si="13"/>
        <v/>
      </c>
      <c r="G379" s="118"/>
      <c r="H379" s="134"/>
    </row>
    <row r="380" spans="1:8" ht="18.75" customHeight="1">
      <c r="A380" s="12" t="str">
        <f t="shared" si="12"/>
        <v>269</v>
      </c>
      <c r="B380" s="12">
        <f>COUNTIF($F$112:F380,F380)</f>
        <v>269</v>
      </c>
      <c r="C380" s="118"/>
      <c r="D380" s="118"/>
      <c r="E380" s="124"/>
      <c r="F380" s="62" t="str">
        <f t="shared" si="13"/>
        <v/>
      </c>
      <c r="G380" s="118"/>
      <c r="H380" s="134"/>
    </row>
    <row r="381" spans="1:8" ht="18.75" customHeight="1">
      <c r="A381" s="12" t="str">
        <f t="shared" si="12"/>
        <v>270</v>
      </c>
      <c r="B381" s="12">
        <f>COUNTIF($F$112:F381,F381)</f>
        <v>270</v>
      </c>
      <c r="C381" s="118"/>
      <c r="D381" s="118"/>
      <c r="E381" s="124"/>
      <c r="F381" s="62" t="str">
        <f t="shared" si="13"/>
        <v/>
      </c>
      <c r="G381" s="118"/>
      <c r="H381" s="134"/>
    </row>
    <row r="382" spans="1:8" ht="18.75" customHeight="1">
      <c r="A382" s="12" t="str">
        <f t="shared" si="12"/>
        <v>271</v>
      </c>
      <c r="B382" s="12">
        <f>COUNTIF($F$112:F382,F382)</f>
        <v>271</v>
      </c>
      <c r="C382" s="118"/>
      <c r="D382" s="118"/>
      <c r="E382" s="123"/>
      <c r="F382" s="62" t="str">
        <f t="shared" si="13"/>
        <v/>
      </c>
      <c r="G382" s="118"/>
      <c r="H382" s="133"/>
    </row>
    <row r="383" spans="1:8" ht="18.75" customHeight="1">
      <c r="A383" s="12" t="str">
        <f t="shared" si="12"/>
        <v>272</v>
      </c>
      <c r="B383" s="12">
        <f>COUNTIF($F$112:F383,F383)</f>
        <v>272</v>
      </c>
      <c r="C383" s="118"/>
      <c r="D383" s="118"/>
      <c r="E383" s="124"/>
      <c r="F383" s="62" t="str">
        <f t="shared" si="13"/>
        <v/>
      </c>
      <c r="G383" s="118"/>
      <c r="H383" s="134"/>
    </row>
    <row r="384" spans="1:8" ht="18.75" customHeight="1">
      <c r="A384" s="12" t="str">
        <f t="shared" si="12"/>
        <v>273</v>
      </c>
      <c r="B384" s="12">
        <f>COUNTIF($F$112:F384,F384)</f>
        <v>273</v>
      </c>
      <c r="C384" s="118"/>
      <c r="D384" s="118"/>
      <c r="E384" s="124"/>
      <c r="F384" s="62" t="str">
        <f t="shared" si="13"/>
        <v/>
      </c>
      <c r="G384" s="118"/>
      <c r="H384" s="134"/>
    </row>
    <row r="385" spans="1:8" ht="18.75" customHeight="1">
      <c r="A385" s="12" t="str">
        <f t="shared" si="12"/>
        <v>274</v>
      </c>
      <c r="B385" s="12">
        <f>COUNTIF($F$112:F385,F385)</f>
        <v>274</v>
      </c>
      <c r="C385" s="118"/>
      <c r="D385" s="118"/>
      <c r="E385" s="124"/>
      <c r="F385" s="62" t="str">
        <f t="shared" si="13"/>
        <v/>
      </c>
      <c r="G385" s="118"/>
      <c r="H385" s="134"/>
    </row>
    <row r="386" spans="1:8" ht="18.75" customHeight="1">
      <c r="A386" s="12" t="str">
        <f t="shared" si="12"/>
        <v>275</v>
      </c>
      <c r="B386" s="12">
        <f>COUNTIF($F$112:F386,F386)</f>
        <v>275</v>
      </c>
      <c r="C386" s="118"/>
      <c r="D386" s="118"/>
      <c r="E386" s="124"/>
      <c r="F386" s="62" t="str">
        <f t="shared" si="13"/>
        <v/>
      </c>
      <c r="G386" s="118"/>
      <c r="H386" s="134"/>
    </row>
    <row r="387" spans="1:8" ht="18.75" customHeight="1">
      <c r="A387" s="12" t="str">
        <f t="shared" si="12"/>
        <v>276</v>
      </c>
      <c r="B387" s="12">
        <f>COUNTIF($F$112:F387,F387)</f>
        <v>276</v>
      </c>
      <c r="C387" s="118"/>
      <c r="D387" s="118"/>
      <c r="E387" s="123"/>
      <c r="F387" s="62" t="str">
        <f t="shared" si="13"/>
        <v/>
      </c>
      <c r="G387" s="118"/>
      <c r="H387" s="133"/>
    </row>
    <row r="388" spans="1:8" ht="18.75" customHeight="1">
      <c r="A388" s="12" t="str">
        <f t="shared" si="12"/>
        <v>277</v>
      </c>
      <c r="B388" s="12">
        <f>COUNTIF($F$112:F388,F388)</f>
        <v>277</v>
      </c>
      <c r="C388" s="118"/>
      <c r="D388" s="118"/>
      <c r="E388" s="124"/>
      <c r="F388" s="62" t="str">
        <f t="shared" si="13"/>
        <v/>
      </c>
      <c r="G388" s="118"/>
      <c r="H388" s="134"/>
    </row>
    <row r="389" spans="1:8" ht="18.75" customHeight="1">
      <c r="A389" s="12" t="str">
        <f t="shared" si="12"/>
        <v>278</v>
      </c>
      <c r="B389" s="12">
        <f>COUNTIF($F$112:F389,F389)</f>
        <v>278</v>
      </c>
      <c r="C389" s="118"/>
      <c r="D389" s="118"/>
      <c r="E389" s="124"/>
      <c r="F389" s="62" t="str">
        <f t="shared" si="13"/>
        <v/>
      </c>
      <c r="G389" s="118"/>
      <c r="H389" s="134"/>
    </row>
    <row r="390" spans="1:8" ht="18.75" customHeight="1">
      <c r="A390" s="12" t="str">
        <f t="shared" si="12"/>
        <v>279</v>
      </c>
      <c r="B390" s="12">
        <f>COUNTIF($F$112:F390,F390)</f>
        <v>279</v>
      </c>
      <c r="C390" s="118"/>
      <c r="D390" s="118"/>
      <c r="E390" s="124"/>
      <c r="F390" s="62" t="str">
        <f t="shared" si="13"/>
        <v/>
      </c>
      <c r="G390" s="118"/>
      <c r="H390" s="134"/>
    </row>
    <row r="391" spans="1:8" ht="18.75" customHeight="1">
      <c r="A391" s="12" t="str">
        <f t="shared" si="12"/>
        <v>280</v>
      </c>
      <c r="B391" s="12">
        <f>COUNTIF($F$112:F391,F391)</f>
        <v>280</v>
      </c>
      <c r="C391" s="118"/>
      <c r="D391" s="118"/>
      <c r="E391" s="124"/>
      <c r="F391" s="62" t="str">
        <f t="shared" si="13"/>
        <v/>
      </c>
      <c r="G391" s="118"/>
      <c r="H391" s="134"/>
    </row>
    <row r="392" spans="1:8" ht="18.75" customHeight="1">
      <c r="A392" s="12" t="str">
        <f t="shared" si="12"/>
        <v>281</v>
      </c>
      <c r="B392" s="12">
        <f>COUNTIF($F$112:F392,F392)</f>
        <v>281</v>
      </c>
      <c r="C392" s="118"/>
      <c r="D392" s="118"/>
      <c r="E392" s="123"/>
      <c r="F392" s="62" t="str">
        <f t="shared" si="13"/>
        <v/>
      </c>
      <c r="G392" s="118"/>
      <c r="H392" s="133"/>
    </row>
    <row r="393" spans="1:8" ht="18.75" customHeight="1">
      <c r="A393" s="12" t="str">
        <f t="shared" si="12"/>
        <v>282</v>
      </c>
      <c r="B393" s="12">
        <f>COUNTIF($F$112:F393,F393)</f>
        <v>282</v>
      </c>
      <c r="C393" s="118"/>
      <c r="D393" s="118"/>
      <c r="E393" s="124"/>
      <c r="F393" s="62" t="str">
        <f t="shared" si="13"/>
        <v/>
      </c>
      <c r="G393" s="118"/>
      <c r="H393" s="134"/>
    </row>
    <row r="394" spans="1:8" ht="18.75" customHeight="1">
      <c r="A394" s="12" t="str">
        <f t="shared" si="12"/>
        <v>283</v>
      </c>
      <c r="B394" s="12">
        <f>COUNTIF($F$112:F394,F394)</f>
        <v>283</v>
      </c>
      <c r="C394" s="118"/>
      <c r="D394" s="118"/>
      <c r="E394" s="124"/>
      <c r="F394" s="62" t="str">
        <f t="shared" si="13"/>
        <v/>
      </c>
      <c r="G394" s="118"/>
      <c r="H394" s="134"/>
    </row>
    <row r="395" spans="1:8" ht="18.75" customHeight="1">
      <c r="A395" s="12" t="str">
        <f t="shared" si="12"/>
        <v>284</v>
      </c>
      <c r="B395" s="12">
        <f>COUNTIF($F$112:F395,F395)</f>
        <v>284</v>
      </c>
      <c r="C395" s="118"/>
      <c r="D395" s="118"/>
      <c r="E395" s="124"/>
      <c r="F395" s="62" t="str">
        <f t="shared" si="13"/>
        <v/>
      </c>
      <c r="G395" s="118"/>
      <c r="H395" s="134"/>
    </row>
    <row r="396" spans="1:8" ht="18.75" customHeight="1">
      <c r="A396" s="12" t="str">
        <f t="shared" si="12"/>
        <v>285</v>
      </c>
      <c r="B396" s="12">
        <f>COUNTIF($F$112:F396,F396)</f>
        <v>285</v>
      </c>
      <c r="C396" s="118"/>
      <c r="D396" s="118"/>
      <c r="E396" s="124"/>
      <c r="F396" s="62" t="str">
        <f t="shared" si="13"/>
        <v/>
      </c>
      <c r="G396" s="118"/>
      <c r="H396" s="134"/>
    </row>
    <row r="397" spans="1:8" ht="18.75" customHeight="1">
      <c r="A397" s="12" t="str">
        <f t="shared" si="12"/>
        <v>286</v>
      </c>
      <c r="B397" s="12">
        <f>COUNTIF($F$112:F397,F397)</f>
        <v>286</v>
      </c>
      <c r="C397" s="118"/>
      <c r="D397" s="118"/>
      <c r="E397" s="123"/>
      <c r="F397" s="62" t="str">
        <f t="shared" si="13"/>
        <v/>
      </c>
      <c r="G397" s="118"/>
      <c r="H397" s="133"/>
    </row>
    <row r="398" spans="1:8" ht="18.75" customHeight="1">
      <c r="A398" s="12" t="str">
        <f t="shared" si="12"/>
        <v>287</v>
      </c>
      <c r="B398" s="12">
        <f>COUNTIF($F$112:F398,F398)</f>
        <v>287</v>
      </c>
      <c r="C398" s="118"/>
      <c r="D398" s="118"/>
      <c r="E398" s="124"/>
      <c r="F398" s="62" t="str">
        <f t="shared" si="13"/>
        <v/>
      </c>
      <c r="G398" s="118"/>
      <c r="H398" s="134"/>
    </row>
    <row r="399" spans="1:8" ht="18.75" customHeight="1">
      <c r="A399" s="12" t="str">
        <f t="shared" si="12"/>
        <v>288</v>
      </c>
      <c r="B399" s="12">
        <f>COUNTIF($F$112:F399,F399)</f>
        <v>288</v>
      </c>
      <c r="C399" s="118"/>
      <c r="D399" s="118"/>
      <c r="E399" s="124"/>
      <c r="F399" s="62" t="str">
        <f t="shared" si="13"/>
        <v/>
      </c>
      <c r="G399" s="118"/>
      <c r="H399" s="134"/>
    </row>
    <row r="400" spans="1:8" ht="18.75" customHeight="1">
      <c r="A400" s="12" t="str">
        <f t="shared" si="12"/>
        <v>289</v>
      </c>
      <c r="B400" s="12">
        <f>COUNTIF($F$112:F400,F400)</f>
        <v>289</v>
      </c>
      <c r="C400" s="118"/>
      <c r="D400" s="118"/>
      <c r="E400" s="124"/>
      <c r="F400" s="62" t="str">
        <f t="shared" si="13"/>
        <v/>
      </c>
      <c r="G400" s="118"/>
      <c r="H400" s="134"/>
    </row>
    <row r="401" spans="1:8" ht="18.75" customHeight="1">
      <c r="A401" s="12" t="str">
        <f t="shared" si="12"/>
        <v>290</v>
      </c>
      <c r="B401" s="12">
        <f>COUNTIF($F$112:F401,F401)</f>
        <v>290</v>
      </c>
      <c r="C401" s="118"/>
      <c r="D401" s="118"/>
      <c r="E401" s="124"/>
      <c r="F401" s="62" t="str">
        <f t="shared" si="13"/>
        <v/>
      </c>
      <c r="G401" s="118"/>
      <c r="H401" s="134"/>
    </row>
    <row r="402" spans="1:8" ht="18.75" customHeight="1">
      <c r="A402" s="12" t="str">
        <f t="shared" si="12"/>
        <v>291</v>
      </c>
      <c r="B402" s="12">
        <f>COUNTIF($F$112:F402,F402)</f>
        <v>291</v>
      </c>
      <c r="C402" s="118"/>
      <c r="D402" s="118"/>
      <c r="E402" s="123"/>
      <c r="F402" s="62" t="str">
        <f t="shared" si="13"/>
        <v/>
      </c>
      <c r="G402" s="118"/>
      <c r="H402" s="133"/>
    </row>
    <row r="403" spans="1:8" ht="18.75" customHeight="1">
      <c r="A403" s="12" t="str">
        <f t="shared" si="12"/>
        <v>292</v>
      </c>
      <c r="B403" s="12">
        <f>COUNTIF($F$112:F403,F403)</f>
        <v>292</v>
      </c>
      <c r="C403" s="118"/>
      <c r="D403" s="118"/>
      <c r="E403" s="124"/>
      <c r="F403" s="62" t="str">
        <f t="shared" si="13"/>
        <v/>
      </c>
      <c r="G403" s="118"/>
      <c r="H403" s="134"/>
    </row>
    <row r="404" spans="1:8" ht="18.75" customHeight="1">
      <c r="A404" s="12" t="str">
        <f t="shared" si="12"/>
        <v>293</v>
      </c>
      <c r="B404" s="12">
        <f>COUNTIF($F$112:F404,F404)</f>
        <v>293</v>
      </c>
      <c r="C404" s="118"/>
      <c r="D404" s="118"/>
      <c r="E404" s="124"/>
      <c r="F404" s="62" t="str">
        <f t="shared" si="13"/>
        <v/>
      </c>
      <c r="G404" s="118"/>
      <c r="H404" s="134"/>
    </row>
    <row r="405" spans="1:8" ht="18.75" customHeight="1">
      <c r="A405" s="12" t="str">
        <f t="shared" si="12"/>
        <v>294</v>
      </c>
      <c r="B405" s="12">
        <f>COUNTIF($F$112:F405,F405)</f>
        <v>294</v>
      </c>
      <c r="C405" s="118"/>
      <c r="D405" s="118"/>
      <c r="E405" s="124"/>
      <c r="F405" s="62" t="str">
        <f t="shared" si="13"/>
        <v/>
      </c>
      <c r="G405" s="118"/>
      <c r="H405" s="134"/>
    </row>
    <row r="406" spans="1:8" ht="18.75" customHeight="1">
      <c r="A406" s="12" t="str">
        <f t="shared" si="12"/>
        <v>295</v>
      </c>
      <c r="B406" s="12">
        <f>COUNTIF($F$112:F406,F406)</f>
        <v>295</v>
      </c>
      <c r="C406" s="118"/>
      <c r="D406" s="118"/>
      <c r="E406" s="124"/>
      <c r="F406" s="62" t="str">
        <f t="shared" si="13"/>
        <v/>
      </c>
      <c r="G406" s="118"/>
      <c r="H406" s="134"/>
    </row>
    <row r="407" spans="1:8" ht="18.75" customHeight="1">
      <c r="A407" s="12" t="str">
        <f t="shared" si="12"/>
        <v>296</v>
      </c>
      <c r="B407" s="12">
        <f>COUNTIF($F$112:F407,F407)</f>
        <v>296</v>
      </c>
      <c r="C407" s="118"/>
      <c r="D407" s="118"/>
      <c r="E407" s="123"/>
      <c r="F407" s="62" t="str">
        <f t="shared" si="13"/>
        <v/>
      </c>
      <c r="G407" s="118"/>
      <c r="H407" s="133"/>
    </row>
    <row r="408" spans="1:8" ht="18.75" customHeight="1">
      <c r="A408" s="12" t="str">
        <f t="shared" si="12"/>
        <v>297</v>
      </c>
      <c r="B408" s="12">
        <f>COUNTIF($F$112:F408,F408)</f>
        <v>297</v>
      </c>
      <c r="C408" s="118"/>
      <c r="D408" s="118"/>
      <c r="E408" s="124"/>
      <c r="F408" s="62" t="str">
        <f t="shared" si="13"/>
        <v/>
      </c>
      <c r="G408" s="118"/>
      <c r="H408" s="134"/>
    </row>
    <row r="409" spans="1:8" ht="18.75" customHeight="1">
      <c r="A409" s="12" t="str">
        <f t="shared" si="12"/>
        <v>298</v>
      </c>
      <c r="B409" s="12">
        <f>COUNTIF($F$112:F409,F409)</f>
        <v>298</v>
      </c>
      <c r="C409" s="118"/>
      <c r="D409" s="118"/>
      <c r="E409" s="124"/>
      <c r="F409" s="62" t="str">
        <f t="shared" si="13"/>
        <v/>
      </c>
      <c r="G409" s="118"/>
      <c r="H409" s="134"/>
    </row>
    <row r="410" spans="1:8" ht="18.75" customHeight="1">
      <c r="A410" s="12" t="str">
        <f t="shared" si="12"/>
        <v>299</v>
      </c>
      <c r="B410" s="12">
        <f>COUNTIF($F$112:F410,F410)</f>
        <v>299</v>
      </c>
      <c r="C410" s="118"/>
      <c r="D410" s="118"/>
      <c r="E410" s="124"/>
      <c r="F410" s="62" t="str">
        <f t="shared" si="13"/>
        <v/>
      </c>
      <c r="G410" s="118"/>
      <c r="H410" s="134"/>
    </row>
    <row r="411" spans="1:8" ht="18.75" customHeight="1">
      <c r="A411" s="12" t="str">
        <f t="shared" si="12"/>
        <v>300</v>
      </c>
      <c r="B411" s="12">
        <f>COUNTIF($F$112:F411,F411)</f>
        <v>300</v>
      </c>
      <c r="C411" s="118"/>
      <c r="D411" s="118"/>
      <c r="E411" s="124"/>
      <c r="F411" s="62" t="str">
        <f t="shared" si="13"/>
        <v/>
      </c>
      <c r="G411" s="118"/>
      <c r="H411" s="134"/>
    </row>
    <row r="412" spans="1:8" ht="18.75" customHeight="1">
      <c r="A412" s="12" t="str">
        <f t="shared" si="12"/>
        <v>301</v>
      </c>
      <c r="B412" s="12">
        <f>COUNTIF($F$112:F412,F412)</f>
        <v>301</v>
      </c>
      <c r="C412" s="118"/>
      <c r="D412" s="118"/>
      <c r="E412" s="124"/>
      <c r="F412" s="62" t="str">
        <f t="shared" si="13"/>
        <v/>
      </c>
      <c r="G412" s="118"/>
      <c r="H412" s="134"/>
    </row>
    <row r="413" spans="1:8" ht="18.75" customHeight="1">
      <c r="A413" s="12" t="str">
        <f t="shared" si="12"/>
        <v>302</v>
      </c>
      <c r="B413" s="12">
        <f>COUNTIF($F$112:F413,F413)</f>
        <v>302</v>
      </c>
      <c r="C413" s="118"/>
      <c r="D413" s="118"/>
      <c r="E413" s="124"/>
      <c r="F413" s="62" t="str">
        <f t="shared" si="13"/>
        <v/>
      </c>
      <c r="G413" s="118"/>
      <c r="H413" s="134"/>
    </row>
    <row r="414" spans="1:8" ht="18.75" customHeight="1">
      <c r="A414" s="12" t="str">
        <f t="shared" si="12"/>
        <v>303</v>
      </c>
      <c r="B414" s="12">
        <f>COUNTIF($F$112:F414,F414)</f>
        <v>303</v>
      </c>
      <c r="C414" s="118"/>
      <c r="D414" s="118"/>
      <c r="E414" s="124"/>
      <c r="F414" s="62" t="str">
        <f t="shared" si="13"/>
        <v/>
      </c>
      <c r="G414" s="118"/>
      <c r="H414" s="134"/>
    </row>
    <row r="415" spans="1:8" ht="18.75" customHeight="1">
      <c r="A415" s="12" t="str">
        <f t="shared" si="12"/>
        <v>304</v>
      </c>
      <c r="B415" s="12">
        <f>COUNTIF($F$112:F415,F415)</f>
        <v>304</v>
      </c>
      <c r="C415" s="118"/>
      <c r="D415" s="118"/>
      <c r="E415" s="124"/>
      <c r="F415" s="62" t="str">
        <f t="shared" si="13"/>
        <v/>
      </c>
      <c r="G415" s="118"/>
      <c r="H415" s="134"/>
    </row>
    <row r="416" spans="1:8" ht="18.75" customHeight="1">
      <c r="A416" s="12" t="str">
        <f t="shared" si="12"/>
        <v>305</v>
      </c>
      <c r="B416" s="12">
        <f>COUNTIF($F$112:F416,F416)</f>
        <v>305</v>
      </c>
      <c r="C416" s="118"/>
      <c r="D416" s="118"/>
      <c r="E416" s="124"/>
      <c r="F416" s="62" t="str">
        <f t="shared" si="13"/>
        <v/>
      </c>
      <c r="G416" s="118"/>
      <c r="H416" s="134"/>
    </row>
    <row r="417" spans="1:8" ht="18.75" customHeight="1">
      <c r="A417" s="12" t="str">
        <f t="shared" si="12"/>
        <v>306</v>
      </c>
      <c r="B417" s="12">
        <f>COUNTIF($F$112:F417,F417)</f>
        <v>306</v>
      </c>
      <c r="C417" s="118"/>
      <c r="D417" s="118"/>
      <c r="E417" s="124"/>
      <c r="F417" s="62" t="str">
        <f t="shared" si="13"/>
        <v/>
      </c>
      <c r="G417" s="118"/>
      <c r="H417" s="134"/>
    </row>
    <row r="418" spans="1:8" ht="18.75" customHeight="1">
      <c r="A418" s="12" t="str">
        <f t="shared" si="12"/>
        <v>307</v>
      </c>
      <c r="B418" s="12">
        <f>COUNTIF($F$112:F418,F418)</f>
        <v>307</v>
      </c>
      <c r="C418" s="118"/>
      <c r="D418" s="118"/>
      <c r="E418" s="124"/>
      <c r="F418" s="62" t="str">
        <f t="shared" si="13"/>
        <v/>
      </c>
      <c r="G418" s="118"/>
      <c r="H418" s="134"/>
    </row>
    <row r="419" spans="1:8" ht="18.75" customHeight="1">
      <c r="A419" s="12" t="str">
        <f t="shared" si="12"/>
        <v>308</v>
      </c>
      <c r="B419" s="12">
        <f>COUNTIF($F$112:F419,F419)</f>
        <v>308</v>
      </c>
      <c r="C419" s="118"/>
      <c r="D419" s="118"/>
      <c r="E419" s="124"/>
      <c r="F419" s="62" t="str">
        <f t="shared" si="13"/>
        <v/>
      </c>
      <c r="G419" s="118"/>
      <c r="H419" s="134"/>
    </row>
    <row r="420" spans="1:8" ht="18.75" customHeight="1">
      <c r="A420" s="12" t="str">
        <f t="shared" si="12"/>
        <v>309</v>
      </c>
      <c r="B420" s="12">
        <f>COUNTIF($F$112:F420,F420)</f>
        <v>309</v>
      </c>
      <c r="C420" s="118"/>
      <c r="D420" s="118"/>
      <c r="E420" s="124"/>
      <c r="F420" s="62" t="str">
        <f t="shared" si="13"/>
        <v/>
      </c>
      <c r="G420" s="118"/>
      <c r="H420" s="134"/>
    </row>
    <row r="421" spans="1:8" ht="18.75" customHeight="1">
      <c r="A421" s="12" t="str">
        <f t="shared" si="12"/>
        <v>310</v>
      </c>
      <c r="B421" s="12">
        <f>COUNTIF($F$112:F421,F421)</f>
        <v>310</v>
      </c>
      <c r="C421" s="118"/>
      <c r="D421" s="118"/>
      <c r="E421" s="124"/>
      <c r="F421" s="62" t="str">
        <f t="shared" si="13"/>
        <v/>
      </c>
      <c r="G421" s="118"/>
      <c r="H421" s="134"/>
    </row>
    <row r="422" spans="1:8" ht="18.75" customHeight="1">
      <c r="A422" s="12" t="str">
        <f t="shared" si="12"/>
        <v>311</v>
      </c>
      <c r="B422" s="12">
        <f>COUNTIF($F$112:F422,F422)</f>
        <v>311</v>
      </c>
      <c r="C422" s="118"/>
      <c r="D422" s="118"/>
      <c r="E422" s="124"/>
      <c r="F422" s="62" t="str">
        <f t="shared" si="13"/>
        <v/>
      </c>
      <c r="G422" s="118"/>
      <c r="H422" s="134"/>
    </row>
    <row r="423" spans="1:8" ht="18.75" customHeight="1">
      <c r="A423" s="12" t="str">
        <f t="shared" si="12"/>
        <v>312</v>
      </c>
      <c r="B423" s="12">
        <f>COUNTIF($F$112:F423,F423)</f>
        <v>312</v>
      </c>
      <c r="C423" s="118"/>
      <c r="D423" s="118"/>
      <c r="E423" s="124"/>
      <c r="F423" s="62" t="str">
        <f t="shared" si="13"/>
        <v/>
      </c>
      <c r="G423" s="118"/>
      <c r="H423" s="134"/>
    </row>
    <row r="424" spans="1:8" ht="18.75" customHeight="1">
      <c r="A424" s="12" t="str">
        <f t="shared" si="12"/>
        <v>313</v>
      </c>
      <c r="B424" s="12">
        <f>COUNTIF($F$112:F424,F424)</f>
        <v>313</v>
      </c>
      <c r="C424" s="118"/>
      <c r="D424" s="118"/>
      <c r="E424" s="124"/>
      <c r="F424" s="62" t="str">
        <f t="shared" si="13"/>
        <v/>
      </c>
      <c r="G424" s="118"/>
      <c r="H424" s="134"/>
    </row>
    <row r="425" spans="1:8" ht="18.75" customHeight="1">
      <c r="A425" s="12" t="str">
        <f t="shared" si="12"/>
        <v>314</v>
      </c>
      <c r="B425" s="12">
        <f>COUNTIF($F$112:F425,F425)</f>
        <v>314</v>
      </c>
      <c r="C425" s="118"/>
      <c r="D425" s="118"/>
      <c r="E425" s="124"/>
      <c r="F425" s="62" t="str">
        <f t="shared" si="13"/>
        <v/>
      </c>
      <c r="G425" s="118"/>
      <c r="H425" s="134"/>
    </row>
    <row r="426" spans="1:8" ht="18.75" customHeight="1">
      <c r="A426" s="12" t="str">
        <f t="shared" si="12"/>
        <v>315</v>
      </c>
      <c r="B426" s="12">
        <f>COUNTIF($F$112:F426,F426)</f>
        <v>315</v>
      </c>
      <c r="C426" s="118"/>
      <c r="D426" s="118"/>
      <c r="E426" s="124"/>
      <c r="F426" s="62" t="str">
        <f t="shared" si="13"/>
        <v/>
      </c>
      <c r="G426" s="118"/>
      <c r="H426" s="134"/>
    </row>
    <row r="427" spans="1:8" ht="18.75" customHeight="1">
      <c r="A427" s="12" t="str">
        <f t="shared" si="12"/>
        <v>316</v>
      </c>
      <c r="B427" s="12">
        <f>COUNTIF($F$112:F427,F427)</f>
        <v>316</v>
      </c>
      <c r="C427" s="118"/>
      <c r="D427" s="118"/>
      <c r="E427" s="124"/>
      <c r="F427" s="62" t="str">
        <f t="shared" si="13"/>
        <v/>
      </c>
      <c r="G427" s="118"/>
      <c r="H427" s="134"/>
    </row>
    <row r="428" spans="1:8" ht="18.75" customHeight="1">
      <c r="A428" s="12" t="str">
        <f t="shared" si="12"/>
        <v>317</v>
      </c>
      <c r="B428" s="12">
        <f>COUNTIF($F$112:F428,F428)</f>
        <v>317</v>
      </c>
      <c r="C428" s="118"/>
      <c r="D428" s="118"/>
      <c r="E428" s="124"/>
      <c r="F428" s="62" t="str">
        <f t="shared" si="13"/>
        <v/>
      </c>
      <c r="G428" s="118"/>
      <c r="H428" s="134"/>
    </row>
    <row r="429" spans="1:8" ht="18.75" customHeight="1">
      <c r="A429" s="12" t="str">
        <f t="shared" si="12"/>
        <v>318</v>
      </c>
      <c r="B429" s="12">
        <f>COUNTIF($F$112:F429,F429)</f>
        <v>318</v>
      </c>
      <c r="C429" s="118"/>
      <c r="D429" s="118"/>
      <c r="E429" s="124"/>
      <c r="F429" s="62" t="str">
        <f t="shared" si="13"/>
        <v/>
      </c>
      <c r="G429" s="118"/>
      <c r="H429" s="134"/>
    </row>
    <row r="430" spans="1:8" ht="18.75" customHeight="1">
      <c r="A430" s="12" t="str">
        <f t="shared" si="12"/>
        <v>319</v>
      </c>
      <c r="B430" s="12">
        <f>COUNTIF($F$112:F430,F430)</f>
        <v>319</v>
      </c>
      <c r="C430" s="118"/>
      <c r="D430" s="118"/>
      <c r="E430" s="124"/>
      <c r="F430" s="62" t="str">
        <f t="shared" si="13"/>
        <v/>
      </c>
      <c r="G430" s="118"/>
      <c r="H430" s="134"/>
    </row>
    <row r="431" spans="1:8" ht="18.75" customHeight="1">
      <c r="A431" s="12" t="str">
        <f t="shared" si="12"/>
        <v>320</v>
      </c>
      <c r="B431" s="12">
        <f>COUNTIF($F$112:F431,F431)</f>
        <v>320</v>
      </c>
      <c r="C431" s="118"/>
      <c r="D431" s="118"/>
      <c r="E431" s="124"/>
      <c r="F431" s="62" t="str">
        <f t="shared" si="13"/>
        <v/>
      </c>
      <c r="G431" s="118"/>
      <c r="H431" s="134"/>
    </row>
    <row r="432" spans="1:8" ht="18.75" customHeight="1">
      <c r="C432" s="24" t="s">
        <v>31</v>
      </c>
      <c r="D432" s="24"/>
      <c r="E432" s="24"/>
      <c r="F432" s="24"/>
      <c r="G432" s="24"/>
      <c r="H432" s="91">
        <f>SUM(H112:H431)</f>
        <v>0</v>
      </c>
    </row>
    <row r="433" spans="2:11" ht="18.75" customHeight="1">
      <c r="F433" s="65" t="s">
        <v>29</v>
      </c>
      <c r="G433" s="71" t="s">
        <v>49</v>
      </c>
      <c r="H433" s="92">
        <f>SUMIF(E112:E431,1,H112:H431)</f>
        <v>0</v>
      </c>
    </row>
    <row r="434" spans="2:11" ht="18.75" customHeight="1">
      <c r="F434" s="65"/>
      <c r="G434" s="72" t="s">
        <v>50</v>
      </c>
      <c r="H434" s="93">
        <f>SUMIF(E112:E431,2,H112:H431)</f>
        <v>0</v>
      </c>
    </row>
    <row r="435" spans="2:11" ht="18.75" customHeight="1">
      <c r="F435" s="65"/>
      <c r="G435" s="72" t="s">
        <v>52</v>
      </c>
      <c r="H435" s="93">
        <f>SUMIF(E112:E431,3,H112:H431)</f>
        <v>0</v>
      </c>
    </row>
    <row r="436" spans="2:11" ht="18.75" customHeight="1">
      <c r="F436" s="65"/>
      <c r="G436" s="72" t="s">
        <v>53</v>
      </c>
      <c r="H436" s="93">
        <f>SUMIF(E112:E431,4,H112:H431)</f>
        <v>0</v>
      </c>
    </row>
    <row r="437" spans="2:11" ht="18.75" customHeight="1">
      <c r="F437" s="65"/>
      <c r="G437" s="72" t="s">
        <v>2</v>
      </c>
      <c r="H437" s="93">
        <f>SUMIF(E112:E431,5,H112:H431)</f>
        <v>0</v>
      </c>
    </row>
    <row r="438" spans="2:11" ht="18.75" customHeight="1">
      <c r="F438" s="66"/>
      <c r="G438" s="24" t="s">
        <v>34</v>
      </c>
      <c r="H438" s="94">
        <f>SUM(H433:H437)</f>
        <v>0</v>
      </c>
    </row>
    <row r="439" spans="2:11" ht="18.75" customHeight="1">
      <c r="F439" s="67" t="s">
        <v>41</v>
      </c>
      <c r="G439" s="73"/>
      <c r="H439" s="95">
        <f>H109-H438</f>
        <v>0</v>
      </c>
    </row>
    <row r="440" spans="2:11" ht="18.75" customHeight="1">
      <c r="B440" s="9"/>
      <c r="E440" s="59" t="s">
        <v>344</v>
      </c>
      <c r="F440" s="125">
        <f>H439</f>
        <v>0</v>
      </c>
      <c r="G440" s="129" t="s">
        <v>162</v>
      </c>
      <c r="H440" s="135"/>
      <c r="I440" s="114"/>
      <c r="J440" s="114"/>
      <c r="K440" s="114"/>
    </row>
    <row r="441" spans="2:11" ht="18.75" customHeight="1">
      <c r="B441" s="9"/>
      <c r="F441" s="74"/>
      <c r="G441" s="125"/>
      <c r="H441" s="114"/>
      <c r="I441" s="114"/>
      <c r="J441" s="114"/>
      <c r="K441" s="114"/>
    </row>
    <row r="442" spans="2:11" ht="18.75" customHeight="1">
      <c r="B442" s="9"/>
      <c r="F442" s="37" t="s">
        <v>292</v>
      </c>
      <c r="G442" s="58"/>
      <c r="H442" s="136"/>
      <c r="I442" s="136"/>
      <c r="J442" s="105"/>
      <c r="K442" s="105"/>
    </row>
    <row r="443" spans="2:11" ht="18.75" customHeight="1">
      <c r="B443" s="9"/>
      <c r="F443" s="126">
        <v>46112</v>
      </c>
      <c r="G443" s="58"/>
      <c r="H443" s="136"/>
      <c r="I443" s="136"/>
      <c r="J443" s="105"/>
      <c r="K443" s="105"/>
    </row>
    <row r="444" spans="2:11" ht="18.75" customHeight="1">
      <c r="B444" s="9"/>
      <c r="F444" s="127" t="s">
        <v>354</v>
      </c>
      <c r="G444" s="130"/>
      <c r="H444" s="137" t="s">
        <v>18</v>
      </c>
      <c r="I444" s="137"/>
      <c r="J444" s="105"/>
      <c r="K444" s="105"/>
    </row>
    <row r="445" spans="2:11" ht="18.75" customHeight="1">
      <c r="B445" s="9"/>
      <c r="F445" s="127" t="s">
        <v>160</v>
      </c>
      <c r="G445" s="130"/>
      <c r="H445" s="137" t="s">
        <v>18</v>
      </c>
      <c r="I445" s="137"/>
      <c r="J445" s="105"/>
      <c r="K445" s="105"/>
    </row>
    <row r="446" spans="2:11" ht="18.75" customHeight="1">
      <c r="B446" s="9"/>
      <c r="F446" s="127"/>
      <c r="G446" s="58"/>
      <c r="H446" s="136"/>
      <c r="I446" s="136"/>
      <c r="J446" s="105"/>
      <c r="K446" s="105"/>
    </row>
    <row r="447" spans="2:11" ht="18.75" customHeight="1">
      <c r="B447" s="9"/>
      <c r="F447" s="37" t="s">
        <v>353</v>
      </c>
      <c r="G447" s="58"/>
      <c r="H447" s="136"/>
      <c r="I447" s="136"/>
      <c r="J447" s="105"/>
      <c r="K447" s="105"/>
    </row>
    <row r="448" spans="2:11" ht="18.75" customHeight="1">
      <c r="B448" s="9"/>
      <c r="F448" s="126">
        <v>46112</v>
      </c>
      <c r="G448" s="58"/>
      <c r="H448" s="136"/>
      <c r="I448" s="136"/>
      <c r="J448" s="105"/>
      <c r="K448" s="105"/>
    </row>
    <row r="449" spans="2:12" ht="18.75" customHeight="1">
      <c r="B449" s="9"/>
      <c r="F449" s="127" t="s">
        <v>304</v>
      </c>
      <c r="G449" s="130"/>
      <c r="H449" s="137" t="s">
        <v>18</v>
      </c>
      <c r="I449" s="137"/>
      <c r="J449" s="105"/>
      <c r="K449" s="105"/>
    </row>
    <row r="450" spans="2:12" ht="18.75" customHeight="1">
      <c r="B450" s="9"/>
      <c r="F450" s="127" t="s">
        <v>304</v>
      </c>
      <c r="G450" s="130"/>
      <c r="H450" s="137" t="s">
        <v>18</v>
      </c>
      <c r="I450" s="137"/>
      <c r="J450" s="105"/>
      <c r="K450" s="105"/>
    </row>
    <row r="451" spans="2:12" ht="18.75" customHeight="1">
      <c r="B451" s="9"/>
      <c r="C451" s="25" t="s">
        <v>72</v>
      </c>
      <c r="G451" s="74"/>
      <c r="H451" s="74"/>
      <c r="I451" s="105"/>
      <c r="J451" s="105"/>
      <c r="K451" s="105"/>
      <c r="L451" s="105"/>
    </row>
    <row r="452" spans="2:12" ht="18.75" customHeight="1">
      <c r="B452" s="9"/>
      <c r="G452" s="74"/>
      <c r="H452" s="74"/>
      <c r="I452" s="105"/>
      <c r="J452" s="105"/>
      <c r="K452" s="105"/>
      <c r="L452" s="105"/>
    </row>
    <row r="453" spans="2:12" ht="18.75" customHeight="1">
      <c r="B453" s="9"/>
      <c r="C453" s="26" t="s">
        <v>28</v>
      </c>
      <c r="G453" s="74"/>
      <c r="H453" s="74"/>
      <c r="I453" s="105"/>
      <c r="J453" s="105"/>
      <c r="K453" s="105"/>
      <c r="L453" s="105"/>
    </row>
    <row r="454" spans="2:12" ht="18.75" customHeight="1">
      <c r="B454" s="9"/>
      <c r="C454" s="27" t="s">
        <v>58</v>
      </c>
      <c r="G454" s="9"/>
      <c r="H454" s="30"/>
      <c r="I454" s="10"/>
      <c r="J454" s="10"/>
      <c r="K454" s="10"/>
      <c r="L454" s="10"/>
    </row>
    <row r="455" spans="2:12" ht="15" customHeight="1">
      <c r="B455" s="9"/>
      <c r="C455" s="28" t="s">
        <v>1</v>
      </c>
      <c r="D455" s="28" t="s">
        <v>13</v>
      </c>
      <c r="E455" s="28" t="s">
        <v>27</v>
      </c>
      <c r="F455" s="28" t="s">
        <v>15</v>
      </c>
      <c r="G455" s="28" t="s">
        <v>20</v>
      </c>
      <c r="H455" s="96" t="s">
        <v>56</v>
      </c>
      <c r="I455" s="106"/>
      <c r="J455" s="112"/>
      <c r="K455" s="112"/>
      <c r="L455" s="112"/>
    </row>
    <row r="456" spans="2:12" s="10" customFormat="1" ht="15" customHeight="1">
      <c r="B456" s="9">
        <v>1</v>
      </c>
      <c r="C456" s="29" t="str">
        <f t="shared" ref="C456:C485" si="14">IFERROR(VLOOKUP("会費"&amp;B456,$A$3:$H$102,3,FALSE),"")</f>
        <v/>
      </c>
      <c r="D456" s="29" t="str">
        <f t="shared" ref="D456:D485" si="15">IFERROR(VLOOKUP("会費"&amp;B456,$A$3:$H$102,4,FALSE),"")</f>
        <v/>
      </c>
      <c r="E456" s="29" t="str">
        <f t="shared" ref="E456:E485" si="16">IFERROR(VLOOKUP("会費"&amp;B456,$A$3:$H$102,5,FALSE),"")</f>
        <v/>
      </c>
      <c r="F456" s="29" t="str">
        <f t="shared" ref="F456:F485" si="17">IFERROR(VLOOKUP("会費"&amp;B456,$A$3:$H$102,6,FALSE),"")</f>
        <v/>
      </c>
      <c r="G456" s="29" t="str">
        <f t="shared" ref="G456:G485" si="18">IFERROR(VLOOKUP("会費"&amp;B456,$A$3:$H$102,7,FALSE),"")</f>
        <v/>
      </c>
      <c r="H456" s="97" t="str">
        <f t="shared" ref="H456:H485" si="19">IFERROR(VLOOKUP("会費"&amp;B456,$A$3:$H$102,8,FALSE),"")</f>
        <v/>
      </c>
      <c r="I456" s="107"/>
      <c r="J456" s="113"/>
      <c r="K456" s="113"/>
      <c r="L456" s="113"/>
    </row>
    <row r="457" spans="2:12" s="10" customFormat="1" ht="15" customHeight="1">
      <c r="B457" s="9">
        <v>2</v>
      </c>
      <c r="C457" s="29" t="str">
        <f t="shared" si="14"/>
        <v/>
      </c>
      <c r="D457" s="29" t="str">
        <f t="shared" si="15"/>
        <v/>
      </c>
      <c r="E457" s="29" t="str">
        <f t="shared" si="16"/>
        <v/>
      </c>
      <c r="F457" s="29" t="str">
        <f t="shared" si="17"/>
        <v/>
      </c>
      <c r="G457" s="29" t="str">
        <f t="shared" si="18"/>
        <v/>
      </c>
      <c r="H457" s="97" t="str">
        <f t="shared" si="19"/>
        <v/>
      </c>
      <c r="I457" s="107"/>
      <c r="J457" s="113"/>
      <c r="K457" s="113"/>
      <c r="L457" s="113"/>
    </row>
    <row r="458" spans="2:12" s="10" customFormat="1" ht="15" customHeight="1">
      <c r="B458" s="9">
        <v>3</v>
      </c>
      <c r="C458" s="29" t="str">
        <f t="shared" si="14"/>
        <v/>
      </c>
      <c r="D458" s="29" t="str">
        <f t="shared" si="15"/>
        <v/>
      </c>
      <c r="E458" s="29" t="str">
        <f t="shared" si="16"/>
        <v/>
      </c>
      <c r="F458" s="29" t="str">
        <f t="shared" si="17"/>
        <v/>
      </c>
      <c r="G458" s="29" t="str">
        <f t="shared" si="18"/>
        <v/>
      </c>
      <c r="H458" s="97" t="str">
        <f t="shared" si="19"/>
        <v/>
      </c>
      <c r="I458" s="107"/>
      <c r="J458" s="113"/>
      <c r="K458" s="113"/>
      <c r="L458" s="113"/>
    </row>
    <row r="459" spans="2:12" s="10" customFormat="1" ht="15" customHeight="1">
      <c r="B459" s="9">
        <v>4</v>
      </c>
      <c r="C459" s="29" t="str">
        <f t="shared" si="14"/>
        <v/>
      </c>
      <c r="D459" s="29" t="str">
        <f t="shared" si="15"/>
        <v/>
      </c>
      <c r="E459" s="29" t="str">
        <f t="shared" si="16"/>
        <v/>
      </c>
      <c r="F459" s="29" t="str">
        <f t="shared" si="17"/>
        <v/>
      </c>
      <c r="G459" s="29" t="str">
        <f t="shared" si="18"/>
        <v/>
      </c>
      <c r="H459" s="97" t="str">
        <f t="shared" si="19"/>
        <v/>
      </c>
      <c r="I459" s="107"/>
      <c r="J459" s="113"/>
      <c r="K459" s="113"/>
      <c r="L459" s="113"/>
    </row>
    <row r="460" spans="2:12" s="10" customFormat="1" ht="15" customHeight="1">
      <c r="B460" s="9">
        <v>5</v>
      </c>
      <c r="C460" s="29" t="str">
        <f t="shared" si="14"/>
        <v/>
      </c>
      <c r="D460" s="29" t="str">
        <f t="shared" si="15"/>
        <v/>
      </c>
      <c r="E460" s="29" t="str">
        <f t="shared" si="16"/>
        <v/>
      </c>
      <c r="F460" s="29" t="str">
        <f t="shared" si="17"/>
        <v/>
      </c>
      <c r="G460" s="29" t="str">
        <f t="shared" si="18"/>
        <v/>
      </c>
      <c r="H460" s="97" t="str">
        <f t="shared" si="19"/>
        <v/>
      </c>
      <c r="I460" s="107"/>
      <c r="J460" s="113"/>
      <c r="K460" s="113"/>
      <c r="L460" s="113"/>
    </row>
    <row r="461" spans="2:12" s="10" customFormat="1" ht="15" customHeight="1">
      <c r="B461" s="9">
        <v>6</v>
      </c>
      <c r="C461" s="29" t="str">
        <f t="shared" si="14"/>
        <v/>
      </c>
      <c r="D461" s="29" t="str">
        <f t="shared" si="15"/>
        <v/>
      </c>
      <c r="E461" s="29" t="str">
        <f t="shared" si="16"/>
        <v/>
      </c>
      <c r="F461" s="29" t="str">
        <f t="shared" si="17"/>
        <v/>
      </c>
      <c r="G461" s="29" t="str">
        <f t="shared" si="18"/>
        <v/>
      </c>
      <c r="H461" s="97" t="str">
        <f t="shared" si="19"/>
        <v/>
      </c>
      <c r="I461" s="107"/>
      <c r="J461" s="113"/>
      <c r="K461" s="113"/>
      <c r="L461" s="113"/>
    </row>
    <row r="462" spans="2:12" s="10" customFormat="1" ht="15" customHeight="1">
      <c r="B462" s="9">
        <v>7</v>
      </c>
      <c r="C462" s="29" t="str">
        <f t="shared" si="14"/>
        <v/>
      </c>
      <c r="D462" s="29" t="str">
        <f t="shared" si="15"/>
        <v/>
      </c>
      <c r="E462" s="29" t="str">
        <f t="shared" si="16"/>
        <v/>
      </c>
      <c r="F462" s="29" t="str">
        <f t="shared" si="17"/>
        <v/>
      </c>
      <c r="G462" s="29" t="str">
        <f t="shared" si="18"/>
        <v/>
      </c>
      <c r="H462" s="97" t="str">
        <f t="shared" si="19"/>
        <v/>
      </c>
      <c r="I462" s="107"/>
      <c r="J462" s="113"/>
      <c r="K462" s="113"/>
      <c r="L462" s="113"/>
    </row>
    <row r="463" spans="2:12" s="10" customFormat="1" ht="15" customHeight="1">
      <c r="B463" s="9">
        <v>8</v>
      </c>
      <c r="C463" s="29" t="str">
        <f t="shared" si="14"/>
        <v/>
      </c>
      <c r="D463" s="29" t="str">
        <f t="shared" si="15"/>
        <v/>
      </c>
      <c r="E463" s="29" t="str">
        <f t="shared" si="16"/>
        <v/>
      </c>
      <c r="F463" s="29" t="str">
        <f t="shared" si="17"/>
        <v/>
      </c>
      <c r="G463" s="29" t="str">
        <f t="shared" si="18"/>
        <v/>
      </c>
      <c r="H463" s="97" t="str">
        <f t="shared" si="19"/>
        <v/>
      </c>
      <c r="I463" s="107"/>
      <c r="J463" s="113"/>
      <c r="K463" s="113"/>
      <c r="L463" s="113"/>
    </row>
    <row r="464" spans="2:12" s="10" customFormat="1" ht="15" customHeight="1">
      <c r="B464" s="9">
        <v>9</v>
      </c>
      <c r="C464" s="29" t="str">
        <f t="shared" si="14"/>
        <v/>
      </c>
      <c r="D464" s="29" t="str">
        <f t="shared" si="15"/>
        <v/>
      </c>
      <c r="E464" s="29" t="str">
        <f t="shared" si="16"/>
        <v/>
      </c>
      <c r="F464" s="29" t="str">
        <f t="shared" si="17"/>
        <v/>
      </c>
      <c r="G464" s="29" t="str">
        <f t="shared" si="18"/>
        <v/>
      </c>
      <c r="H464" s="97" t="str">
        <f t="shared" si="19"/>
        <v/>
      </c>
      <c r="I464" s="107"/>
      <c r="J464" s="113"/>
      <c r="K464" s="113"/>
      <c r="L464" s="113"/>
    </row>
    <row r="465" spans="2:12" s="10" customFormat="1" ht="15" customHeight="1">
      <c r="B465" s="9">
        <v>10</v>
      </c>
      <c r="C465" s="29" t="str">
        <f t="shared" si="14"/>
        <v/>
      </c>
      <c r="D465" s="29" t="str">
        <f t="shared" si="15"/>
        <v/>
      </c>
      <c r="E465" s="29" t="str">
        <f t="shared" si="16"/>
        <v/>
      </c>
      <c r="F465" s="29" t="str">
        <f t="shared" si="17"/>
        <v/>
      </c>
      <c r="G465" s="29" t="str">
        <f t="shared" si="18"/>
        <v/>
      </c>
      <c r="H465" s="97" t="str">
        <f t="shared" si="19"/>
        <v/>
      </c>
      <c r="I465" s="107"/>
      <c r="J465" s="113"/>
      <c r="K465" s="113"/>
      <c r="L465" s="113"/>
    </row>
    <row r="466" spans="2:12" s="10" customFormat="1" ht="15" customHeight="1">
      <c r="B466" s="9">
        <v>11</v>
      </c>
      <c r="C466" s="29" t="str">
        <f t="shared" si="14"/>
        <v/>
      </c>
      <c r="D466" s="29" t="str">
        <f t="shared" si="15"/>
        <v/>
      </c>
      <c r="E466" s="29" t="str">
        <f t="shared" si="16"/>
        <v/>
      </c>
      <c r="F466" s="29" t="str">
        <f t="shared" si="17"/>
        <v/>
      </c>
      <c r="G466" s="29" t="str">
        <f t="shared" si="18"/>
        <v/>
      </c>
      <c r="H466" s="97" t="str">
        <f t="shared" si="19"/>
        <v/>
      </c>
      <c r="I466" s="107"/>
      <c r="J466" s="113"/>
      <c r="K466" s="113"/>
      <c r="L466" s="113"/>
    </row>
    <row r="467" spans="2:12" s="10" customFormat="1" ht="15" customHeight="1">
      <c r="B467" s="9">
        <v>12</v>
      </c>
      <c r="C467" s="29" t="str">
        <f t="shared" si="14"/>
        <v/>
      </c>
      <c r="D467" s="29" t="str">
        <f t="shared" si="15"/>
        <v/>
      </c>
      <c r="E467" s="29" t="str">
        <f t="shared" si="16"/>
        <v/>
      </c>
      <c r="F467" s="29" t="str">
        <f t="shared" si="17"/>
        <v/>
      </c>
      <c r="G467" s="29" t="str">
        <f t="shared" si="18"/>
        <v/>
      </c>
      <c r="H467" s="97" t="str">
        <f t="shared" si="19"/>
        <v/>
      </c>
      <c r="I467" s="107"/>
      <c r="J467" s="113"/>
      <c r="K467" s="113"/>
      <c r="L467" s="113"/>
    </row>
    <row r="468" spans="2:12" s="10" customFormat="1" ht="15" customHeight="1">
      <c r="B468" s="9">
        <v>13</v>
      </c>
      <c r="C468" s="29" t="str">
        <f t="shared" si="14"/>
        <v/>
      </c>
      <c r="D468" s="29" t="str">
        <f t="shared" si="15"/>
        <v/>
      </c>
      <c r="E468" s="29" t="str">
        <f t="shared" si="16"/>
        <v/>
      </c>
      <c r="F468" s="29" t="str">
        <f t="shared" si="17"/>
        <v/>
      </c>
      <c r="G468" s="29" t="str">
        <f t="shared" si="18"/>
        <v/>
      </c>
      <c r="H468" s="97" t="str">
        <f t="shared" si="19"/>
        <v/>
      </c>
      <c r="I468" s="107"/>
      <c r="J468" s="113"/>
      <c r="K468" s="113"/>
      <c r="L468" s="113"/>
    </row>
    <row r="469" spans="2:12" s="10" customFormat="1" ht="15" customHeight="1">
      <c r="B469" s="9">
        <v>14</v>
      </c>
      <c r="C469" s="29" t="str">
        <f t="shared" si="14"/>
        <v/>
      </c>
      <c r="D469" s="29" t="str">
        <f t="shared" si="15"/>
        <v/>
      </c>
      <c r="E469" s="29" t="str">
        <f t="shared" si="16"/>
        <v/>
      </c>
      <c r="F469" s="29" t="str">
        <f t="shared" si="17"/>
        <v/>
      </c>
      <c r="G469" s="29" t="str">
        <f t="shared" si="18"/>
        <v/>
      </c>
      <c r="H469" s="97" t="str">
        <f t="shared" si="19"/>
        <v/>
      </c>
      <c r="I469" s="107"/>
      <c r="J469" s="113"/>
      <c r="K469" s="113"/>
      <c r="L469" s="113"/>
    </row>
    <row r="470" spans="2:12" s="10" customFormat="1" ht="15" customHeight="1">
      <c r="B470" s="9">
        <v>15</v>
      </c>
      <c r="C470" s="29" t="str">
        <f t="shared" si="14"/>
        <v/>
      </c>
      <c r="D470" s="29" t="str">
        <f t="shared" si="15"/>
        <v/>
      </c>
      <c r="E470" s="29" t="str">
        <f t="shared" si="16"/>
        <v/>
      </c>
      <c r="F470" s="29" t="str">
        <f t="shared" si="17"/>
        <v/>
      </c>
      <c r="G470" s="29" t="str">
        <f t="shared" si="18"/>
        <v/>
      </c>
      <c r="H470" s="97" t="str">
        <f t="shared" si="19"/>
        <v/>
      </c>
      <c r="I470" s="107"/>
      <c r="J470" s="113"/>
      <c r="K470" s="113"/>
      <c r="L470" s="113"/>
    </row>
    <row r="471" spans="2:12" s="10" customFormat="1" ht="15" customHeight="1">
      <c r="B471" s="9">
        <v>16</v>
      </c>
      <c r="C471" s="29" t="str">
        <f t="shared" si="14"/>
        <v/>
      </c>
      <c r="D471" s="29" t="str">
        <f t="shared" si="15"/>
        <v/>
      </c>
      <c r="E471" s="29" t="str">
        <f t="shared" si="16"/>
        <v/>
      </c>
      <c r="F471" s="29" t="str">
        <f t="shared" si="17"/>
        <v/>
      </c>
      <c r="G471" s="29" t="str">
        <f t="shared" si="18"/>
        <v/>
      </c>
      <c r="H471" s="97" t="str">
        <f t="shared" si="19"/>
        <v/>
      </c>
      <c r="I471" s="107"/>
      <c r="J471" s="113"/>
      <c r="K471" s="113"/>
      <c r="L471" s="113"/>
    </row>
    <row r="472" spans="2:12" s="10" customFormat="1" ht="15" customHeight="1">
      <c r="B472" s="9">
        <v>17</v>
      </c>
      <c r="C472" s="29" t="str">
        <f t="shared" si="14"/>
        <v/>
      </c>
      <c r="D472" s="29" t="str">
        <f t="shared" si="15"/>
        <v/>
      </c>
      <c r="E472" s="29" t="str">
        <f t="shared" si="16"/>
        <v/>
      </c>
      <c r="F472" s="29" t="str">
        <f t="shared" si="17"/>
        <v/>
      </c>
      <c r="G472" s="29" t="str">
        <f t="shared" si="18"/>
        <v/>
      </c>
      <c r="H472" s="97" t="str">
        <f t="shared" si="19"/>
        <v/>
      </c>
      <c r="I472" s="107"/>
      <c r="J472" s="113"/>
      <c r="K472" s="113"/>
      <c r="L472" s="113"/>
    </row>
    <row r="473" spans="2:12" s="10" customFormat="1" ht="15" customHeight="1">
      <c r="B473" s="9">
        <v>18</v>
      </c>
      <c r="C473" s="29" t="str">
        <f t="shared" si="14"/>
        <v/>
      </c>
      <c r="D473" s="29" t="str">
        <f t="shared" si="15"/>
        <v/>
      </c>
      <c r="E473" s="29" t="str">
        <f t="shared" si="16"/>
        <v/>
      </c>
      <c r="F473" s="29" t="str">
        <f t="shared" si="17"/>
        <v/>
      </c>
      <c r="G473" s="29" t="str">
        <f t="shared" si="18"/>
        <v/>
      </c>
      <c r="H473" s="97" t="str">
        <f t="shared" si="19"/>
        <v/>
      </c>
      <c r="I473" s="107"/>
      <c r="J473" s="113"/>
      <c r="K473" s="113"/>
      <c r="L473" s="113"/>
    </row>
    <row r="474" spans="2:12" s="10" customFormat="1" ht="15" customHeight="1">
      <c r="B474" s="9">
        <v>19</v>
      </c>
      <c r="C474" s="29" t="str">
        <f t="shared" si="14"/>
        <v/>
      </c>
      <c r="D474" s="29" t="str">
        <f t="shared" si="15"/>
        <v/>
      </c>
      <c r="E474" s="29" t="str">
        <f t="shared" si="16"/>
        <v/>
      </c>
      <c r="F474" s="29" t="str">
        <f t="shared" si="17"/>
        <v/>
      </c>
      <c r="G474" s="29" t="str">
        <f t="shared" si="18"/>
        <v/>
      </c>
      <c r="H474" s="97" t="str">
        <f t="shared" si="19"/>
        <v/>
      </c>
      <c r="I474" s="107"/>
      <c r="J474" s="113"/>
      <c r="K474" s="113"/>
      <c r="L474" s="113"/>
    </row>
    <row r="475" spans="2:12" s="10" customFormat="1" ht="15" customHeight="1">
      <c r="B475" s="9">
        <v>20</v>
      </c>
      <c r="C475" s="29" t="str">
        <f t="shared" si="14"/>
        <v/>
      </c>
      <c r="D475" s="29" t="str">
        <f t="shared" si="15"/>
        <v/>
      </c>
      <c r="E475" s="29" t="str">
        <f t="shared" si="16"/>
        <v/>
      </c>
      <c r="F475" s="29" t="str">
        <f t="shared" si="17"/>
        <v/>
      </c>
      <c r="G475" s="29" t="str">
        <f t="shared" si="18"/>
        <v/>
      </c>
      <c r="H475" s="97" t="str">
        <f t="shared" si="19"/>
        <v/>
      </c>
      <c r="I475" s="107"/>
      <c r="J475" s="113"/>
      <c r="K475" s="113"/>
      <c r="L475" s="113"/>
    </row>
    <row r="476" spans="2:12" s="10" customFormat="1" ht="15" customHeight="1">
      <c r="B476" s="9">
        <v>21</v>
      </c>
      <c r="C476" s="29" t="str">
        <f t="shared" si="14"/>
        <v/>
      </c>
      <c r="D476" s="29" t="str">
        <f t="shared" si="15"/>
        <v/>
      </c>
      <c r="E476" s="29" t="str">
        <f t="shared" si="16"/>
        <v/>
      </c>
      <c r="F476" s="29" t="str">
        <f t="shared" si="17"/>
        <v/>
      </c>
      <c r="G476" s="29" t="str">
        <f t="shared" si="18"/>
        <v/>
      </c>
      <c r="H476" s="97" t="str">
        <f t="shared" si="19"/>
        <v/>
      </c>
      <c r="I476" s="107"/>
      <c r="J476" s="113"/>
      <c r="K476" s="113"/>
      <c r="L476" s="113"/>
    </row>
    <row r="477" spans="2:12" s="10" customFormat="1" ht="15" customHeight="1">
      <c r="B477" s="9">
        <v>22</v>
      </c>
      <c r="C477" s="29" t="str">
        <f t="shared" si="14"/>
        <v/>
      </c>
      <c r="D477" s="29" t="str">
        <f t="shared" si="15"/>
        <v/>
      </c>
      <c r="E477" s="29" t="str">
        <f t="shared" si="16"/>
        <v/>
      </c>
      <c r="F477" s="29" t="str">
        <f t="shared" si="17"/>
        <v/>
      </c>
      <c r="G477" s="29" t="str">
        <f t="shared" si="18"/>
        <v/>
      </c>
      <c r="H477" s="97" t="str">
        <f t="shared" si="19"/>
        <v/>
      </c>
      <c r="I477" s="107"/>
      <c r="J477" s="113"/>
      <c r="K477" s="113"/>
      <c r="L477" s="113"/>
    </row>
    <row r="478" spans="2:12" s="10" customFormat="1" ht="15" customHeight="1">
      <c r="B478" s="9">
        <v>23</v>
      </c>
      <c r="C478" s="29" t="str">
        <f t="shared" si="14"/>
        <v/>
      </c>
      <c r="D478" s="29" t="str">
        <f t="shared" si="15"/>
        <v/>
      </c>
      <c r="E478" s="29" t="str">
        <f t="shared" si="16"/>
        <v/>
      </c>
      <c r="F478" s="29" t="str">
        <f t="shared" si="17"/>
        <v/>
      </c>
      <c r="G478" s="29" t="str">
        <f t="shared" si="18"/>
        <v/>
      </c>
      <c r="H478" s="97" t="str">
        <f t="shared" si="19"/>
        <v/>
      </c>
      <c r="I478" s="107"/>
      <c r="J478" s="113"/>
      <c r="K478" s="113"/>
      <c r="L478" s="113"/>
    </row>
    <row r="479" spans="2:12" s="10" customFormat="1" ht="15" customHeight="1">
      <c r="B479" s="9">
        <v>24</v>
      </c>
      <c r="C479" s="29" t="str">
        <f t="shared" si="14"/>
        <v/>
      </c>
      <c r="D479" s="29" t="str">
        <f t="shared" si="15"/>
        <v/>
      </c>
      <c r="E479" s="29" t="str">
        <f t="shared" si="16"/>
        <v/>
      </c>
      <c r="F479" s="29" t="str">
        <f t="shared" si="17"/>
        <v/>
      </c>
      <c r="G479" s="29" t="str">
        <f t="shared" si="18"/>
        <v/>
      </c>
      <c r="H479" s="97" t="str">
        <f t="shared" si="19"/>
        <v/>
      </c>
      <c r="I479" s="107"/>
      <c r="J479" s="113"/>
      <c r="K479" s="113"/>
      <c r="L479" s="113"/>
    </row>
    <row r="480" spans="2:12" s="10" customFormat="1" ht="15" customHeight="1">
      <c r="B480" s="9">
        <v>25</v>
      </c>
      <c r="C480" s="29" t="str">
        <f t="shared" si="14"/>
        <v/>
      </c>
      <c r="D480" s="29" t="str">
        <f t="shared" si="15"/>
        <v/>
      </c>
      <c r="E480" s="29" t="str">
        <f t="shared" si="16"/>
        <v/>
      </c>
      <c r="F480" s="29" t="str">
        <f t="shared" si="17"/>
        <v/>
      </c>
      <c r="G480" s="29" t="str">
        <f t="shared" si="18"/>
        <v/>
      </c>
      <c r="H480" s="97" t="str">
        <f t="shared" si="19"/>
        <v/>
      </c>
      <c r="I480" s="107"/>
      <c r="J480" s="113"/>
      <c r="K480" s="113"/>
      <c r="L480" s="113"/>
    </row>
    <row r="481" spans="2:12" s="10" customFormat="1" ht="15" customHeight="1">
      <c r="B481" s="9">
        <v>26</v>
      </c>
      <c r="C481" s="29" t="str">
        <f t="shared" si="14"/>
        <v/>
      </c>
      <c r="D481" s="29" t="str">
        <f t="shared" si="15"/>
        <v/>
      </c>
      <c r="E481" s="29" t="str">
        <f t="shared" si="16"/>
        <v/>
      </c>
      <c r="F481" s="29" t="str">
        <f t="shared" si="17"/>
        <v/>
      </c>
      <c r="G481" s="29" t="str">
        <f t="shared" si="18"/>
        <v/>
      </c>
      <c r="H481" s="97" t="str">
        <f t="shared" si="19"/>
        <v/>
      </c>
      <c r="I481" s="107"/>
      <c r="J481" s="113"/>
      <c r="K481" s="113"/>
      <c r="L481" s="113"/>
    </row>
    <row r="482" spans="2:12" s="10" customFormat="1" ht="15" customHeight="1">
      <c r="B482" s="9">
        <v>27</v>
      </c>
      <c r="C482" s="29" t="str">
        <f t="shared" si="14"/>
        <v/>
      </c>
      <c r="D482" s="29" t="str">
        <f t="shared" si="15"/>
        <v/>
      </c>
      <c r="E482" s="29" t="str">
        <f t="shared" si="16"/>
        <v/>
      </c>
      <c r="F482" s="29" t="str">
        <f t="shared" si="17"/>
        <v/>
      </c>
      <c r="G482" s="29" t="str">
        <f t="shared" si="18"/>
        <v/>
      </c>
      <c r="H482" s="97" t="str">
        <f t="shared" si="19"/>
        <v/>
      </c>
      <c r="I482" s="107"/>
      <c r="J482" s="113"/>
      <c r="K482" s="113"/>
      <c r="L482" s="113"/>
    </row>
    <row r="483" spans="2:12" s="10" customFormat="1" ht="15" customHeight="1">
      <c r="B483" s="9">
        <v>28</v>
      </c>
      <c r="C483" s="29" t="str">
        <f t="shared" si="14"/>
        <v/>
      </c>
      <c r="D483" s="29" t="str">
        <f t="shared" si="15"/>
        <v/>
      </c>
      <c r="E483" s="29" t="str">
        <f t="shared" si="16"/>
        <v/>
      </c>
      <c r="F483" s="29" t="str">
        <f t="shared" si="17"/>
        <v/>
      </c>
      <c r="G483" s="29" t="str">
        <f t="shared" si="18"/>
        <v/>
      </c>
      <c r="H483" s="97" t="str">
        <f t="shared" si="19"/>
        <v/>
      </c>
      <c r="I483" s="107"/>
      <c r="J483" s="113"/>
      <c r="K483" s="113"/>
      <c r="L483" s="113"/>
    </row>
    <row r="484" spans="2:12" s="10" customFormat="1" ht="15" customHeight="1">
      <c r="B484" s="9">
        <v>29</v>
      </c>
      <c r="C484" s="29" t="str">
        <f t="shared" si="14"/>
        <v/>
      </c>
      <c r="D484" s="29" t="str">
        <f t="shared" si="15"/>
        <v/>
      </c>
      <c r="E484" s="29" t="str">
        <f t="shared" si="16"/>
        <v/>
      </c>
      <c r="F484" s="29" t="str">
        <f t="shared" si="17"/>
        <v/>
      </c>
      <c r="G484" s="29" t="str">
        <f t="shared" si="18"/>
        <v/>
      </c>
      <c r="H484" s="97" t="str">
        <f t="shared" si="19"/>
        <v/>
      </c>
      <c r="I484" s="107"/>
      <c r="J484" s="113"/>
      <c r="K484" s="113"/>
      <c r="L484" s="113"/>
    </row>
    <row r="485" spans="2:12" s="10" customFormat="1" ht="15" customHeight="1">
      <c r="B485" s="9">
        <v>30</v>
      </c>
      <c r="C485" s="29" t="str">
        <f t="shared" si="14"/>
        <v/>
      </c>
      <c r="D485" s="29" t="str">
        <f t="shared" si="15"/>
        <v/>
      </c>
      <c r="E485" s="29" t="str">
        <f t="shared" si="16"/>
        <v/>
      </c>
      <c r="F485" s="29" t="str">
        <f t="shared" si="17"/>
        <v/>
      </c>
      <c r="G485" s="29" t="str">
        <f t="shared" si="18"/>
        <v/>
      </c>
      <c r="H485" s="97" t="str">
        <f t="shared" si="19"/>
        <v/>
      </c>
      <c r="I485" s="107"/>
      <c r="J485" s="113"/>
      <c r="K485" s="113"/>
      <c r="L485" s="113"/>
    </row>
    <row r="486" spans="2:12" s="10" customFormat="1" ht="15" customHeight="1">
      <c r="B486" s="9"/>
      <c r="C486" s="30"/>
      <c r="D486" s="30"/>
      <c r="E486" s="9"/>
      <c r="F486" s="9"/>
      <c r="G486" s="28" t="s">
        <v>75</v>
      </c>
      <c r="H486" s="98">
        <f>SUM(H456:H485)</f>
        <v>0</v>
      </c>
      <c r="I486" s="108"/>
      <c r="J486" s="114"/>
      <c r="K486" s="114"/>
      <c r="L486" s="114"/>
    </row>
    <row r="487" spans="2:12" s="10" customFormat="1" ht="15" customHeight="1">
      <c r="B487" s="9"/>
      <c r="C487" s="27" t="s">
        <v>0</v>
      </c>
      <c r="D487" s="30"/>
      <c r="E487" s="9"/>
      <c r="F487" s="9"/>
      <c r="G487" s="9"/>
      <c r="I487" s="109"/>
    </row>
    <row r="488" spans="2:12" s="10" customFormat="1" ht="15" customHeight="1">
      <c r="B488" s="9"/>
      <c r="C488" s="28" t="s">
        <v>1</v>
      </c>
      <c r="D488" s="28" t="s">
        <v>13</v>
      </c>
      <c r="E488" s="28" t="s">
        <v>27</v>
      </c>
      <c r="F488" s="28" t="s">
        <v>15</v>
      </c>
      <c r="G488" s="28" t="s">
        <v>20</v>
      </c>
      <c r="H488" s="96" t="s">
        <v>56</v>
      </c>
      <c r="I488" s="106"/>
      <c r="J488" s="112"/>
      <c r="K488" s="112"/>
      <c r="L488" s="112"/>
    </row>
    <row r="489" spans="2:12" s="10" customFormat="1" ht="15" customHeight="1">
      <c r="B489" s="9">
        <v>1</v>
      </c>
      <c r="C489" s="29" t="str">
        <f t="shared" ref="C489:C518" si="20">IFERROR(VLOOKUP("補助金および助成金"&amp;B489,$A$3:$H$102,3,FALSE),"")</f>
        <v/>
      </c>
      <c r="D489" s="29" t="str">
        <f t="shared" ref="D489:D518" si="21">IFERROR(VLOOKUP("補助金および助成金"&amp;B489,$A$3:$H$102,4,FALSE),"")</f>
        <v/>
      </c>
      <c r="E489" s="11" t="str">
        <f t="shared" ref="E489:E518" si="22">IFERROR(VLOOKUP("補助金および助成金"&amp;B489,$A$3:$H$102,5,FALSE),"")</f>
        <v/>
      </c>
      <c r="F489" s="11" t="str">
        <f t="shared" ref="F489:F518" si="23">IFERROR(VLOOKUP("補助金および助成金"&amp;B489,$A$3:$H$102,6,FALSE),"")</f>
        <v/>
      </c>
      <c r="G489" s="11" t="str">
        <f t="shared" ref="G489:G518" si="24">IFERROR(VLOOKUP("補助金および助成金"&amp;B489,$A$3:$H$102,7,FALSE),"")</f>
        <v/>
      </c>
      <c r="H489" s="99" t="str">
        <f t="shared" ref="H489:H518" si="25">IFERROR(VLOOKUP("補助金および助成金"&amp;B489,$A$3:$H$102,8,FALSE),"")</f>
        <v/>
      </c>
      <c r="I489" s="107"/>
      <c r="J489" s="113"/>
      <c r="K489" s="113"/>
      <c r="L489" s="113"/>
    </row>
    <row r="490" spans="2:12" s="10" customFormat="1" ht="15" customHeight="1">
      <c r="B490" s="9">
        <v>2</v>
      </c>
      <c r="C490" s="29" t="str">
        <f t="shared" si="20"/>
        <v/>
      </c>
      <c r="D490" s="29" t="str">
        <f t="shared" si="21"/>
        <v/>
      </c>
      <c r="E490" s="11" t="str">
        <f t="shared" si="22"/>
        <v/>
      </c>
      <c r="F490" s="11" t="str">
        <f t="shared" si="23"/>
        <v/>
      </c>
      <c r="G490" s="11" t="str">
        <f t="shared" si="24"/>
        <v/>
      </c>
      <c r="H490" s="99" t="str">
        <f t="shared" si="25"/>
        <v/>
      </c>
      <c r="I490" s="107"/>
      <c r="J490" s="113"/>
      <c r="K490" s="113"/>
      <c r="L490" s="113"/>
    </row>
    <row r="491" spans="2:12" s="10" customFormat="1" ht="15" customHeight="1">
      <c r="B491" s="9">
        <v>3</v>
      </c>
      <c r="C491" s="29" t="str">
        <f t="shared" si="20"/>
        <v/>
      </c>
      <c r="D491" s="29" t="str">
        <f t="shared" si="21"/>
        <v/>
      </c>
      <c r="E491" s="11" t="str">
        <f t="shared" si="22"/>
        <v/>
      </c>
      <c r="F491" s="11" t="str">
        <f t="shared" si="23"/>
        <v/>
      </c>
      <c r="G491" s="11" t="str">
        <f t="shared" si="24"/>
        <v/>
      </c>
      <c r="H491" s="99" t="str">
        <f t="shared" si="25"/>
        <v/>
      </c>
      <c r="I491" s="107"/>
      <c r="J491" s="113"/>
      <c r="K491" s="113"/>
      <c r="L491" s="113"/>
    </row>
    <row r="492" spans="2:12" s="10" customFormat="1" ht="15" customHeight="1">
      <c r="B492" s="9">
        <v>4</v>
      </c>
      <c r="C492" s="29" t="str">
        <f t="shared" si="20"/>
        <v/>
      </c>
      <c r="D492" s="29" t="str">
        <f t="shared" si="21"/>
        <v/>
      </c>
      <c r="E492" s="11" t="str">
        <f t="shared" si="22"/>
        <v/>
      </c>
      <c r="F492" s="11" t="str">
        <f t="shared" si="23"/>
        <v/>
      </c>
      <c r="G492" s="11" t="str">
        <f t="shared" si="24"/>
        <v/>
      </c>
      <c r="H492" s="99" t="str">
        <f t="shared" si="25"/>
        <v/>
      </c>
      <c r="I492" s="107"/>
      <c r="J492" s="113"/>
      <c r="K492" s="113"/>
      <c r="L492" s="113"/>
    </row>
    <row r="493" spans="2:12" s="10" customFormat="1" ht="15" customHeight="1">
      <c r="B493" s="9">
        <v>5</v>
      </c>
      <c r="C493" s="29" t="str">
        <f t="shared" si="20"/>
        <v/>
      </c>
      <c r="D493" s="29" t="str">
        <f t="shared" si="21"/>
        <v/>
      </c>
      <c r="E493" s="11" t="str">
        <f t="shared" si="22"/>
        <v/>
      </c>
      <c r="F493" s="11" t="str">
        <f t="shared" si="23"/>
        <v/>
      </c>
      <c r="G493" s="11" t="str">
        <f t="shared" si="24"/>
        <v/>
      </c>
      <c r="H493" s="99" t="str">
        <f t="shared" si="25"/>
        <v/>
      </c>
      <c r="I493" s="107"/>
      <c r="J493" s="113"/>
      <c r="K493" s="113"/>
      <c r="L493" s="113"/>
    </row>
    <row r="494" spans="2:12" s="10" customFormat="1" ht="15" customHeight="1">
      <c r="B494" s="9">
        <v>6</v>
      </c>
      <c r="C494" s="29" t="str">
        <f t="shared" si="20"/>
        <v/>
      </c>
      <c r="D494" s="29" t="str">
        <f t="shared" si="21"/>
        <v/>
      </c>
      <c r="E494" s="11" t="str">
        <f t="shared" si="22"/>
        <v/>
      </c>
      <c r="F494" s="11" t="str">
        <f t="shared" si="23"/>
        <v/>
      </c>
      <c r="G494" s="11" t="str">
        <f t="shared" si="24"/>
        <v/>
      </c>
      <c r="H494" s="99" t="str">
        <f t="shared" si="25"/>
        <v/>
      </c>
      <c r="I494" s="107"/>
      <c r="J494" s="113"/>
      <c r="K494" s="113"/>
      <c r="L494" s="113"/>
    </row>
    <row r="495" spans="2:12" s="10" customFormat="1" ht="15" customHeight="1">
      <c r="B495" s="9">
        <v>7</v>
      </c>
      <c r="C495" s="29" t="str">
        <f t="shared" si="20"/>
        <v/>
      </c>
      <c r="D495" s="29" t="str">
        <f t="shared" si="21"/>
        <v/>
      </c>
      <c r="E495" s="11" t="str">
        <f t="shared" si="22"/>
        <v/>
      </c>
      <c r="F495" s="11" t="str">
        <f t="shared" si="23"/>
        <v/>
      </c>
      <c r="G495" s="11" t="str">
        <f t="shared" si="24"/>
        <v/>
      </c>
      <c r="H495" s="99" t="str">
        <f t="shared" si="25"/>
        <v/>
      </c>
      <c r="I495" s="107"/>
      <c r="J495" s="113"/>
      <c r="K495" s="113"/>
      <c r="L495" s="113"/>
    </row>
    <row r="496" spans="2:12" s="10" customFormat="1" ht="15" customHeight="1">
      <c r="B496" s="9">
        <v>8</v>
      </c>
      <c r="C496" s="29" t="str">
        <f t="shared" si="20"/>
        <v/>
      </c>
      <c r="D496" s="29" t="str">
        <f t="shared" si="21"/>
        <v/>
      </c>
      <c r="E496" s="11" t="str">
        <f t="shared" si="22"/>
        <v/>
      </c>
      <c r="F496" s="11" t="str">
        <f t="shared" si="23"/>
        <v/>
      </c>
      <c r="G496" s="11" t="str">
        <f t="shared" si="24"/>
        <v/>
      </c>
      <c r="H496" s="99" t="str">
        <f t="shared" si="25"/>
        <v/>
      </c>
      <c r="I496" s="107"/>
      <c r="J496" s="113"/>
      <c r="K496" s="113"/>
      <c r="L496" s="113"/>
    </row>
    <row r="497" spans="2:12" s="10" customFormat="1" ht="15" customHeight="1">
      <c r="B497" s="9">
        <v>9</v>
      </c>
      <c r="C497" s="29" t="str">
        <f t="shared" si="20"/>
        <v/>
      </c>
      <c r="D497" s="29" t="str">
        <f t="shared" si="21"/>
        <v/>
      </c>
      <c r="E497" s="11" t="str">
        <f t="shared" si="22"/>
        <v/>
      </c>
      <c r="F497" s="11" t="str">
        <f t="shared" si="23"/>
        <v/>
      </c>
      <c r="G497" s="11" t="str">
        <f t="shared" si="24"/>
        <v/>
      </c>
      <c r="H497" s="99" t="str">
        <f t="shared" si="25"/>
        <v/>
      </c>
      <c r="I497" s="107"/>
      <c r="J497" s="113"/>
      <c r="K497" s="113"/>
      <c r="L497" s="113"/>
    </row>
    <row r="498" spans="2:12" s="10" customFormat="1" ht="15" customHeight="1">
      <c r="B498" s="9">
        <v>10</v>
      </c>
      <c r="C498" s="29" t="str">
        <f t="shared" si="20"/>
        <v/>
      </c>
      <c r="D498" s="29" t="str">
        <f t="shared" si="21"/>
        <v/>
      </c>
      <c r="E498" s="11" t="str">
        <f t="shared" si="22"/>
        <v/>
      </c>
      <c r="F498" s="11" t="str">
        <f t="shared" si="23"/>
        <v/>
      </c>
      <c r="G498" s="11" t="str">
        <f t="shared" si="24"/>
        <v/>
      </c>
      <c r="H498" s="99" t="str">
        <f t="shared" si="25"/>
        <v/>
      </c>
      <c r="I498" s="107"/>
      <c r="J498" s="113"/>
      <c r="K498" s="113"/>
      <c r="L498" s="113"/>
    </row>
    <row r="499" spans="2:12" s="10" customFormat="1" ht="15" customHeight="1">
      <c r="B499" s="9">
        <v>11</v>
      </c>
      <c r="C499" s="29" t="str">
        <f t="shared" si="20"/>
        <v/>
      </c>
      <c r="D499" s="29" t="str">
        <f t="shared" si="21"/>
        <v/>
      </c>
      <c r="E499" s="11" t="str">
        <f t="shared" si="22"/>
        <v/>
      </c>
      <c r="F499" s="11" t="str">
        <f t="shared" si="23"/>
        <v/>
      </c>
      <c r="G499" s="11" t="str">
        <f t="shared" si="24"/>
        <v/>
      </c>
      <c r="H499" s="99" t="str">
        <f t="shared" si="25"/>
        <v/>
      </c>
      <c r="I499" s="107"/>
      <c r="J499" s="113"/>
      <c r="K499" s="113"/>
      <c r="L499" s="113"/>
    </row>
    <row r="500" spans="2:12" s="10" customFormat="1" ht="15" customHeight="1">
      <c r="B500" s="9">
        <v>12</v>
      </c>
      <c r="C500" s="29" t="str">
        <f t="shared" si="20"/>
        <v/>
      </c>
      <c r="D500" s="29" t="str">
        <f t="shared" si="21"/>
        <v/>
      </c>
      <c r="E500" s="11" t="str">
        <f t="shared" si="22"/>
        <v/>
      </c>
      <c r="F500" s="11" t="str">
        <f t="shared" si="23"/>
        <v/>
      </c>
      <c r="G500" s="11" t="str">
        <f t="shared" si="24"/>
        <v/>
      </c>
      <c r="H500" s="99" t="str">
        <f t="shared" si="25"/>
        <v/>
      </c>
      <c r="I500" s="107"/>
      <c r="J500" s="113"/>
      <c r="K500" s="113"/>
      <c r="L500" s="113"/>
    </row>
    <row r="501" spans="2:12" s="10" customFormat="1" ht="15" customHeight="1">
      <c r="B501" s="9">
        <v>13</v>
      </c>
      <c r="C501" s="29" t="str">
        <f t="shared" si="20"/>
        <v/>
      </c>
      <c r="D501" s="29" t="str">
        <f t="shared" si="21"/>
        <v/>
      </c>
      <c r="E501" s="11" t="str">
        <f t="shared" si="22"/>
        <v/>
      </c>
      <c r="F501" s="11" t="str">
        <f t="shared" si="23"/>
        <v/>
      </c>
      <c r="G501" s="11" t="str">
        <f t="shared" si="24"/>
        <v/>
      </c>
      <c r="H501" s="99" t="str">
        <f t="shared" si="25"/>
        <v/>
      </c>
      <c r="I501" s="107"/>
      <c r="J501" s="113"/>
      <c r="K501" s="113"/>
      <c r="L501" s="113"/>
    </row>
    <row r="502" spans="2:12" s="10" customFormat="1" ht="15" customHeight="1">
      <c r="B502" s="9">
        <v>14</v>
      </c>
      <c r="C502" s="29" t="str">
        <f t="shared" si="20"/>
        <v/>
      </c>
      <c r="D502" s="29" t="str">
        <f t="shared" si="21"/>
        <v/>
      </c>
      <c r="E502" s="11" t="str">
        <f t="shared" si="22"/>
        <v/>
      </c>
      <c r="F502" s="11" t="str">
        <f t="shared" si="23"/>
        <v/>
      </c>
      <c r="G502" s="11" t="str">
        <f t="shared" si="24"/>
        <v/>
      </c>
      <c r="H502" s="99" t="str">
        <f t="shared" si="25"/>
        <v/>
      </c>
      <c r="I502" s="107"/>
      <c r="J502" s="113"/>
      <c r="K502" s="113"/>
      <c r="L502" s="113"/>
    </row>
    <row r="503" spans="2:12" s="10" customFormat="1" ht="15" customHeight="1">
      <c r="B503" s="9">
        <v>15</v>
      </c>
      <c r="C503" s="29" t="str">
        <f t="shared" si="20"/>
        <v/>
      </c>
      <c r="D503" s="29" t="str">
        <f t="shared" si="21"/>
        <v/>
      </c>
      <c r="E503" s="11" t="str">
        <f t="shared" si="22"/>
        <v/>
      </c>
      <c r="F503" s="11" t="str">
        <f t="shared" si="23"/>
        <v/>
      </c>
      <c r="G503" s="11" t="str">
        <f t="shared" si="24"/>
        <v/>
      </c>
      <c r="H503" s="99" t="str">
        <f t="shared" si="25"/>
        <v/>
      </c>
      <c r="I503" s="107"/>
      <c r="J503" s="113"/>
      <c r="K503" s="113"/>
      <c r="L503" s="113"/>
    </row>
    <row r="504" spans="2:12" s="10" customFormat="1" ht="15" customHeight="1">
      <c r="B504" s="9">
        <v>16</v>
      </c>
      <c r="C504" s="29" t="str">
        <f t="shared" si="20"/>
        <v/>
      </c>
      <c r="D504" s="29" t="str">
        <f t="shared" si="21"/>
        <v/>
      </c>
      <c r="E504" s="11" t="str">
        <f t="shared" si="22"/>
        <v/>
      </c>
      <c r="F504" s="11" t="str">
        <f t="shared" si="23"/>
        <v/>
      </c>
      <c r="G504" s="11" t="str">
        <f t="shared" si="24"/>
        <v/>
      </c>
      <c r="H504" s="99" t="str">
        <f t="shared" si="25"/>
        <v/>
      </c>
      <c r="I504" s="107"/>
      <c r="J504" s="113"/>
      <c r="K504" s="113"/>
      <c r="L504" s="113"/>
    </row>
    <row r="505" spans="2:12" s="10" customFormat="1" ht="15" customHeight="1">
      <c r="B505" s="9">
        <v>17</v>
      </c>
      <c r="C505" s="29" t="str">
        <f t="shared" si="20"/>
        <v/>
      </c>
      <c r="D505" s="29" t="str">
        <f t="shared" si="21"/>
        <v/>
      </c>
      <c r="E505" s="11" t="str">
        <f t="shared" si="22"/>
        <v/>
      </c>
      <c r="F505" s="11" t="str">
        <f t="shared" si="23"/>
        <v/>
      </c>
      <c r="G505" s="11" t="str">
        <f t="shared" si="24"/>
        <v/>
      </c>
      <c r="H505" s="99" t="str">
        <f t="shared" si="25"/>
        <v/>
      </c>
      <c r="I505" s="107"/>
      <c r="J505" s="113"/>
      <c r="K505" s="113"/>
      <c r="L505" s="113"/>
    </row>
    <row r="506" spans="2:12" s="10" customFormat="1" ht="15" customHeight="1">
      <c r="B506" s="9">
        <v>18</v>
      </c>
      <c r="C506" s="29" t="str">
        <f t="shared" si="20"/>
        <v/>
      </c>
      <c r="D506" s="29" t="str">
        <f t="shared" si="21"/>
        <v/>
      </c>
      <c r="E506" s="11" t="str">
        <f t="shared" si="22"/>
        <v/>
      </c>
      <c r="F506" s="11" t="str">
        <f t="shared" si="23"/>
        <v/>
      </c>
      <c r="G506" s="11" t="str">
        <f t="shared" si="24"/>
        <v/>
      </c>
      <c r="H506" s="99" t="str">
        <f t="shared" si="25"/>
        <v/>
      </c>
      <c r="I506" s="107"/>
      <c r="J506" s="113"/>
      <c r="K506" s="113"/>
      <c r="L506" s="113"/>
    </row>
    <row r="507" spans="2:12" s="10" customFormat="1" ht="15" customHeight="1">
      <c r="B507" s="9">
        <v>19</v>
      </c>
      <c r="C507" s="29" t="str">
        <f t="shared" si="20"/>
        <v/>
      </c>
      <c r="D507" s="29" t="str">
        <f t="shared" si="21"/>
        <v/>
      </c>
      <c r="E507" s="11" t="str">
        <f t="shared" si="22"/>
        <v/>
      </c>
      <c r="F507" s="11" t="str">
        <f t="shared" si="23"/>
        <v/>
      </c>
      <c r="G507" s="11" t="str">
        <f t="shared" si="24"/>
        <v/>
      </c>
      <c r="H507" s="99" t="str">
        <f t="shared" si="25"/>
        <v/>
      </c>
      <c r="I507" s="107"/>
      <c r="J507" s="113"/>
      <c r="K507" s="113"/>
      <c r="L507" s="113"/>
    </row>
    <row r="508" spans="2:12" s="10" customFormat="1" ht="15" customHeight="1">
      <c r="B508" s="9">
        <v>20</v>
      </c>
      <c r="C508" s="29" t="str">
        <f t="shared" si="20"/>
        <v/>
      </c>
      <c r="D508" s="29" t="str">
        <f t="shared" si="21"/>
        <v/>
      </c>
      <c r="E508" s="11" t="str">
        <f t="shared" si="22"/>
        <v/>
      </c>
      <c r="F508" s="11" t="str">
        <f t="shared" si="23"/>
        <v/>
      </c>
      <c r="G508" s="11" t="str">
        <f t="shared" si="24"/>
        <v/>
      </c>
      <c r="H508" s="99" t="str">
        <f t="shared" si="25"/>
        <v/>
      </c>
      <c r="I508" s="107"/>
      <c r="J508" s="113"/>
      <c r="K508" s="113"/>
      <c r="L508" s="113"/>
    </row>
    <row r="509" spans="2:12" s="10" customFormat="1" ht="15" customHeight="1">
      <c r="B509" s="9">
        <v>21</v>
      </c>
      <c r="C509" s="29" t="str">
        <f t="shared" si="20"/>
        <v/>
      </c>
      <c r="D509" s="29" t="str">
        <f t="shared" si="21"/>
        <v/>
      </c>
      <c r="E509" s="11" t="str">
        <f t="shared" si="22"/>
        <v/>
      </c>
      <c r="F509" s="11" t="str">
        <f t="shared" si="23"/>
        <v/>
      </c>
      <c r="G509" s="11" t="str">
        <f t="shared" si="24"/>
        <v/>
      </c>
      <c r="H509" s="99" t="str">
        <f t="shared" si="25"/>
        <v/>
      </c>
      <c r="I509" s="107"/>
      <c r="J509" s="113"/>
      <c r="K509" s="113"/>
      <c r="L509" s="113"/>
    </row>
    <row r="510" spans="2:12" s="10" customFormat="1" ht="15" customHeight="1">
      <c r="B510" s="9">
        <v>22</v>
      </c>
      <c r="C510" s="29" t="str">
        <f t="shared" si="20"/>
        <v/>
      </c>
      <c r="D510" s="29" t="str">
        <f t="shared" si="21"/>
        <v/>
      </c>
      <c r="E510" s="11" t="str">
        <f t="shared" si="22"/>
        <v/>
      </c>
      <c r="F510" s="11" t="str">
        <f t="shared" si="23"/>
        <v/>
      </c>
      <c r="G510" s="11" t="str">
        <f t="shared" si="24"/>
        <v/>
      </c>
      <c r="H510" s="99" t="str">
        <f t="shared" si="25"/>
        <v/>
      </c>
      <c r="I510" s="107"/>
      <c r="J510" s="113"/>
      <c r="K510" s="113"/>
      <c r="L510" s="113"/>
    </row>
    <row r="511" spans="2:12" s="10" customFormat="1" ht="15" customHeight="1">
      <c r="B511" s="9">
        <v>23</v>
      </c>
      <c r="C511" s="29" t="str">
        <f t="shared" si="20"/>
        <v/>
      </c>
      <c r="D511" s="29" t="str">
        <f t="shared" si="21"/>
        <v/>
      </c>
      <c r="E511" s="11" t="str">
        <f t="shared" si="22"/>
        <v/>
      </c>
      <c r="F511" s="11" t="str">
        <f t="shared" si="23"/>
        <v/>
      </c>
      <c r="G511" s="11" t="str">
        <f t="shared" si="24"/>
        <v/>
      </c>
      <c r="H511" s="99" t="str">
        <f t="shared" si="25"/>
        <v/>
      </c>
      <c r="I511" s="107"/>
      <c r="J511" s="113"/>
      <c r="K511" s="113"/>
      <c r="L511" s="113"/>
    </row>
    <row r="512" spans="2:12" s="10" customFormat="1" ht="15" customHeight="1">
      <c r="B512" s="9">
        <v>24</v>
      </c>
      <c r="C512" s="29" t="str">
        <f t="shared" si="20"/>
        <v/>
      </c>
      <c r="D512" s="29" t="str">
        <f t="shared" si="21"/>
        <v/>
      </c>
      <c r="E512" s="11" t="str">
        <f t="shared" si="22"/>
        <v/>
      </c>
      <c r="F512" s="11" t="str">
        <f t="shared" si="23"/>
        <v/>
      </c>
      <c r="G512" s="11" t="str">
        <f t="shared" si="24"/>
        <v/>
      </c>
      <c r="H512" s="99" t="str">
        <f t="shared" si="25"/>
        <v/>
      </c>
      <c r="I512" s="107"/>
      <c r="J512" s="113"/>
      <c r="K512" s="113"/>
      <c r="L512" s="113"/>
    </row>
    <row r="513" spans="2:12" s="10" customFormat="1" ht="15" customHeight="1">
      <c r="B513" s="9">
        <v>25</v>
      </c>
      <c r="C513" s="29" t="str">
        <f t="shared" si="20"/>
        <v/>
      </c>
      <c r="D513" s="29" t="str">
        <f t="shared" si="21"/>
        <v/>
      </c>
      <c r="E513" s="11" t="str">
        <f t="shared" si="22"/>
        <v/>
      </c>
      <c r="F513" s="11" t="str">
        <f t="shared" si="23"/>
        <v/>
      </c>
      <c r="G513" s="11" t="str">
        <f t="shared" si="24"/>
        <v/>
      </c>
      <c r="H513" s="99" t="str">
        <f t="shared" si="25"/>
        <v/>
      </c>
      <c r="I513" s="107"/>
      <c r="J513" s="113"/>
      <c r="K513" s="113"/>
      <c r="L513" s="113"/>
    </row>
    <row r="514" spans="2:12" s="10" customFormat="1" ht="15" customHeight="1">
      <c r="B514" s="9">
        <v>26</v>
      </c>
      <c r="C514" s="29" t="str">
        <f t="shared" si="20"/>
        <v/>
      </c>
      <c r="D514" s="29" t="str">
        <f t="shared" si="21"/>
        <v/>
      </c>
      <c r="E514" s="11" t="str">
        <f t="shared" si="22"/>
        <v/>
      </c>
      <c r="F514" s="11" t="str">
        <f t="shared" si="23"/>
        <v/>
      </c>
      <c r="G514" s="11" t="str">
        <f t="shared" si="24"/>
        <v/>
      </c>
      <c r="H514" s="99" t="str">
        <f t="shared" si="25"/>
        <v/>
      </c>
      <c r="I514" s="107"/>
      <c r="J514" s="113"/>
      <c r="K514" s="113"/>
      <c r="L514" s="113"/>
    </row>
    <row r="515" spans="2:12" s="10" customFormat="1" ht="15" customHeight="1">
      <c r="B515" s="9">
        <v>27</v>
      </c>
      <c r="C515" s="29" t="str">
        <f t="shared" si="20"/>
        <v/>
      </c>
      <c r="D515" s="29" t="str">
        <f t="shared" si="21"/>
        <v/>
      </c>
      <c r="E515" s="11" t="str">
        <f t="shared" si="22"/>
        <v/>
      </c>
      <c r="F515" s="11" t="str">
        <f t="shared" si="23"/>
        <v/>
      </c>
      <c r="G515" s="11" t="str">
        <f t="shared" si="24"/>
        <v/>
      </c>
      <c r="H515" s="99" t="str">
        <f t="shared" si="25"/>
        <v/>
      </c>
      <c r="I515" s="107"/>
      <c r="J515" s="113"/>
      <c r="K515" s="113"/>
      <c r="L515" s="113"/>
    </row>
    <row r="516" spans="2:12" s="10" customFormat="1" ht="15" customHeight="1">
      <c r="B516" s="9">
        <v>28</v>
      </c>
      <c r="C516" s="29" t="str">
        <f t="shared" si="20"/>
        <v/>
      </c>
      <c r="D516" s="29" t="str">
        <f t="shared" si="21"/>
        <v/>
      </c>
      <c r="E516" s="11" t="str">
        <f t="shared" si="22"/>
        <v/>
      </c>
      <c r="F516" s="11" t="str">
        <f t="shared" si="23"/>
        <v/>
      </c>
      <c r="G516" s="11" t="str">
        <f t="shared" si="24"/>
        <v/>
      </c>
      <c r="H516" s="99" t="str">
        <f t="shared" si="25"/>
        <v/>
      </c>
      <c r="I516" s="107"/>
      <c r="J516" s="113"/>
      <c r="K516" s="113"/>
      <c r="L516" s="113"/>
    </row>
    <row r="517" spans="2:12" s="10" customFormat="1" ht="15" customHeight="1">
      <c r="B517" s="9">
        <v>29</v>
      </c>
      <c r="C517" s="29" t="str">
        <f t="shared" si="20"/>
        <v/>
      </c>
      <c r="D517" s="29" t="str">
        <f t="shared" si="21"/>
        <v/>
      </c>
      <c r="E517" s="11" t="str">
        <f t="shared" si="22"/>
        <v/>
      </c>
      <c r="F517" s="11" t="str">
        <f t="shared" si="23"/>
        <v/>
      </c>
      <c r="G517" s="11" t="str">
        <f t="shared" si="24"/>
        <v/>
      </c>
      <c r="H517" s="99" t="str">
        <f t="shared" si="25"/>
        <v/>
      </c>
      <c r="I517" s="107"/>
      <c r="J517" s="113"/>
      <c r="K517" s="113"/>
      <c r="L517" s="113"/>
    </row>
    <row r="518" spans="2:12" s="10" customFormat="1" ht="15" customHeight="1">
      <c r="B518" s="9">
        <v>30</v>
      </c>
      <c r="C518" s="29" t="str">
        <f t="shared" si="20"/>
        <v/>
      </c>
      <c r="D518" s="29" t="str">
        <f t="shared" si="21"/>
        <v/>
      </c>
      <c r="E518" s="11" t="str">
        <f t="shared" si="22"/>
        <v/>
      </c>
      <c r="F518" s="11" t="str">
        <f t="shared" si="23"/>
        <v/>
      </c>
      <c r="G518" s="11" t="str">
        <f t="shared" si="24"/>
        <v/>
      </c>
      <c r="H518" s="99" t="str">
        <f t="shared" si="25"/>
        <v/>
      </c>
      <c r="I518" s="107"/>
      <c r="J518" s="113"/>
      <c r="K518" s="113"/>
      <c r="L518" s="113"/>
    </row>
    <row r="519" spans="2:12" s="10" customFormat="1" ht="15" customHeight="1">
      <c r="B519" s="9"/>
      <c r="C519" s="30"/>
      <c r="D519" s="30"/>
      <c r="E519" s="9"/>
      <c r="F519" s="9"/>
      <c r="G519" s="28" t="s">
        <v>48</v>
      </c>
      <c r="H519" s="98">
        <f>SUM(H489:H518)</f>
        <v>0</v>
      </c>
      <c r="I519" s="108"/>
      <c r="J519" s="114"/>
      <c r="K519" s="114"/>
      <c r="L519" s="114"/>
    </row>
    <row r="520" spans="2:12" s="10" customFormat="1" ht="15" customHeight="1">
      <c r="B520" s="9"/>
      <c r="C520" s="30"/>
      <c r="D520" s="30"/>
      <c r="E520" s="9"/>
      <c r="F520" s="9"/>
      <c r="G520" s="9"/>
      <c r="I520" s="109"/>
    </row>
    <row r="521" spans="2:12" s="10" customFormat="1" ht="15" customHeight="1">
      <c r="B521" s="9"/>
      <c r="C521" s="27" t="s">
        <v>61</v>
      </c>
      <c r="D521" s="30"/>
      <c r="E521" s="9"/>
      <c r="F521" s="9"/>
      <c r="G521" s="9"/>
      <c r="I521" s="109"/>
    </row>
    <row r="522" spans="2:12" s="10" customFormat="1" ht="15" customHeight="1">
      <c r="B522" s="9"/>
      <c r="C522" s="28" t="s">
        <v>1</v>
      </c>
      <c r="D522" s="28" t="s">
        <v>13</v>
      </c>
      <c r="E522" s="28" t="s">
        <v>27</v>
      </c>
      <c r="F522" s="28" t="s">
        <v>15</v>
      </c>
      <c r="G522" s="28" t="s">
        <v>20</v>
      </c>
      <c r="H522" s="96" t="s">
        <v>56</v>
      </c>
      <c r="I522" s="106"/>
      <c r="J522" s="112"/>
      <c r="K522" s="112"/>
      <c r="L522" s="112"/>
    </row>
    <row r="523" spans="2:12" ht="15" customHeight="1">
      <c r="B523" s="9">
        <v>1</v>
      </c>
      <c r="C523" s="29" t="str">
        <f t="shared" ref="C523:C552" si="26">IFERROR(VLOOKUP("寄付金"&amp;B523,$A$3:$H$102,3,FALSE),"")</f>
        <v/>
      </c>
      <c r="D523" s="29" t="str">
        <f t="shared" ref="D523:D552" si="27">IFERROR(VLOOKUP("寄付金"&amp;B523,$A$3:$H$102,4,FALSE),"")</f>
        <v/>
      </c>
      <c r="E523" s="11" t="str">
        <f t="shared" ref="E523:E552" si="28">IFERROR(VLOOKUP("寄付金"&amp;B523,$A$3:$H$102,5,FALSE),"")</f>
        <v/>
      </c>
      <c r="F523" s="11" t="str">
        <f t="shared" ref="F523:F552" si="29">IFERROR(VLOOKUP("寄付金"&amp;B523,$A$3:$H$102,6,FALSE),"")</f>
        <v/>
      </c>
      <c r="G523" s="11" t="str">
        <f t="shared" ref="G523:G552" si="30">IFERROR(VLOOKUP("寄付金"&amp;B523,$A$3:$H$102,7,FALSE),"")</f>
        <v/>
      </c>
      <c r="H523" s="99" t="str">
        <f t="shared" ref="H523:H552" si="31">IFERROR(VLOOKUP("寄付金"&amp;B523,$A$3:$H$102,8,FALSE),"")</f>
        <v/>
      </c>
      <c r="I523" s="107"/>
      <c r="J523" s="113"/>
      <c r="K523" s="113"/>
      <c r="L523" s="113"/>
    </row>
    <row r="524" spans="2:12" ht="15" customHeight="1">
      <c r="B524" s="9">
        <v>2</v>
      </c>
      <c r="C524" s="29" t="str">
        <f t="shared" si="26"/>
        <v/>
      </c>
      <c r="D524" s="29" t="str">
        <f t="shared" si="27"/>
        <v/>
      </c>
      <c r="E524" s="11" t="str">
        <f t="shared" si="28"/>
        <v/>
      </c>
      <c r="F524" s="11" t="str">
        <f t="shared" si="29"/>
        <v/>
      </c>
      <c r="G524" s="11" t="str">
        <f t="shared" si="30"/>
        <v/>
      </c>
      <c r="H524" s="99" t="str">
        <f t="shared" si="31"/>
        <v/>
      </c>
      <c r="I524" s="107"/>
      <c r="J524" s="113"/>
      <c r="K524" s="113"/>
      <c r="L524" s="113"/>
    </row>
    <row r="525" spans="2:12" ht="15" customHeight="1">
      <c r="B525" s="9">
        <v>3</v>
      </c>
      <c r="C525" s="29" t="str">
        <f t="shared" si="26"/>
        <v/>
      </c>
      <c r="D525" s="29" t="str">
        <f t="shared" si="27"/>
        <v/>
      </c>
      <c r="E525" s="11" t="str">
        <f t="shared" si="28"/>
        <v/>
      </c>
      <c r="F525" s="11" t="str">
        <f t="shared" si="29"/>
        <v/>
      </c>
      <c r="G525" s="11" t="str">
        <f t="shared" si="30"/>
        <v/>
      </c>
      <c r="H525" s="99" t="str">
        <f t="shared" si="31"/>
        <v/>
      </c>
      <c r="I525" s="107"/>
      <c r="J525" s="113"/>
      <c r="K525" s="113"/>
      <c r="L525" s="113"/>
    </row>
    <row r="526" spans="2:12" ht="15" customHeight="1">
      <c r="B526" s="9">
        <v>4</v>
      </c>
      <c r="C526" s="29" t="str">
        <f t="shared" si="26"/>
        <v/>
      </c>
      <c r="D526" s="29" t="str">
        <f t="shared" si="27"/>
        <v/>
      </c>
      <c r="E526" s="11" t="str">
        <f t="shared" si="28"/>
        <v/>
      </c>
      <c r="F526" s="11" t="str">
        <f t="shared" si="29"/>
        <v/>
      </c>
      <c r="G526" s="11" t="str">
        <f t="shared" si="30"/>
        <v/>
      </c>
      <c r="H526" s="99" t="str">
        <f t="shared" si="31"/>
        <v/>
      </c>
      <c r="I526" s="107"/>
      <c r="J526" s="113"/>
      <c r="K526" s="113"/>
      <c r="L526" s="113"/>
    </row>
    <row r="527" spans="2:12" ht="15" customHeight="1">
      <c r="B527" s="9">
        <v>5</v>
      </c>
      <c r="C527" s="29" t="str">
        <f t="shared" si="26"/>
        <v/>
      </c>
      <c r="D527" s="29" t="str">
        <f t="shared" si="27"/>
        <v/>
      </c>
      <c r="E527" s="11" t="str">
        <f t="shared" si="28"/>
        <v/>
      </c>
      <c r="F527" s="11" t="str">
        <f t="shared" si="29"/>
        <v/>
      </c>
      <c r="G527" s="11" t="str">
        <f t="shared" si="30"/>
        <v/>
      </c>
      <c r="H527" s="99" t="str">
        <f t="shared" si="31"/>
        <v/>
      </c>
      <c r="I527" s="107"/>
      <c r="J527" s="113"/>
      <c r="K527" s="113"/>
      <c r="L527" s="113"/>
    </row>
    <row r="528" spans="2:12" ht="15" customHeight="1">
      <c r="B528" s="9">
        <v>6</v>
      </c>
      <c r="C528" s="29" t="str">
        <f t="shared" si="26"/>
        <v/>
      </c>
      <c r="D528" s="29" t="str">
        <f t="shared" si="27"/>
        <v/>
      </c>
      <c r="E528" s="11" t="str">
        <f t="shared" si="28"/>
        <v/>
      </c>
      <c r="F528" s="11" t="str">
        <f t="shared" si="29"/>
        <v/>
      </c>
      <c r="G528" s="11" t="str">
        <f t="shared" si="30"/>
        <v/>
      </c>
      <c r="H528" s="99" t="str">
        <f t="shared" si="31"/>
        <v/>
      </c>
      <c r="I528" s="107"/>
      <c r="J528" s="113"/>
      <c r="K528" s="113"/>
      <c r="L528" s="113"/>
    </row>
    <row r="529" spans="2:12" ht="15" customHeight="1">
      <c r="B529" s="9">
        <v>7</v>
      </c>
      <c r="C529" s="29" t="str">
        <f t="shared" si="26"/>
        <v/>
      </c>
      <c r="D529" s="29" t="str">
        <f t="shared" si="27"/>
        <v/>
      </c>
      <c r="E529" s="11" t="str">
        <f t="shared" si="28"/>
        <v/>
      </c>
      <c r="F529" s="11" t="str">
        <f t="shared" si="29"/>
        <v/>
      </c>
      <c r="G529" s="11" t="str">
        <f t="shared" si="30"/>
        <v/>
      </c>
      <c r="H529" s="99" t="str">
        <f t="shared" si="31"/>
        <v/>
      </c>
      <c r="I529" s="107"/>
      <c r="J529" s="113"/>
      <c r="K529" s="113"/>
      <c r="L529" s="113"/>
    </row>
    <row r="530" spans="2:12" ht="15" customHeight="1">
      <c r="B530" s="9">
        <v>8</v>
      </c>
      <c r="C530" s="29" t="str">
        <f t="shared" si="26"/>
        <v/>
      </c>
      <c r="D530" s="29" t="str">
        <f t="shared" si="27"/>
        <v/>
      </c>
      <c r="E530" s="11" t="str">
        <f t="shared" si="28"/>
        <v/>
      </c>
      <c r="F530" s="11" t="str">
        <f t="shared" si="29"/>
        <v/>
      </c>
      <c r="G530" s="11" t="str">
        <f t="shared" si="30"/>
        <v/>
      </c>
      <c r="H530" s="99" t="str">
        <f t="shared" si="31"/>
        <v/>
      </c>
      <c r="I530" s="107"/>
      <c r="J530" s="113"/>
      <c r="K530" s="113"/>
      <c r="L530" s="113"/>
    </row>
    <row r="531" spans="2:12" ht="15" customHeight="1">
      <c r="B531" s="9">
        <v>9</v>
      </c>
      <c r="C531" s="29" t="str">
        <f t="shared" si="26"/>
        <v/>
      </c>
      <c r="D531" s="29" t="str">
        <f t="shared" si="27"/>
        <v/>
      </c>
      <c r="E531" s="11" t="str">
        <f t="shared" si="28"/>
        <v/>
      </c>
      <c r="F531" s="11" t="str">
        <f t="shared" si="29"/>
        <v/>
      </c>
      <c r="G531" s="11" t="str">
        <f t="shared" si="30"/>
        <v/>
      </c>
      <c r="H531" s="99" t="str">
        <f t="shared" si="31"/>
        <v/>
      </c>
      <c r="I531" s="107"/>
      <c r="J531" s="113"/>
      <c r="K531" s="113"/>
      <c r="L531" s="113"/>
    </row>
    <row r="532" spans="2:12" ht="15" customHeight="1">
      <c r="B532" s="9">
        <v>10</v>
      </c>
      <c r="C532" s="29" t="str">
        <f t="shared" si="26"/>
        <v/>
      </c>
      <c r="D532" s="29" t="str">
        <f t="shared" si="27"/>
        <v/>
      </c>
      <c r="E532" s="11" t="str">
        <f t="shared" si="28"/>
        <v/>
      </c>
      <c r="F532" s="11" t="str">
        <f t="shared" si="29"/>
        <v/>
      </c>
      <c r="G532" s="11" t="str">
        <f t="shared" si="30"/>
        <v/>
      </c>
      <c r="H532" s="99" t="str">
        <f t="shared" si="31"/>
        <v/>
      </c>
      <c r="I532" s="107"/>
      <c r="J532" s="113"/>
      <c r="K532" s="113"/>
      <c r="L532" s="113"/>
    </row>
    <row r="533" spans="2:12" ht="15" customHeight="1">
      <c r="B533" s="9">
        <v>11</v>
      </c>
      <c r="C533" s="29" t="str">
        <f t="shared" si="26"/>
        <v/>
      </c>
      <c r="D533" s="29" t="str">
        <f t="shared" si="27"/>
        <v/>
      </c>
      <c r="E533" s="11" t="str">
        <f t="shared" si="28"/>
        <v/>
      </c>
      <c r="F533" s="11" t="str">
        <f t="shared" si="29"/>
        <v/>
      </c>
      <c r="G533" s="11" t="str">
        <f t="shared" si="30"/>
        <v/>
      </c>
      <c r="H533" s="99" t="str">
        <f t="shared" si="31"/>
        <v/>
      </c>
      <c r="I533" s="107"/>
      <c r="J533" s="113"/>
      <c r="K533" s="113"/>
      <c r="L533" s="113"/>
    </row>
    <row r="534" spans="2:12" ht="15" customHeight="1">
      <c r="B534" s="9">
        <v>12</v>
      </c>
      <c r="C534" s="29" t="str">
        <f t="shared" si="26"/>
        <v/>
      </c>
      <c r="D534" s="29" t="str">
        <f t="shared" si="27"/>
        <v/>
      </c>
      <c r="E534" s="11" t="str">
        <f t="shared" si="28"/>
        <v/>
      </c>
      <c r="F534" s="11" t="str">
        <f t="shared" si="29"/>
        <v/>
      </c>
      <c r="G534" s="11" t="str">
        <f t="shared" si="30"/>
        <v/>
      </c>
      <c r="H534" s="99" t="str">
        <f t="shared" si="31"/>
        <v/>
      </c>
      <c r="I534" s="107"/>
      <c r="J534" s="113"/>
      <c r="K534" s="113"/>
      <c r="L534" s="113"/>
    </row>
    <row r="535" spans="2:12" ht="15" customHeight="1">
      <c r="B535" s="9">
        <v>13</v>
      </c>
      <c r="C535" s="29" t="str">
        <f t="shared" si="26"/>
        <v/>
      </c>
      <c r="D535" s="29" t="str">
        <f t="shared" si="27"/>
        <v/>
      </c>
      <c r="E535" s="11" t="str">
        <f t="shared" si="28"/>
        <v/>
      </c>
      <c r="F535" s="11" t="str">
        <f t="shared" si="29"/>
        <v/>
      </c>
      <c r="G535" s="11" t="str">
        <f t="shared" si="30"/>
        <v/>
      </c>
      <c r="H535" s="99" t="str">
        <f t="shared" si="31"/>
        <v/>
      </c>
      <c r="I535" s="107"/>
      <c r="J535" s="113"/>
      <c r="K535" s="113"/>
      <c r="L535" s="113"/>
    </row>
    <row r="536" spans="2:12" ht="15" customHeight="1">
      <c r="B536" s="9">
        <v>14</v>
      </c>
      <c r="C536" s="29" t="str">
        <f t="shared" si="26"/>
        <v/>
      </c>
      <c r="D536" s="29" t="str">
        <f t="shared" si="27"/>
        <v/>
      </c>
      <c r="E536" s="11" t="str">
        <f t="shared" si="28"/>
        <v/>
      </c>
      <c r="F536" s="11" t="str">
        <f t="shared" si="29"/>
        <v/>
      </c>
      <c r="G536" s="11" t="str">
        <f t="shared" si="30"/>
        <v/>
      </c>
      <c r="H536" s="99" t="str">
        <f t="shared" si="31"/>
        <v/>
      </c>
      <c r="I536" s="107"/>
      <c r="J536" s="113"/>
      <c r="K536" s="113"/>
      <c r="L536" s="113"/>
    </row>
    <row r="537" spans="2:12" ht="15" customHeight="1">
      <c r="B537" s="9">
        <v>15</v>
      </c>
      <c r="C537" s="29" t="str">
        <f t="shared" si="26"/>
        <v/>
      </c>
      <c r="D537" s="29" t="str">
        <f t="shared" si="27"/>
        <v/>
      </c>
      <c r="E537" s="11" t="str">
        <f t="shared" si="28"/>
        <v/>
      </c>
      <c r="F537" s="11" t="str">
        <f t="shared" si="29"/>
        <v/>
      </c>
      <c r="G537" s="11" t="str">
        <f t="shared" si="30"/>
        <v/>
      </c>
      <c r="H537" s="99" t="str">
        <f t="shared" si="31"/>
        <v/>
      </c>
      <c r="I537" s="107"/>
      <c r="J537" s="113"/>
      <c r="K537" s="113"/>
      <c r="L537" s="113"/>
    </row>
    <row r="538" spans="2:12" ht="15" customHeight="1">
      <c r="B538" s="9">
        <v>16</v>
      </c>
      <c r="C538" s="29" t="str">
        <f t="shared" si="26"/>
        <v/>
      </c>
      <c r="D538" s="29" t="str">
        <f t="shared" si="27"/>
        <v/>
      </c>
      <c r="E538" s="11" t="str">
        <f t="shared" si="28"/>
        <v/>
      </c>
      <c r="F538" s="11" t="str">
        <f t="shared" si="29"/>
        <v/>
      </c>
      <c r="G538" s="11" t="str">
        <f t="shared" si="30"/>
        <v/>
      </c>
      <c r="H538" s="99" t="str">
        <f t="shared" si="31"/>
        <v/>
      </c>
      <c r="I538" s="107"/>
      <c r="J538" s="113"/>
      <c r="K538" s="113"/>
      <c r="L538" s="113"/>
    </row>
    <row r="539" spans="2:12" ht="15" customHeight="1">
      <c r="B539" s="9">
        <v>17</v>
      </c>
      <c r="C539" s="29" t="str">
        <f t="shared" si="26"/>
        <v/>
      </c>
      <c r="D539" s="29" t="str">
        <f t="shared" si="27"/>
        <v/>
      </c>
      <c r="E539" s="11" t="str">
        <f t="shared" si="28"/>
        <v/>
      </c>
      <c r="F539" s="11" t="str">
        <f t="shared" si="29"/>
        <v/>
      </c>
      <c r="G539" s="11" t="str">
        <f t="shared" si="30"/>
        <v/>
      </c>
      <c r="H539" s="99" t="str">
        <f t="shared" si="31"/>
        <v/>
      </c>
      <c r="I539" s="107"/>
      <c r="J539" s="113"/>
      <c r="K539" s="113"/>
      <c r="L539" s="113"/>
    </row>
    <row r="540" spans="2:12" ht="15" customHeight="1">
      <c r="B540" s="9">
        <v>18</v>
      </c>
      <c r="C540" s="29" t="str">
        <f t="shared" si="26"/>
        <v/>
      </c>
      <c r="D540" s="29" t="str">
        <f t="shared" si="27"/>
        <v/>
      </c>
      <c r="E540" s="11" t="str">
        <f t="shared" si="28"/>
        <v/>
      </c>
      <c r="F540" s="11" t="str">
        <f t="shared" si="29"/>
        <v/>
      </c>
      <c r="G540" s="11" t="str">
        <f t="shared" si="30"/>
        <v/>
      </c>
      <c r="H540" s="99" t="str">
        <f t="shared" si="31"/>
        <v/>
      </c>
      <c r="I540" s="107"/>
      <c r="J540" s="113"/>
      <c r="K540" s="113"/>
      <c r="L540" s="113"/>
    </row>
    <row r="541" spans="2:12" ht="15" customHeight="1">
      <c r="B541" s="9">
        <v>19</v>
      </c>
      <c r="C541" s="29" t="str">
        <f t="shared" si="26"/>
        <v/>
      </c>
      <c r="D541" s="29" t="str">
        <f t="shared" si="27"/>
        <v/>
      </c>
      <c r="E541" s="11" t="str">
        <f t="shared" si="28"/>
        <v/>
      </c>
      <c r="F541" s="11" t="str">
        <f t="shared" si="29"/>
        <v/>
      </c>
      <c r="G541" s="11" t="str">
        <f t="shared" si="30"/>
        <v/>
      </c>
      <c r="H541" s="99" t="str">
        <f t="shared" si="31"/>
        <v/>
      </c>
      <c r="I541" s="107"/>
      <c r="J541" s="113"/>
      <c r="K541" s="113"/>
      <c r="L541" s="113"/>
    </row>
    <row r="542" spans="2:12" ht="15" customHeight="1">
      <c r="B542" s="9">
        <v>20</v>
      </c>
      <c r="C542" s="29" t="str">
        <f t="shared" si="26"/>
        <v/>
      </c>
      <c r="D542" s="29" t="str">
        <f t="shared" si="27"/>
        <v/>
      </c>
      <c r="E542" s="11" t="str">
        <f t="shared" si="28"/>
        <v/>
      </c>
      <c r="F542" s="11" t="str">
        <f t="shared" si="29"/>
        <v/>
      </c>
      <c r="G542" s="11" t="str">
        <f t="shared" si="30"/>
        <v/>
      </c>
      <c r="H542" s="99" t="str">
        <f t="shared" si="31"/>
        <v/>
      </c>
      <c r="I542" s="107"/>
      <c r="J542" s="113"/>
      <c r="K542" s="113"/>
      <c r="L542" s="113"/>
    </row>
    <row r="543" spans="2:12" ht="15" customHeight="1">
      <c r="B543" s="9">
        <v>21</v>
      </c>
      <c r="C543" s="29" t="str">
        <f t="shared" si="26"/>
        <v/>
      </c>
      <c r="D543" s="29" t="str">
        <f t="shared" si="27"/>
        <v/>
      </c>
      <c r="E543" s="11" t="str">
        <f t="shared" si="28"/>
        <v/>
      </c>
      <c r="F543" s="11" t="str">
        <f t="shared" si="29"/>
        <v/>
      </c>
      <c r="G543" s="11" t="str">
        <f t="shared" si="30"/>
        <v/>
      </c>
      <c r="H543" s="99" t="str">
        <f t="shared" si="31"/>
        <v/>
      </c>
      <c r="I543" s="107"/>
      <c r="J543" s="113"/>
      <c r="K543" s="113"/>
      <c r="L543" s="113"/>
    </row>
    <row r="544" spans="2:12" ht="15" customHeight="1">
      <c r="B544" s="9">
        <v>22</v>
      </c>
      <c r="C544" s="29" t="str">
        <f t="shared" si="26"/>
        <v/>
      </c>
      <c r="D544" s="29" t="str">
        <f t="shared" si="27"/>
        <v/>
      </c>
      <c r="E544" s="11" t="str">
        <f t="shared" si="28"/>
        <v/>
      </c>
      <c r="F544" s="11" t="str">
        <f t="shared" si="29"/>
        <v/>
      </c>
      <c r="G544" s="11" t="str">
        <f t="shared" si="30"/>
        <v/>
      </c>
      <c r="H544" s="99" t="str">
        <f t="shared" si="31"/>
        <v/>
      </c>
      <c r="I544" s="107"/>
      <c r="J544" s="113"/>
      <c r="K544" s="113"/>
      <c r="L544" s="113"/>
    </row>
    <row r="545" spans="2:12" ht="15" customHeight="1">
      <c r="B545" s="9">
        <v>23</v>
      </c>
      <c r="C545" s="29" t="str">
        <f t="shared" si="26"/>
        <v/>
      </c>
      <c r="D545" s="29" t="str">
        <f t="shared" si="27"/>
        <v/>
      </c>
      <c r="E545" s="11" t="str">
        <f t="shared" si="28"/>
        <v/>
      </c>
      <c r="F545" s="11" t="str">
        <f t="shared" si="29"/>
        <v/>
      </c>
      <c r="G545" s="11" t="str">
        <f t="shared" si="30"/>
        <v/>
      </c>
      <c r="H545" s="99" t="str">
        <f t="shared" si="31"/>
        <v/>
      </c>
      <c r="I545" s="107"/>
      <c r="J545" s="113"/>
      <c r="K545" s="113"/>
      <c r="L545" s="113"/>
    </row>
    <row r="546" spans="2:12" ht="15" customHeight="1">
      <c r="B546" s="9">
        <v>24</v>
      </c>
      <c r="C546" s="29" t="str">
        <f t="shared" si="26"/>
        <v/>
      </c>
      <c r="D546" s="29" t="str">
        <f t="shared" si="27"/>
        <v/>
      </c>
      <c r="E546" s="11" t="str">
        <f t="shared" si="28"/>
        <v/>
      </c>
      <c r="F546" s="11" t="str">
        <f t="shared" si="29"/>
        <v/>
      </c>
      <c r="G546" s="11" t="str">
        <f t="shared" si="30"/>
        <v/>
      </c>
      <c r="H546" s="99" t="str">
        <f t="shared" si="31"/>
        <v/>
      </c>
      <c r="I546" s="107"/>
      <c r="J546" s="113"/>
      <c r="K546" s="113"/>
      <c r="L546" s="113"/>
    </row>
    <row r="547" spans="2:12" ht="15" customHeight="1">
      <c r="B547" s="9">
        <v>25</v>
      </c>
      <c r="C547" s="29" t="str">
        <f t="shared" si="26"/>
        <v/>
      </c>
      <c r="D547" s="29" t="str">
        <f t="shared" si="27"/>
        <v/>
      </c>
      <c r="E547" s="11" t="str">
        <f t="shared" si="28"/>
        <v/>
      </c>
      <c r="F547" s="11" t="str">
        <f t="shared" si="29"/>
        <v/>
      </c>
      <c r="G547" s="11" t="str">
        <f t="shared" si="30"/>
        <v/>
      </c>
      <c r="H547" s="99" t="str">
        <f t="shared" si="31"/>
        <v/>
      </c>
      <c r="I547" s="107"/>
      <c r="J547" s="113"/>
      <c r="K547" s="113"/>
      <c r="L547" s="113"/>
    </row>
    <row r="548" spans="2:12" ht="15" customHeight="1">
      <c r="B548" s="9">
        <v>26</v>
      </c>
      <c r="C548" s="29" t="str">
        <f t="shared" si="26"/>
        <v/>
      </c>
      <c r="D548" s="29" t="str">
        <f t="shared" si="27"/>
        <v/>
      </c>
      <c r="E548" s="11" t="str">
        <f t="shared" si="28"/>
        <v/>
      </c>
      <c r="F548" s="11" t="str">
        <f t="shared" si="29"/>
        <v/>
      </c>
      <c r="G548" s="11" t="str">
        <f t="shared" si="30"/>
        <v/>
      </c>
      <c r="H548" s="99" t="str">
        <f t="shared" si="31"/>
        <v/>
      </c>
      <c r="I548" s="107"/>
      <c r="J548" s="113"/>
      <c r="K548" s="113"/>
      <c r="L548" s="113"/>
    </row>
    <row r="549" spans="2:12" ht="15" customHeight="1">
      <c r="B549" s="9">
        <v>27</v>
      </c>
      <c r="C549" s="29" t="str">
        <f t="shared" si="26"/>
        <v/>
      </c>
      <c r="D549" s="29" t="str">
        <f t="shared" si="27"/>
        <v/>
      </c>
      <c r="E549" s="11" t="str">
        <f t="shared" si="28"/>
        <v/>
      </c>
      <c r="F549" s="11" t="str">
        <f t="shared" si="29"/>
        <v/>
      </c>
      <c r="G549" s="11" t="str">
        <f t="shared" si="30"/>
        <v/>
      </c>
      <c r="H549" s="99" t="str">
        <f t="shared" si="31"/>
        <v/>
      </c>
      <c r="I549" s="107"/>
      <c r="J549" s="113"/>
      <c r="K549" s="113"/>
      <c r="L549" s="113"/>
    </row>
    <row r="550" spans="2:12" ht="15" customHeight="1">
      <c r="B550" s="9">
        <v>28</v>
      </c>
      <c r="C550" s="29" t="str">
        <f t="shared" si="26"/>
        <v/>
      </c>
      <c r="D550" s="29" t="str">
        <f t="shared" si="27"/>
        <v/>
      </c>
      <c r="E550" s="11" t="str">
        <f t="shared" si="28"/>
        <v/>
      </c>
      <c r="F550" s="11" t="str">
        <f t="shared" si="29"/>
        <v/>
      </c>
      <c r="G550" s="11" t="str">
        <f t="shared" si="30"/>
        <v/>
      </c>
      <c r="H550" s="99" t="str">
        <f t="shared" si="31"/>
        <v/>
      </c>
      <c r="I550" s="107"/>
      <c r="J550" s="113"/>
      <c r="K550" s="113"/>
      <c r="L550" s="113"/>
    </row>
    <row r="551" spans="2:12" ht="15" customHeight="1">
      <c r="B551" s="9">
        <v>29</v>
      </c>
      <c r="C551" s="29" t="str">
        <f t="shared" si="26"/>
        <v/>
      </c>
      <c r="D551" s="29" t="str">
        <f t="shared" si="27"/>
        <v/>
      </c>
      <c r="E551" s="11" t="str">
        <f t="shared" si="28"/>
        <v/>
      </c>
      <c r="F551" s="11" t="str">
        <f t="shared" si="29"/>
        <v/>
      </c>
      <c r="G551" s="11" t="str">
        <f t="shared" si="30"/>
        <v/>
      </c>
      <c r="H551" s="99" t="str">
        <f t="shared" si="31"/>
        <v/>
      </c>
      <c r="I551" s="107"/>
      <c r="J551" s="113"/>
      <c r="K551" s="113"/>
      <c r="L551" s="113"/>
    </row>
    <row r="552" spans="2:12" ht="15" customHeight="1">
      <c r="B552" s="9">
        <v>30</v>
      </c>
      <c r="C552" s="29" t="str">
        <f t="shared" si="26"/>
        <v/>
      </c>
      <c r="D552" s="29" t="str">
        <f t="shared" si="27"/>
        <v/>
      </c>
      <c r="E552" s="11" t="str">
        <f t="shared" si="28"/>
        <v/>
      </c>
      <c r="F552" s="11" t="str">
        <f t="shared" si="29"/>
        <v/>
      </c>
      <c r="G552" s="11" t="str">
        <f t="shared" si="30"/>
        <v/>
      </c>
      <c r="H552" s="99" t="str">
        <f t="shared" si="31"/>
        <v/>
      </c>
      <c r="I552" s="107"/>
      <c r="J552" s="113"/>
      <c r="K552" s="113"/>
      <c r="L552" s="113"/>
    </row>
    <row r="553" spans="2:12" ht="15" customHeight="1">
      <c r="B553" s="9"/>
      <c r="C553" s="30"/>
      <c r="D553" s="30"/>
      <c r="G553" s="28" t="s">
        <v>16</v>
      </c>
      <c r="H553" s="100">
        <f>SUM(H523:H552)</f>
        <v>0</v>
      </c>
      <c r="I553" s="108"/>
      <c r="J553" s="114"/>
      <c r="K553" s="114"/>
      <c r="L553" s="114"/>
    </row>
    <row r="554" spans="2:12" ht="15" customHeight="1">
      <c r="B554" s="9"/>
      <c r="C554" s="27" t="s">
        <v>65</v>
      </c>
      <c r="D554" s="30"/>
      <c r="G554" s="9"/>
      <c r="I554" s="109"/>
      <c r="J554" s="115"/>
      <c r="K554" s="115"/>
      <c r="L554" s="115"/>
    </row>
    <row r="555" spans="2:12" ht="15" customHeight="1">
      <c r="B555" s="9"/>
      <c r="C555" s="28" t="s">
        <v>1</v>
      </c>
      <c r="D555" s="28" t="s">
        <v>13</v>
      </c>
      <c r="E555" s="28" t="s">
        <v>27</v>
      </c>
      <c r="F555" s="28" t="s">
        <v>15</v>
      </c>
      <c r="G555" s="28" t="s">
        <v>20</v>
      </c>
      <c r="H555" s="96" t="s">
        <v>56</v>
      </c>
      <c r="I555" s="106"/>
      <c r="J555" s="112"/>
      <c r="K555" s="112"/>
      <c r="L555" s="112"/>
    </row>
    <row r="556" spans="2:12" ht="15" customHeight="1">
      <c r="B556" s="9">
        <v>1</v>
      </c>
      <c r="C556" s="29" t="str">
        <f t="shared" ref="C556:C595" si="32">IFERROR(VLOOKUP("雑収入"&amp;B556,$A$3:$H$102,3,FALSE),"")</f>
        <v/>
      </c>
      <c r="D556" s="29" t="str">
        <f t="shared" ref="D556:D595" si="33">IFERROR(VLOOKUP("雑収入"&amp;B556,$A$3:$H$102,4,FALSE),"")</f>
        <v/>
      </c>
      <c r="E556" s="11" t="str">
        <f t="shared" ref="E556:E595" si="34">IFERROR(VLOOKUP("雑収入"&amp;B556,$A$3:$H$102,5,FALSE),"")</f>
        <v/>
      </c>
      <c r="F556" s="11" t="str">
        <f t="shared" ref="F556:F595" si="35">IFERROR(VLOOKUP("雑収入"&amp;B556,$A$3:$H$102,6,FALSE),"")</f>
        <v/>
      </c>
      <c r="G556" s="11" t="str">
        <f t="shared" ref="G556:G595" si="36">IFERROR(VLOOKUP("雑収入"&amp;B556,$A$3:$H$102,7,FALSE),"")</f>
        <v/>
      </c>
      <c r="H556" s="99" t="str">
        <f t="shared" ref="H556:H595" si="37">IFERROR(VLOOKUP("雑収入"&amp;B556,$A$3:$H$102,8,FALSE),"")</f>
        <v/>
      </c>
      <c r="I556" s="107"/>
      <c r="J556" s="113"/>
      <c r="K556" s="113"/>
      <c r="L556" s="113"/>
    </row>
    <row r="557" spans="2:12" ht="15" customHeight="1">
      <c r="B557" s="9">
        <v>2</v>
      </c>
      <c r="C557" s="29" t="str">
        <f t="shared" si="32"/>
        <v/>
      </c>
      <c r="D557" s="29" t="str">
        <f t="shared" si="33"/>
        <v/>
      </c>
      <c r="E557" s="11" t="str">
        <f t="shared" si="34"/>
        <v/>
      </c>
      <c r="F557" s="11" t="str">
        <f t="shared" si="35"/>
        <v/>
      </c>
      <c r="G557" s="11" t="str">
        <f t="shared" si="36"/>
        <v/>
      </c>
      <c r="H557" s="99" t="str">
        <f t="shared" si="37"/>
        <v/>
      </c>
      <c r="I557" s="107"/>
      <c r="J557" s="113"/>
      <c r="K557" s="113"/>
      <c r="L557" s="113"/>
    </row>
    <row r="558" spans="2:12" ht="15" customHeight="1">
      <c r="B558" s="9">
        <v>3</v>
      </c>
      <c r="C558" s="29" t="str">
        <f t="shared" si="32"/>
        <v/>
      </c>
      <c r="D558" s="29" t="str">
        <f t="shared" si="33"/>
        <v/>
      </c>
      <c r="E558" s="11" t="str">
        <f t="shared" si="34"/>
        <v/>
      </c>
      <c r="F558" s="11" t="str">
        <f t="shared" si="35"/>
        <v/>
      </c>
      <c r="G558" s="11" t="str">
        <f t="shared" si="36"/>
        <v/>
      </c>
      <c r="H558" s="99" t="str">
        <f t="shared" si="37"/>
        <v/>
      </c>
      <c r="I558" s="107"/>
      <c r="J558" s="113"/>
      <c r="K558" s="113"/>
      <c r="L558" s="113"/>
    </row>
    <row r="559" spans="2:12" ht="15" customHeight="1">
      <c r="B559" s="9">
        <v>4</v>
      </c>
      <c r="C559" s="29" t="str">
        <f t="shared" si="32"/>
        <v/>
      </c>
      <c r="D559" s="29" t="str">
        <f t="shared" si="33"/>
        <v/>
      </c>
      <c r="E559" s="11" t="str">
        <f t="shared" si="34"/>
        <v/>
      </c>
      <c r="F559" s="11" t="str">
        <f t="shared" si="35"/>
        <v/>
      </c>
      <c r="G559" s="11" t="str">
        <f t="shared" si="36"/>
        <v/>
      </c>
      <c r="H559" s="99" t="str">
        <f t="shared" si="37"/>
        <v/>
      </c>
      <c r="I559" s="107"/>
      <c r="J559" s="113"/>
      <c r="K559" s="113"/>
      <c r="L559" s="113"/>
    </row>
    <row r="560" spans="2:12" ht="15" customHeight="1">
      <c r="B560" s="9">
        <v>5</v>
      </c>
      <c r="C560" s="29" t="str">
        <f t="shared" si="32"/>
        <v/>
      </c>
      <c r="D560" s="29" t="str">
        <f t="shared" si="33"/>
        <v/>
      </c>
      <c r="E560" s="11" t="str">
        <f t="shared" si="34"/>
        <v/>
      </c>
      <c r="F560" s="11" t="str">
        <f t="shared" si="35"/>
        <v/>
      </c>
      <c r="G560" s="11" t="str">
        <f t="shared" si="36"/>
        <v/>
      </c>
      <c r="H560" s="99" t="str">
        <f t="shared" si="37"/>
        <v/>
      </c>
      <c r="I560" s="107"/>
      <c r="J560" s="113"/>
      <c r="K560" s="113"/>
      <c r="L560" s="113"/>
    </row>
    <row r="561" spans="2:12" ht="15" customHeight="1">
      <c r="B561" s="9">
        <v>6</v>
      </c>
      <c r="C561" s="29" t="str">
        <f t="shared" si="32"/>
        <v/>
      </c>
      <c r="D561" s="29" t="str">
        <f t="shared" si="33"/>
        <v/>
      </c>
      <c r="E561" s="11" t="str">
        <f t="shared" si="34"/>
        <v/>
      </c>
      <c r="F561" s="11" t="str">
        <f t="shared" si="35"/>
        <v/>
      </c>
      <c r="G561" s="11" t="str">
        <f t="shared" si="36"/>
        <v/>
      </c>
      <c r="H561" s="99" t="str">
        <f t="shared" si="37"/>
        <v/>
      </c>
      <c r="I561" s="107"/>
      <c r="J561" s="113"/>
      <c r="K561" s="113"/>
      <c r="L561" s="113"/>
    </row>
    <row r="562" spans="2:12" ht="15" customHeight="1">
      <c r="B562" s="9">
        <v>7</v>
      </c>
      <c r="C562" s="29" t="str">
        <f t="shared" si="32"/>
        <v/>
      </c>
      <c r="D562" s="29" t="str">
        <f t="shared" si="33"/>
        <v/>
      </c>
      <c r="E562" s="11" t="str">
        <f t="shared" si="34"/>
        <v/>
      </c>
      <c r="F562" s="11" t="str">
        <f t="shared" si="35"/>
        <v/>
      </c>
      <c r="G562" s="11" t="str">
        <f t="shared" si="36"/>
        <v/>
      </c>
      <c r="H562" s="99" t="str">
        <f t="shared" si="37"/>
        <v/>
      </c>
      <c r="I562" s="107"/>
      <c r="J562" s="113"/>
      <c r="K562" s="113"/>
      <c r="L562" s="113"/>
    </row>
    <row r="563" spans="2:12" ht="15" customHeight="1">
      <c r="B563" s="9">
        <v>8</v>
      </c>
      <c r="C563" s="29" t="str">
        <f t="shared" si="32"/>
        <v/>
      </c>
      <c r="D563" s="29" t="str">
        <f t="shared" si="33"/>
        <v/>
      </c>
      <c r="E563" s="11" t="str">
        <f t="shared" si="34"/>
        <v/>
      </c>
      <c r="F563" s="11" t="str">
        <f t="shared" si="35"/>
        <v/>
      </c>
      <c r="G563" s="11" t="str">
        <f t="shared" si="36"/>
        <v/>
      </c>
      <c r="H563" s="99" t="str">
        <f t="shared" si="37"/>
        <v/>
      </c>
      <c r="I563" s="107"/>
      <c r="J563" s="113"/>
      <c r="K563" s="113"/>
      <c r="L563" s="113"/>
    </row>
    <row r="564" spans="2:12" ht="15" customHeight="1">
      <c r="B564" s="9">
        <v>9</v>
      </c>
      <c r="C564" s="29" t="str">
        <f t="shared" si="32"/>
        <v/>
      </c>
      <c r="D564" s="29" t="str">
        <f t="shared" si="33"/>
        <v/>
      </c>
      <c r="E564" s="11" t="str">
        <f t="shared" si="34"/>
        <v/>
      </c>
      <c r="F564" s="11" t="str">
        <f t="shared" si="35"/>
        <v/>
      </c>
      <c r="G564" s="11" t="str">
        <f t="shared" si="36"/>
        <v/>
      </c>
      <c r="H564" s="99" t="str">
        <f t="shared" si="37"/>
        <v/>
      </c>
      <c r="I564" s="107"/>
      <c r="J564" s="113"/>
      <c r="K564" s="113"/>
      <c r="L564" s="113"/>
    </row>
    <row r="565" spans="2:12" ht="15" customHeight="1">
      <c r="B565" s="9">
        <v>10</v>
      </c>
      <c r="C565" s="29" t="str">
        <f t="shared" si="32"/>
        <v/>
      </c>
      <c r="D565" s="29" t="str">
        <f t="shared" si="33"/>
        <v/>
      </c>
      <c r="E565" s="11" t="str">
        <f t="shared" si="34"/>
        <v/>
      </c>
      <c r="F565" s="11" t="str">
        <f t="shared" si="35"/>
        <v/>
      </c>
      <c r="G565" s="11" t="str">
        <f t="shared" si="36"/>
        <v/>
      </c>
      <c r="H565" s="99" t="str">
        <f t="shared" si="37"/>
        <v/>
      </c>
      <c r="I565" s="107"/>
      <c r="J565" s="113"/>
      <c r="K565" s="113"/>
      <c r="L565" s="113"/>
    </row>
    <row r="566" spans="2:12" ht="15" customHeight="1">
      <c r="B566" s="9">
        <v>11</v>
      </c>
      <c r="C566" s="29" t="str">
        <f t="shared" si="32"/>
        <v/>
      </c>
      <c r="D566" s="29" t="str">
        <f t="shared" si="33"/>
        <v/>
      </c>
      <c r="E566" s="11" t="str">
        <f t="shared" si="34"/>
        <v/>
      </c>
      <c r="F566" s="11" t="str">
        <f t="shared" si="35"/>
        <v/>
      </c>
      <c r="G566" s="11" t="str">
        <f t="shared" si="36"/>
        <v/>
      </c>
      <c r="H566" s="99" t="str">
        <f t="shared" si="37"/>
        <v/>
      </c>
      <c r="I566" s="107"/>
      <c r="J566" s="113"/>
      <c r="K566" s="113"/>
      <c r="L566" s="113"/>
    </row>
    <row r="567" spans="2:12" ht="15" customHeight="1">
      <c r="B567" s="9">
        <v>12</v>
      </c>
      <c r="C567" s="29" t="str">
        <f t="shared" si="32"/>
        <v/>
      </c>
      <c r="D567" s="29" t="str">
        <f t="shared" si="33"/>
        <v/>
      </c>
      <c r="E567" s="11" t="str">
        <f t="shared" si="34"/>
        <v/>
      </c>
      <c r="F567" s="11" t="str">
        <f t="shared" si="35"/>
        <v/>
      </c>
      <c r="G567" s="11" t="str">
        <f t="shared" si="36"/>
        <v/>
      </c>
      <c r="H567" s="99" t="str">
        <f t="shared" si="37"/>
        <v/>
      </c>
      <c r="I567" s="107"/>
      <c r="J567" s="113"/>
      <c r="K567" s="113"/>
      <c r="L567" s="113"/>
    </row>
    <row r="568" spans="2:12" ht="15" customHeight="1">
      <c r="B568" s="9">
        <v>13</v>
      </c>
      <c r="C568" s="29" t="str">
        <f t="shared" si="32"/>
        <v/>
      </c>
      <c r="D568" s="29" t="str">
        <f t="shared" si="33"/>
        <v/>
      </c>
      <c r="E568" s="11" t="str">
        <f t="shared" si="34"/>
        <v/>
      </c>
      <c r="F568" s="11" t="str">
        <f t="shared" si="35"/>
        <v/>
      </c>
      <c r="G568" s="11" t="str">
        <f t="shared" si="36"/>
        <v/>
      </c>
      <c r="H568" s="99" t="str">
        <f t="shared" si="37"/>
        <v/>
      </c>
      <c r="I568" s="107"/>
      <c r="J568" s="113"/>
      <c r="K568" s="113"/>
      <c r="L568" s="113"/>
    </row>
    <row r="569" spans="2:12" ht="15" customHeight="1">
      <c r="B569" s="9">
        <v>14</v>
      </c>
      <c r="C569" s="29" t="str">
        <f t="shared" si="32"/>
        <v/>
      </c>
      <c r="D569" s="29" t="str">
        <f t="shared" si="33"/>
        <v/>
      </c>
      <c r="E569" s="11" t="str">
        <f t="shared" si="34"/>
        <v/>
      </c>
      <c r="F569" s="11" t="str">
        <f t="shared" si="35"/>
        <v/>
      </c>
      <c r="G569" s="11" t="str">
        <f t="shared" si="36"/>
        <v/>
      </c>
      <c r="H569" s="99" t="str">
        <f t="shared" si="37"/>
        <v/>
      </c>
      <c r="I569" s="107"/>
      <c r="J569" s="113"/>
      <c r="K569" s="113"/>
      <c r="L569" s="113"/>
    </row>
    <row r="570" spans="2:12" ht="15" customHeight="1">
      <c r="B570" s="9">
        <v>15</v>
      </c>
      <c r="C570" s="29" t="str">
        <f t="shared" si="32"/>
        <v/>
      </c>
      <c r="D570" s="29" t="str">
        <f t="shared" si="33"/>
        <v/>
      </c>
      <c r="E570" s="11" t="str">
        <f t="shared" si="34"/>
        <v/>
      </c>
      <c r="F570" s="11" t="str">
        <f t="shared" si="35"/>
        <v/>
      </c>
      <c r="G570" s="11" t="str">
        <f t="shared" si="36"/>
        <v/>
      </c>
      <c r="H570" s="99" t="str">
        <f t="shared" si="37"/>
        <v/>
      </c>
      <c r="I570" s="107"/>
      <c r="J570" s="113"/>
      <c r="K570" s="113"/>
      <c r="L570" s="113"/>
    </row>
    <row r="571" spans="2:12" ht="15" customHeight="1">
      <c r="B571" s="9">
        <v>16</v>
      </c>
      <c r="C571" s="29" t="str">
        <f t="shared" si="32"/>
        <v/>
      </c>
      <c r="D571" s="29" t="str">
        <f t="shared" si="33"/>
        <v/>
      </c>
      <c r="E571" s="11" t="str">
        <f t="shared" si="34"/>
        <v/>
      </c>
      <c r="F571" s="11" t="str">
        <f t="shared" si="35"/>
        <v/>
      </c>
      <c r="G571" s="11" t="str">
        <f t="shared" si="36"/>
        <v/>
      </c>
      <c r="H571" s="99" t="str">
        <f t="shared" si="37"/>
        <v/>
      </c>
      <c r="I571" s="107"/>
      <c r="J571" s="113"/>
      <c r="K571" s="113"/>
      <c r="L571" s="113"/>
    </row>
    <row r="572" spans="2:12" ht="15" customHeight="1">
      <c r="B572" s="9">
        <v>17</v>
      </c>
      <c r="C572" s="29" t="str">
        <f t="shared" si="32"/>
        <v/>
      </c>
      <c r="D572" s="29" t="str">
        <f t="shared" si="33"/>
        <v/>
      </c>
      <c r="E572" s="11" t="str">
        <f t="shared" si="34"/>
        <v/>
      </c>
      <c r="F572" s="11" t="str">
        <f t="shared" si="35"/>
        <v/>
      </c>
      <c r="G572" s="11" t="str">
        <f t="shared" si="36"/>
        <v/>
      </c>
      <c r="H572" s="99" t="str">
        <f t="shared" si="37"/>
        <v/>
      </c>
      <c r="I572" s="107"/>
      <c r="J572" s="113"/>
      <c r="K572" s="113"/>
      <c r="L572" s="113"/>
    </row>
    <row r="573" spans="2:12" ht="15" customHeight="1">
      <c r="B573" s="9">
        <v>18</v>
      </c>
      <c r="C573" s="29" t="str">
        <f t="shared" si="32"/>
        <v/>
      </c>
      <c r="D573" s="29" t="str">
        <f t="shared" si="33"/>
        <v/>
      </c>
      <c r="E573" s="11" t="str">
        <f t="shared" si="34"/>
        <v/>
      </c>
      <c r="F573" s="11" t="str">
        <f t="shared" si="35"/>
        <v/>
      </c>
      <c r="G573" s="11" t="str">
        <f t="shared" si="36"/>
        <v/>
      </c>
      <c r="H573" s="99" t="str">
        <f t="shared" si="37"/>
        <v/>
      </c>
      <c r="I573" s="107"/>
      <c r="J573" s="113"/>
      <c r="K573" s="113"/>
      <c r="L573" s="113"/>
    </row>
    <row r="574" spans="2:12" ht="15" customHeight="1">
      <c r="B574" s="9">
        <v>19</v>
      </c>
      <c r="C574" s="29" t="str">
        <f t="shared" si="32"/>
        <v/>
      </c>
      <c r="D574" s="29" t="str">
        <f t="shared" si="33"/>
        <v/>
      </c>
      <c r="E574" s="11" t="str">
        <f t="shared" si="34"/>
        <v/>
      </c>
      <c r="F574" s="11" t="str">
        <f t="shared" si="35"/>
        <v/>
      </c>
      <c r="G574" s="11" t="str">
        <f t="shared" si="36"/>
        <v/>
      </c>
      <c r="H574" s="99" t="str">
        <f t="shared" si="37"/>
        <v/>
      </c>
      <c r="I574" s="107"/>
      <c r="J574" s="113"/>
      <c r="K574" s="113"/>
      <c r="L574" s="113"/>
    </row>
    <row r="575" spans="2:12" ht="15" customHeight="1">
      <c r="B575" s="9">
        <v>20</v>
      </c>
      <c r="C575" s="29" t="str">
        <f t="shared" si="32"/>
        <v/>
      </c>
      <c r="D575" s="29" t="str">
        <f t="shared" si="33"/>
        <v/>
      </c>
      <c r="E575" s="11" t="str">
        <f t="shared" si="34"/>
        <v/>
      </c>
      <c r="F575" s="11" t="str">
        <f t="shared" si="35"/>
        <v/>
      </c>
      <c r="G575" s="11" t="str">
        <f t="shared" si="36"/>
        <v/>
      </c>
      <c r="H575" s="99" t="str">
        <f t="shared" si="37"/>
        <v/>
      </c>
      <c r="I575" s="107"/>
      <c r="J575" s="113"/>
      <c r="K575" s="113"/>
      <c r="L575" s="113"/>
    </row>
    <row r="576" spans="2:12" ht="15" customHeight="1">
      <c r="B576" s="9">
        <v>21</v>
      </c>
      <c r="C576" s="29" t="str">
        <f t="shared" si="32"/>
        <v/>
      </c>
      <c r="D576" s="29" t="str">
        <f t="shared" si="33"/>
        <v/>
      </c>
      <c r="E576" s="11" t="str">
        <f t="shared" si="34"/>
        <v/>
      </c>
      <c r="F576" s="11" t="str">
        <f t="shared" si="35"/>
        <v/>
      </c>
      <c r="G576" s="11" t="str">
        <f t="shared" si="36"/>
        <v/>
      </c>
      <c r="H576" s="99" t="str">
        <f t="shared" si="37"/>
        <v/>
      </c>
      <c r="I576" s="107"/>
      <c r="J576" s="113"/>
      <c r="K576" s="113"/>
      <c r="L576" s="113"/>
    </row>
    <row r="577" spans="2:12" ht="15" customHeight="1">
      <c r="B577" s="9">
        <v>22</v>
      </c>
      <c r="C577" s="29" t="str">
        <f t="shared" si="32"/>
        <v/>
      </c>
      <c r="D577" s="29" t="str">
        <f t="shared" si="33"/>
        <v/>
      </c>
      <c r="E577" s="11" t="str">
        <f t="shared" si="34"/>
        <v/>
      </c>
      <c r="F577" s="11" t="str">
        <f t="shared" si="35"/>
        <v/>
      </c>
      <c r="G577" s="11" t="str">
        <f t="shared" si="36"/>
        <v/>
      </c>
      <c r="H577" s="99" t="str">
        <f t="shared" si="37"/>
        <v/>
      </c>
      <c r="I577" s="107"/>
      <c r="J577" s="113"/>
      <c r="K577" s="113"/>
      <c r="L577" s="113"/>
    </row>
    <row r="578" spans="2:12" ht="15" customHeight="1">
      <c r="B578" s="9">
        <v>23</v>
      </c>
      <c r="C578" s="29" t="str">
        <f t="shared" si="32"/>
        <v/>
      </c>
      <c r="D578" s="29" t="str">
        <f t="shared" si="33"/>
        <v/>
      </c>
      <c r="E578" s="11" t="str">
        <f t="shared" si="34"/>
        <v/>
      </c>
      <c r="F578" s="11" t="str">
        <f t="shared" si="35"/>
        <v/>
      </c>
      <c r="G578" s="11" t="str">
        <f t="shared" si="36"/>
        <v/>
      </c>
      <c r="H578" s="99" t="str">
        <f t="shared" si="37"/>
        <v/>
      </c>
      <c r="I578" s="107"/>
      <c r="J578" s="113"/>
      <c r="K578" s="113"/>
      <c r="L578" s="113"/>
    </row>
    <row r="579" spans="2:12" ht="15" customHeight="1">
      <c r="B579" s="9">
        <v>24</v>
      </c>
      <c r="C579" s="29" t="str">
        <f t="shared" si="32"/>
        <v/>
      </c>
      <c r="D579" s="29" t="str">
        <f t="shared" si="33"/>
        <v/>
      </c>
      <c r="E579" s="11" t="str">
        <f t="shared" si="34"/>
        <v/>
      </c>
      <c r="F579" s="11" t="str">
        <f t="shared" si="35"/>
        <v/>
      </c>
      <c r="G579" s="11" t="str">
        <f t="shared" si="36"/>
        <v/>
      </c>
      <c r="H579" s="99" t="str">
        <f t="shared" si="37"/>
        <v/>
      </c>
      <c r="I579" s="107"/>
      <c r="J579" s="113"/>
      <c r="K579" s="113"/>
      <c r="L579" s="113"/>
    </row>
    <row r="580" spans="2:12" ht="15" customHeight="1">
      <c r="B580" s="9">
        <v>25</v>
      </c>
      <c r="C580" s="29" t="str">
        <f t="shared" si="32"/>
        <v/>
      </c>
      <c r="D580" s="29" t="str">
        <f t="shared" si="33"/>
        <v/>
      </c>
      <c r="E580" s="11" t="str">
        <f t="shared" si="34"/>
        <v/>
      </c>
      <c r="F580" s="11" t="str">
        <f t="shared" si="35"/>
        <v/>
      </c>
      <c r="G580" s="11" t="str">
        <f t="shared" si="36"/>
        <v/>
      </c>
      <c r="H580" s="99" t="str">
        <f t="shared" si="37"/>
        <v/>
      </c>
      <c r="I580" s="107"/>
      <c r="J580" s="113"/>
      <c r="K580" s="113"/>
      <c r="L580" s="113"/>
    </row>
    <row r="581" spans="2:12" ht="15" customHeight="1">
      <c r="B581" s="9">
        <v>26</v>
      </c>
      <c r="C581" s="29" t="str">
        <f t="shared" si="32"/>
        <v/>
      </c>
      <c r="D581" s="29" t="str">
        <f t="shared" si="33"/>
        <v/>
      </c>
      <c r="E581" s="11" t="str">
        <f t="shared" si="34"/>
        <v/>
      </c>
      <c r="F581" s="11" t="str">
        <f t="shared" si="35"/>
        <v/>
      </c>
      <c r="G581" s="11" t="str">
        <f t="shared" si="36"/>
        <v/>
      </c>
      <c r="H581" s="99" t="str">
        <f t="shared" si="37"/>
        <v/>
      </c>
      <c r="I581" s="107"/>
      <c r="J581" s="113"/>
      <c r="K581" s="113"/>
      <c r="L581" s="113"/>
    </row>
    <row r="582" spans="2:12" ht="15" customHeight="1">
      <c r="B582" s="9">
        <v>27</v>
      </c>
      <c r="C582" s="29" t="str">
        <f t="shared" si="32"/>
        <v/>
      </c>
      <c r="D582" s="29" t="str">
        <f t="shared" si="33"/>
        <v/>
      </c>
      <c r="E582" s="11" t="str">
        <f t="shared" si="34"/>
        <v/>
      </c>
      <c r="F582" s="11" t="str">
        <f t="shared" si="35"/>
        <v/>
      </c>
      <c r="G582" s="11" t="str">
        <f t="shared" si="36"/>
        <v/>
      </c>
      <c r="H582" s="99" t="str">
        <f t="shared" si="37"/>
        <v/>
      </c>
      <c r="I582" s="107"/>
      <c r="J582" s="113"/>
      <c r="K582" s="113"/>
      <c r="L582" s="113"/>
    </row>
    <row r="583" spans="2:12" ht="15" customHeight="1">
      <c r="B583" s="9">
        <v>28</v>
      </c>
      <c r="C583" s="29" t="str">
        <f t="shared" si="32"/>
        <v/>
      </c>
      <c r="D583" s="29" t="str">
        <f t="shared" si="33"/>
        <v/>
      </c>
      <c r="E583" s="11" t="str">
        <f t="shared" si="34"/>
        <v/>
      </c>
      <c r="F583" s="11" t="str">
        <f t="shared" si="35"/>
        <v/>
      </c>
      <c r="G583" s="11" t="str">
        <f t="shared" si="36"/>
        <v/>
      </c>
      <c r="H583" s="99" t="str">
        <f t="shared" si="37"/>
        <v/>
      </c>
      <c r="I583" s="107"/>
      <c r="J583" s="113"/>
      <c r="K583" s="113"/>
      <c r="L583" s="113"/>
    </row>
    <row r="584" spans="2:12" ht="15" customHeight="1">
      <c r="B584" s="9">
        <v>29</v>
      </c>
      <c r="C584" s="29" t="str">
        <f t="shared" si="32"/>
        <v/>
      </c>
      <c r="D584" s="29" t="str">
        <f t="shared" si="33"/>
        <v/>
      </c>
      <c r="E584" s="11" t="str">
        <f t="shared" si="34"/>
        <v/>
      </c>
      <c r="F584" s="11" t="str">
        <f t="shared" si="35"/>
        <v/>
      </c>
      <c r="G584" s="11" t="str">
        <f t="shared" si="36"/>
        <v/>
      </c>
      <c r="H584" s="99" t="str">
        <f t="shared" si="37"/>
        <v/>
      </c>
      <c r="I584" s="107"/>
      <c r="J584" s="113"/>
      <c r="K584" s="113"/>
      <c r="L584" s="113"/>
    </row>
    <row r="585" spans="2:12" ht="15" customHeight="1">
      <c r="B585" s="9">
        <v>30</v>
      </c>
      <c r="C585" s="29" t="str">
        <f t="shared" si="32"/>
        <v/>
      </c>
      <c r="D585" s="29" t="str">
        <f t="shared" si="33"/>
        <v/>
      </c>
      <c r="E585" s="11" t="str">
        <f t="shared" si="34"/>
        <v/>
      </c>
      <c r="F585" s="11" t="str">
        <f t="shared" si="35"/>
        <v/>
      </c>
      <c r="G585" s="11" t="str">
        <f t="shared" si="36"/>
        <v/>
      </c>
      <c r="H585" s="99" t="str">
        <f t="shared" si="37"/>
        <v/>
      </c>
      <c r="I585" s="107"/>
      <c r="J585" s="113"/>
      <c r="K585" s="113"/>
      <c r="L585" s="113"/>
    </row>
    <row r="586" spans="2:12" ht="15" customHeight="1">
      <c r="B586" s="9">
        <v>31</v>
      </c>
      <c r="C586" s="29" t="str">
        <f t="shared" si="32"/>
        <v/>
      </c>
      <c r="D586" s="29" t="str">
        <f t="shared" si="33"/>
        <v/>
      </c>
      <c r="E586" s="11" t="str">
        <f t="shared" si="34"/>
        <v/>
      </c>
      <c r="F586" s="11" t="str">
        <f t="shared" si="35"/>
        <v/>
      </c>
      <c r="G586" s="11" t="str">
        <f t="shared" si="36"/>
        <v/>
      </c>
      <c r="H586" s="99" t="str">
        <f t="shared" si="37"/>
        <v/>
      </c>
      <c r="I586" s="107"/>
      <c r="J586" s="113"/>
      <c r="K586" s="113"/>
      <c r="L586" s="113"/>
    </row>
    <row r="587" spans="2:12" ht="15" customHeight="1">
      <c r="B587" s="9">
        <v>32</v>
      </c>
      <c r="C587" s="29" t="str">
        <f t="shared" si="32"/>
        <v/>
      </c>
      <c r="D587" s="29" t="str">
        <f t="shared" si="33"/>
        <v/>
      </c>
      <c r="E587" s="11" t="str">
        <f t="shared" si="34"/>
        <v/>
      </c>
      <c r="F587" s="11" t="str">
        <f t="shared" si="35"/>
        <v/>
      </c>
      <c r="G587" s="11" t="str">
        <f t="shared" si="36"/>
        <v/>
      </c>
      <c r="H587" s="99" t="str">
        <f t="shared" si="37"/>
        <v/>
      </c>
      <c r="I587" s="107"/>
      <c r="J587" s="113"/>
      <c r="K587" s="113"/>
      <c r="L587" s="113"/>
    </row>
    <row r="588" spans="2:12" ht="15" customHeight="1">
      <c r="B588" s="9">
        <v>33</v>
      </c>
      <c r="C588" s="29" t="str">
        <f t="shared" si="32"/>
        <v/>
      </c>
      <c r="D588" s="29" t="str">
        <f t="shared" si="33"/>
        <v/>
      </c>
      <c r="E588" s="11" t="str">
        <f t="shared" si="34"/>
        <v/>
      </c>
      <c r="F588" s="11" t="str">
        <f t="shared" si="35"/>
        <v/>
      </c>
      <c r="G588" s="11" t="str">
        <f t="shared" si="36"/>
        <v/>
      </c>
      <c r="H588" s="99" t="str">
        <f t="shared" si="37"/>
        <v/>
      </c>
      <c r="I588" s="107"/>
      <c r="J588" s="113"/>
      <c r="K588" s="113"/>
      <c r="L588" s="113"/>
    </row>
    <row r="589" spans="2:12" ht="15" customHeight="1">
      <c r="B589" s="9">
        <v>34</v>
      </c>
      <c r="C589" s="29" t="str">
        <f t="shared" si="32"/>
        <v/>
      </c>
      <c r="D589" s="29" t="str">
        <f t="shared" si="33"/>
        <v/>
      </c>
      <c r="E589" s="11" t="str">
        <f t="shared" si="34"/>
        <v/>
      </c>
      <c r="F589" s="11" t="str">
        <f t="shared" si="35"/>
        <v/>
      </c>
      <c r="G589" s="11" t="str">
        <f t="shared" si="36"/>
        <v/>
      </c>
      <c r="H589" s="99" t="str">
        <f t="shared" si="37"/>
        <v/>
      </c>
      <c r="I589" s="107"/>
      <c r="J589" s="113"/>
      <c r="K589" s="113"/>
      <c r="L589" s="113"/>
    </row>
    <row r="590" spans="2:12" ht="15" customHeight="1">
      <c r="B590" s="9">
        <v>35</v>
      </c>
      <c r="C590" s="29" t="str">
        <f t="shared" si="32"/>
        <v/>
      </c>
      <c r="D590" s="29" t="str">
        <f t="shared" si="33"/>
        <v/>
      </c>
      <c r="E590" s="11" t="str">
        <f t="shared" si="34"/>
        <v/>
      </c>
      <c r="F590" s="11" t="str">
        <f t="shared" si="35"/>
        <v/>
      </c>
      <c r="G590" s="11" t="str">
        <f t="shared" si="36"/>
        <v/>
      </c>
      <c r="H590" s="99" t="str">
        <f t="shared" si="37"/>
        <v/>
      </c>
      <c r="I590" s="107"/>
      <c r="J590" s="113"/>
      <c r="K590" s="113"/>
      <c r="L590" s="113"/>
    </row>
    <row r="591" spans="2:12" ht="15" customHeight="1">
      <c r="B591" s="9">
        <v>36</v>
      </c>
      <c r="C591" s="29" t="str">
        <f t="shared" si="32"/>
        <v/>
      </c>
      <c r="D591" s="29" t="str">
        <f t="shared" si="33"/>
        <v/>
      </c>
      <c r="E591" s="11" t="str">
        <f t="shared" si="34"/>
        <v/>
      </c>
      <c r="F591" s="11" t="str">
        <f t="shared" si="35"/>
        <v/>
      </c>
      <c r="G591" s="11" t="str">
        <f t="shared" si="36"/>
        <v/>
      </c>
      <c r="H591" s="99" t="str">
        <f t="shared" si="37"/>
        <v/>
      </c>
      <c r="I591" s="107"/>
      <c r="J591" s="113"/>
      <c r="K591" s="113"/>
      <c r="L591" s="113"/>
    </row>
    <row r="592" spans="2:12" ht="15" customHeight="1">
      <c r="B592" s="9">
        <v>37</v>
      </c>
      <c r="C592" s="29" t="str">
        <f t="shared" si="32"/>
        <v/>
      </c>
      <c r="D592" s="29" t="str">
        <f t="shared" si="33"/>
        <v/>
      </c>
      <c r="E592" s="11" t="str">
        <f t="shared" si="34"/>
        <v/>
      </c>
      <c r="F592" s="11" t="str">
        <f t="shared" si="35"/>
        <v/>
      </c>
      <c r="G592" s="11" t="str">
        <f t="shared" si="36"/>
        <v/>
      </c>
      <c r="H592" s="99" t="str">
        <f t="shared" si="37"/>
        <v/>
      </c>
      <c r="I592" s="107"/>
      <c r="J592" s="113"/>
      <c r="K592" s="113"/>
      <c r="L592" s="113"/>
    </row>
    <row r="593" spans="2:12" ht="15" customHeight="1">
      <c r="B593" s="9">
        <v>38</v>
      </c>
      <c r="C593" s="29" t="str">
        <f t="shared" si="32"/>
        <v/>
      </c>
      <c r="D593" s="29" t="str">
        <f t="shared" si="33"/>
        <v/>
      </c>
      <c r="E593" s="11" t="str">
        <f t="shared" si="34"/>
        <v/>
      </c>
      <c r="F593" s="11" t="str">
        <f t="shared" si="35"/>
        <v/>
      </c>
      <c r="G593" s="11" t="str">
        <f t="shared" si="36"/>
        <v/>
      </c>
      <c r="H593" s="99" t="str">
        <f t="shared" si="37"/>
        <v/>
      </c>
      <c r="I593" s="107"/>
      <c r="J593" s="113"/>
      <c r="K593" s="113"/>
      <c r="L593" s="113"/>
    </row>
    <row r="594" spans="2:12" ht="15" customHeight="1">
      <c r="B594" s="9">
        <v>39</v>
      </c>
      <c r="C594" s="29" t="str">
        <f t="shared" si="32"/>
        <v/>
      </c>
      <c r="D594" s="29" t="str">
        <f t="shared" si="33"/>
        <v/>
      </c>
      <c r="E594" s="11" t="str">
        <f t="shared" si="34"/>
        <v/>
      </c>
      <c r="F594" s="11" t="str">
        <f t="shared" si="35"/>
        <v/>
      </c>
      <c r="G594" s="11" t="str">
        <f t="shared" si="36"/>
        <v/>
      </c>
      <c r="H594" s="99" t="str">
        <f t="shared" si="37"/>
        <v/>
      </c>
      <c r="I594" s="107"/>
      <c r="J594" s="113"/>
      <c r="K594" s="113"/>
      <c r="L594" s="113"/>
    </row>
    <row r="595" spans="2:12" ht="15" customHeight="1">
      <c r="B595" s="9">
        <v>40</v>
      </c>
      <c r="C595" s="29" t="str">
        <f t="shared" si="32"/>
        <v/>
      </c>
      <c r="D595" s="29" t="str">
        <f t="shared" si="33"/>
        <v/>
      </c>
      <c r="E595" s="11" t="str">
        <f t="shared" si="34"/>
        <v/>
      </c>
      <c r="F595" s="11" t="str">
        <f t="shared" si="35"/>
        <v/>
      </c>
      <c r="G595" s="11" t="str">
        <f t="shared" si="36"/>
        <v/>
      </c>
      <c r="H595" s="99" t="str">
        <f t="shared" si="37"/>
        <v/>
      </c>
      <c r="I595" s="107"/>
      <c r="J595" s="113"/>
      <c r="K595" s="113"/>
      <c r="L595" s="113"/>
    </row>
    <row r="596" spans="2:12" ht="15" customHeight="1">
      <c r="B596" s="9"/>
      <c r="C596" s="30"/>
      <c r="D596" s="30"/>
      <c r="G596" s="28" t="s">
        <v>77</v>
      </c>
      <c r="H596" s="98">
        <f>SUM(H556:H595)</f>
        <v>0</v>
      </c>
      <c r="I596" s="108"/>
      <c r="J596" s="114"/>
      <c r="K596" s="114"/>
      <c r="L596" s="114"/>
    </row>
    <row r="597" spans="2:12" ht="15" customHeight="1">
      <c r="B597" s="9"/>
      <c r="C597" s="27" t="s">
        <v>6</v>
      </c>
      <c r="D597" s="30"/>
      <c r="G597" s="9"/>
      <c r="I597" s="109"/>
      <c r="J597" s="115"/>
      <c r="K597" s="115"/>
      <c r="L597" s="115"/>
    </row>
    <row r="598" spans="2:12" ht="15" customHeight="1">
      <c r="B598" s="9"/>
      <c r="C598" s="28" t="s">
        <v>1</v>
      </c>
      <c r="D598" s="28" t="s">
        <v>13</v>
      </c>
      <c r="E598" s="28" t="s">
        <v>27</v>
      </c>
      <c r="F598" s="28" t="s">
        <v>15</v>
      </c>
      <c r="G598" s="28" t="s">
        <v>20</v>
      </c>
      <c r="H598" s="96" t="s">
        <v>56</v>
      </c>
      <c r="I598" s="106"/>
      <c r="J598" s="112"/>
      <c r="K598" s="112"/>
      <c r="L598" s="112"/>
    </row>
    <row r="599" spans="2:12" ht="15" customHeight="1">
      <c r="B599" s="9">
        <v>1</v>
      </c>
      <c r="C599" s="29" t="str">
        <f>IFERROR(VLOOKUP("前年度繰越金"&amp;B599,$A$3:$H$102,3,FALSE),"")</f>
        <v/>
      </c>
      <c r="D599" s="29" t="str">
        <f>IFERROR(VLOOKUP("前年度繰越金"&amp;B599,$A$3:$H$102,4,FALSE),"")</f>
        <v/>
      </c>
      <c r="E599" s="11" t="str">
        <f>IFERROR(VLOOKUP("前年度繰越金"&amp;B599,$A$3:$H$102,5,FALSE),"")</f>
        <v/>
      </c>
      <c r="F599" s="11" t="str">
        <f>IFERROR(VLOOKUP("前年度繰越金"&amp;B599,$A$3:$H$102,6,FALSE),"")</f>
        <v/>
      </c>
      <c r="G599" s="11" t="str">
        <f>IFERROR(VLOOKUP("前年度繰越金"&amp;B599,$A$3:$H$102,7,FALSE),"")</f>
        <v/>
      </c>
      <c r="H599" s="99" t="str">
        <f>IFERROR(VLOOKUP("前年度繰越金"&amp;B599,$A$3:$H$102,8,FALSE),"")</f>
        <v/>
      </c>
      <c r="I599" s="107"/>
      <c r="J599" s="113"/>
      <c r="K599" s="113"/>
      <c r="L599" s="113"/>
    </row>
    <row r="600" spans="2:12" ht="15" customHeight="1">
      <c r="B600" s="9">
        <v>2</v>
      </c>
      <c r="C600" s="29" t="str">
        <f>IFERROR(VLOOKUP("前年度繰越金"&amp;B600,$A$3:$H$102,3,FALSE),"")</f>
        <v/>
      </c>
      <c r="D600" s="29" t="str">
        <f>IFERROR(VLOOKUP("前年度繰越金"&amp;B600,$A$3:$H$102,4,FALSE),"")</f>
        <v/>
      </c>
      <c r="E600" s="11" t="str">
        <f>IFERROR(VLOOKUP("前年度繰越金"&amp;B600,$A$3:$H$102,5,FALSE),"")</f>
        <v/>
      </c>
      <c r="F600" s="11" t="str">
        <f>IFERROR(VLOOKUP("前年度繰越金"&amp;B600,$A$3:$H$102,6,FALSE),"")</f>
        <v/>
      </c>
      <c r="G600" s="11" t="str">
        <f>IFERROR(VLOOKUP("前年度繰越金"&amp;B600,$A$3:$H$102,7,FALSE),"")</f>
        <v/>
      </c>
      <c r="H600" s="99" t="str">
        <f>IFERROR(VLOOKUP("前年度繰越金"&amp;B600,$A$3:$H$102,8,FALSE),"")</f>
        <v/>
      </c>
      <c r="I600" s="107"/>
      <c r="J600" s="113"/>
      <c r="K600" s="113"/>
      <c r="L600" s="113"/>
    </row>
    <row r="601" spans="2:12" ht="15" customHeight="1">
      <c r="B601" s="9">
        <v>3</v>
      </c>
      <c r="C601" s="29" t="str">
        <f>IFERROR(VLOOKUP("前年度繰越金"&amp;B601,$A$3:$H$102,3,FALSE),"")</f>
        <v/>
      </c>
      <c r="D601" s="29" t="str">
        <f>IFERROR(VLOOKUP("前年度繰越金"&amp;B601,$A$3:$H$102,4,FALSE),"")</f>
        <v/>
      </c>
      <c r="E601" s="11" t="str">
        <f>IFERROR(VLOOKUP("前年度繰越金"&amp;B601,$A$3:$H$102,5,FALSE),"")</f>
        <v/>
      </c>
      <c r="F601" s="11" t="str">
        <f>IFERROR(VLOOKUP("前年度繰越金"&amp;B601,$A$3:$H$102,6,FALSE),"")</f>
        <v/>
      </c>
      <c r="G601" s="11" t="str">
        <f>IFERROR(VLOOKUP("前年度繰越金"&amp;B601,$A$3:$H$102,7,FALSE),"")</f>
        <v/>
      </c>
      <c r="H601" s="99" t="str">
        <f>IFERROR(VLOOKUP("前年度繰越金"&amp;B601,$A$3:$H$102,8,FALSE),"")</f>
        <v/>
      </c>
      <c r="I601" s="107"/>
      <c r="J601" s="113"/>
      <c r="K601" s="113"/>
      <c r="L601" s="113"/>
    </row>
    <row r="602" spans="2:12" ht="15" customHeight="1">
      <c r="B602" s="9">
        <v>4</v>
      </c>
      <c r="C602" s="29" t="str">
        <f>IFERROR(VLOOKUP("前年度繰越金"&amp;B602,$A$3:$H$102,3,FALSE),"")</f>
        <v/>
      </c>
      <c r="D602" s="29" t="str">
        <f>IFERROR(VLOOKUP("前年度繰越金"&amp;B602,$A$3:$H$102,4,FALSE),"")</f>
        <v/>
      </c>
      <c r="E602" s="11" t="str">
        <f>IFERROR(VLOOKUP("前年度繰越金"&amp;B602,$A$3:$H$102,5,FALSE),"")</f>
        <v/>
      </c>
      <c r="F602" s="11" t="str">
        <f>IFERROR(VLOOKUP("前年度繰越金"&amp;B602,$A$3:$H$102,6,FALSE),"")</f>
        <v/>
      </c>
      <c r="G602" s="11" t="str">
        <f>IFERROR(VLOOKUP("前年度繰越金"&amp;B602,$A$3:$H$102,7,FALSE),"")</f>
        <v/>
      </c>
      <c r="H602" s="99" t="str">
        <f>IFERROR(VLOOKUP("前年度繰越金"&amp;B602,$A$3:$H$102,8,FALSE),"")</f>
        <v/>
      </c>
      <c r="I602" s="107"/>
      <c r="J602" s="113"/>
      <c r="K602" s="113"/>
      <c r="L602" s="113"/>
    </row>
    <row r="603" spans="2:12" ht="15" customHeight="1">
      <c r="B603" s="9">
        <v>5</v>
      </c>
      <c r="C603" s="29" t="str">
        <f>IFERROR(VLOOKUP("前年度繰越金"&amp;B603,$A$3:$H$102,3,FALSE),"")</f>
        <v/>
      </c>
      <c r="D603" s="29" t="str">
        <f>IFERROR(VLOOKUP("前年度繰越金"&amp;B603,$A$3:$H$102,4,FALSE),"")</f>
        <v/>
      </c>
      <c r="E603" s="11" t="str">
        <f>IFERROR(VLOOKUP("前年度繰越金"&amp;B603,$A$3:$H$102,5,FALSE),"")</f>
        <v/>
      </c>
      <c r="F603" s="11" t="str">
        <f>IFERROR(VLOOKUP("前年度繰越金"&amp;B603,$A$3:$H$102,6,FALSE),"")</f>
        <v/>
      </c>
      <c r="G603" s="11" t="str">
        <f>IFERROR(VLOOKUP("前年度繰越金"&amp;B603,$A$3:$H$102,7,FALSE),"")</f>
        <v/>
      </c>
      <c r="H603" s="99" t="str">
        <f>IFERROR(VLOOKUP("前年度繰越金"&amp;B603,$A$3:$H$102,8,FALSE),"")</f>
        <v/>
      </c>
      <c r="I603" s="107"/>
      <c r="J603" s="113"/>
      <c r="K603" s="113"/>
      <c r="L603" s="113"/>
    </row>
    <row r="604" spans="2:12" ht="15" customHeight="1">
      <c r="B604" s="9"/>
      <c r="C604" s="30"/>
      <c r="D604" s="30"/>
      <c r="G604" s="28" t="s">
        <v>78</v>
      </c>
      <c r="H604" s="98">
        <f>SUM(H599:H603)</f>
        <v>0</v>
      </c>
      <c r="I604" s="108"/>
      <c r="J604" s="114"/>
      <c r="K604" s="114"/>
      <c r="L604" s="114"/>
    </row>
    <row r="605" spans="2:12" ht="18.75" customHeight="1">
      <c r="B605" s="9"/>
      <c r="C605" s="31" t="s">
        <v>33</v>
      </c>
      <c r="D605" s="30"/>
      <c r="G605" s="9"/>
      <c r="I605" s="109"/>
      <c r="J605" s="115"/>
      <c r="K605" s="115"/>
      <c r="L605" s="115"/>
    </row>
    <row r="606" spans="2:12" ht="15" customHeight="1">
      <c r="B606" s="9"/>
      <c r="C606" s="32" t="s">
        <v>62</v>
      </c>
      <c r="D606" s="30"/>
      <c r="G606" s="9"/>
      <c r="I606" s="109"/>
      <c r="J606" s="115"/>
      <c r="K606" s="115"/>
      <c r="L606" s="115"/>
    </row>
    <row r="607" spans="2:12" ht="15" customHeight="1">
      <c r="B607" s="9"/>
      <c r="C607" s="28" t="s">
        <v>1</v>
      </c>
      <c r="D607" s="28" t="s">
        <v>13</v>
      </c>
      <c r="E607" s="28" t="s">
        <v>27</v>
      </c>
      <c r="F607" s="28" t="s">
        <v>15</v>
      </c>
      <c r="G607" s="28" t="s">
        <v>20</v>
      </c>
      <c r="H607" s="96" t="s">
        <v>56</v>
      </c>
      <c r="I607" s="106"/>
      <c r="J607" s="112"/>
      <c r="K607" s="112"/>
      <c r="L607" s="112"/>
    </row>
    <row r="608" spans="2:12" ht="15" customHeight="1">
      <c r="B608" s="9">
        <v>1</v>
      </c>
      <c r="C608" s="29" t="str">
        <f t="shared" ref="C608:C657" si="38">IFERROR(VLOOKUP("社会奉仕活動"&amp;B608,$A$112:$H$431,3,FALSE),"")</f>
        <v/>
      </c>
      <c r="D608" s="29" t="str">
        <f t="shared" ref="D608:D657" si="39">IFERROR(VLOOKUP("社会奉仕活動"&amp;B608,$A$112:$H$431,4,FALSE),"")</f>
        <v/>
      </c>
      <c r="E608" s="11" t="str">
        <f t="shared" ref="E608:E657" si="40">IFERROR(VLOOKUP("社会奉仕活動"&amp;B608,$A$112:$H$431,5,FALSE),"")</f>
        <v/>
      </c>
      <c r="F608" s="11" t="str">
        <f t="shared" ref="F608:F657" si="41">IFERROR(VLOOKUP("社会奉仕活動"&amp;B608,$A$112:$H$431,6,FALSE),"")</f>
        <v/>
      </c>
      <c r="G608" s="11" t="str">
        <f t="shared" ref="G608:G657" si="42">IFERROR(VLOOKUP("社会奉仕活動"&amp;B608,$A$112:$H$431,7,FALSE),"")</f>
        <v/>
      </c>
      <c r="H608" s="99" t="str">
        <f t="shared" ref="H608:H657" si="43">IFERROR(VLOOKUP("社会奉仕活動"&amp;B608,$A$112:$H$431,8,FALSE),"")</f>
        <v/>
      </c>
      <c r="I608" s="107"/>
      <c r="J608" s="113"/>
      <c r="K608" s="113"/>
      <c r="L608" s="113"/>
    </row>
    <row r="609" spans="2:12" ht="15" customHeight="1">
      <c r="B609" s="9">
        <v>2</v>
      </c>
      <c r="C609" s="29" t="str">
        <f t="shared" si="38"/>
        <v/>
      </c>
      <c r="D609" s="29" t="str">
        <f t="shared" si="39"/>
        <v/>
      </c>
      <c r="E609" s="11" t="str">
        <f t="shared" si="40"/>
        <v/>
      </c>
      <c r="F609" s="11" t="str">
        <f t="shared" si="41"/>
        <v/>
      </c>
      <c r="G609" s="11" t="str">
        <f t="shared" si="42"/>
        <v/>
      </c>
      <c r="H609" s="99" t="str">
        <f t="shared" si="43"/>
        <v/>
      </c>
      <c r="I609" s="107"/>
      <c r="J609" s="113"/>
      <c r="K609" s="113"/>
      <c r="L609" s="113"/>
    </row>
    <row r="610" spans="2:12" ht="15" customHeight="1">
      <c r="B610" s="9">
        <v>3</v>
      </c>
      <c r="C610" s="29" t="str">
        <f t="shared" si="38"/>
        <v/>
      </c>
      <c r="D610" s="29" t="str">
        <f t="shared" si="39"/>
        <v/>
      </c>
      <c r="E610" s="11" t="str">
        <f t="shared" si="40"/>
        <v/>
      </c>
      <c r="F610" s="11" t="str">
        <f t="shared" si="41"/>
        <v/>
      </c>
      <c r="G610" s="11" t="str">
        <f t="shared" si="42"/>
        <v/>
      </c>
      <c r="H610" s="99" t="str">
        <f t="shared" si="43"/>
        <v/>
      </c>
      <c r="I610" s="107"/>
      <c r="J610" s="113"/>
      <c r="K610" s="113"/>
      <c r="L610" s="113"/>
    </row>
    <row r="611" spans="2:12" ht="15" customHeight="1">
      <c r="B611" s="9">
        <v>4</v>
      </c>
      <c r="C611" s="29" t="str">
        <f t="shared" si="38"/>
        <v/>
      </c>
      <c r="D611" s="29" t="str">
        <f t="shared" si="39"/>
        <v/>
      </c>
      <c r="E611" s="11" t="str">
        <f t="shared" si="40"/>
        <v/>
      </c>
      <c r="F611" s="11" t="str">
        <f t="shared" si="41"/>
        <v/>
      </c>
      <c r="G611" s="11" t="str">
        <f t="shared" si="42"/>
        <v/>
      </c>
      <c r="H611" s="99" t="str">
        <f t="shared" si="43"/>
        <v/>
      </c>
      <c r="I611" s="107"/>
      <c r="J611" s="113"/>
      <c r="K611" s="113"/>
      <c r="L611" s="113"/>
    </row>
    <row r="612" spans="2:12" ht="15" customHeight="1">
      <c r="B612" s="9">
        <v>5</v>
      </c>
      <c r="C612" s="29" t="str">
        <f t="shared" si="38"/>
        <v/>
      </c>
      <c r="D612" s="29" t="str">
        <f t="shared" si="39"/>
        <v/>
      </c>
      <c r="E612" s="11" t="str">
        <f t="shared" si="40"/>
        <v/>
      </c>
      <c r="F612" s="11" t="str">
        <f t="shared" si="41"/>
        <v/>
      </c>
      <c r="G612" s="11" t="str">
        <f t="shared" si="42"/>
        <v/>
      </c>
      <c r="H612" s="99" t="str">
        <f t="shared" si="43"/>
        <v/>
      </c>
      <c r="I612" s="107"/>
      <c r="J612" s="113"/>
      <c r="K612" s="113"/>
      <c r="L612" s="113"/>
    </row>
    <row r="613" spans="2:12" ht="15" customHeight="1">
      <c r="B613" s="9">
        <v>6</v>
      </c>
      <c r="C613" s="29" t="str">
        <f t="shared" si="38"/>
        <v/>
      </c>
      <c r="D613" s="29" t="str">
        <f t="shared" si="39"/>
        <v/>
      </c>
      <c r="E613" s="11" t="str">
        <f t="shared" si="40"/>
        <v/>
      </c>
      <c r="F613" s="11" t="str">
        <f t="shared" si="41"/>
        <v/>
      </c>
      <c r="G613" s="11" t="str">
        <f t="shared" si="42"/>
        <v/>
      </c>
      <c r="H613" s="99" t="str">
        <f t="shared" si="43"/>
        <v/>
      </c>
      <c r="I613" s="107"/>
      <c r="J613" s="113"/>
      <c r="K613" s="113"/>
      <c r="L613" s="113"/>
    </row>
    <row r="614" spans="2:12" ht="15" customHeight="1">
      <c r="B614" s="9">
        <v>7</v>
      </c>
      <c r="C614" s="29" t="str">
        <f t="shared" si="38"/>
        <v/>
      </c>
      <c r="D614" s="29" t="str">
        <f t="shared" si="39"/>
        <v/>
      </c>
      <c r="E614" s="11" t="str">
        <f t="shared" si="40"/>
        <v/>
      </c>
      <c r="F614" s="11" t="str">
        <f t="shared" si="41"/>
        <v/>
      </c>
      <c r="G614" s="11" t="str">
        <f t="shared" si="42"/>
        <v/>
      </c>
      <c r="H614" s="99" t="str">
        <f t="shared" si="43"/>
        <v/>
      </c>
      <c r="I614" s="107"/>
      <c r="J614" s="113"/>
      <c r="K614" s="113"/>
      <c r="L614" s="113"/>
    </row>
    <row r="615" spans="2:12" ht="15" customHeight="1">
      <c r="B615" s="9">
        <v>8</v>
      </c>
      <c r="C615" s="29" t="str">
        <f t="shared" si="38"/>
        <v/>
      </c>
      <c r="D615" s="29" t="str">
        <f t="shared" si="39"/>
        <v/>
      </c>
      <c r="E615" s="11" t="str">
        <f t="shared" si="40"/>
        <v/>
      </c>
      <c r="F615" s="11" t="str">
        <f t="shared" si="41"/>
        <v/>
      </c>
      <c r="G615" s="11" t="str">
        <f t="shared" si="42"/>
        <v/>
      </c>
      <c r="H615" s="99" t="str">
        <f t="shared" si="43"/>
        <v/>
      </c>
      <c r="I615" s="107"/>
      <c r="J615" s="113"/>
      <c r="K615" s="113"/>
      <c r="L615" s="113"/>
    </row>
    <row r="616" spans="2:12" ht="15" customHeight="1">
      <c r="B616" s="9">
        <v>9</v>
      </c>
      <c r="C616" s="29" t="str">
        <f t="shared" si="38"/>
        <v/>
      </c>
      <c r="D616" s="29" t="str">
        <f t="shared" si="39"/>
        <v/>
      </c>
      <c r="E616" s="11" t="str">
        <f t="shared" si="40"/>
        <v/>
      </c>
      <c r="F616" s="11" t="str">
        <f t="shared" si="41"/>
        <v/>
      </c>
      <c r="G616" s="11" t="str">
        <f t="shared" si="42"/>
        <v/>
      </c>
      <c r="H616" s="99" t="str">
        <f t="shared" si="43"/>
        <v/>
      </c>
      <c r="I616" s="107"/>
      <c r="J616" s="113"/>
      <c r="K616" s="113"/>
      <c r="L616" s="113"/>
    </row>
    <row r="617" spans="2:12" ht="15" customHeight="1">
      <c r="B617" s="9">
        <v>10</v>
      </c>
      <c r="C617" s="29" t="str">
        <f t="shared" si="38"/>
        <v/>
      </c>
      <c r="D617" s="29" t="str">
        <f t="shared" si="39"/>
        <v/>
      </c>
      <c r="E617" s="11" t="str">
        <f t="shared" si="40"/>
        <v/>
      </c>
      <c r="F617" s="11" t="str">
        <f t="shared" si="41"/>
        <v/>
      </c>
      <c r="G617" s="11" t="str">
        <f t="shared" si="42"/>
        <v/>
      </c>
      <c r="H617" s="99" t="str">
        <f t="shared" si="43"/>
        <v/>
      </c>
      <c r="I617" s="107"/>
      <c r="J617" s="113"/>
      <c r="K617" s="113"/>
      <c r="L617" s="113"/>
    </row>
    <row r="618" spans="2:12" ht="15" customHeight="1">
      <c r="B618" s="9">
        <v>11</v>
      </c>
      <c r="C618" s="29" t="str">
        <f t="shared" si="38"/>
        <v/>
      </c>
      <c r="D618" s="29" t="str">
        <f t="shared" si="39"/>
        <v/>
      </c>
      <c r="E618" s="11" t="str">
        <f t="shared" si="40"/>
        <v/>
      </c>
      <c r="F618" s="11" t="str">
        <f t="shared" si="41"/>
        <v/>
      </c>
      <c r="G618" s="11" t="str">
        <f t="shared" si="42"/>
        <v/>
      </c>
      <c r="H618" s="99" t="str">
        <f t="shared" si="43"/>
        <v/>
      </c>
      <c r="I618" s="107"/>
      <c r="J618" s="113"/>
      <c r="K618" s="113"/>
      <c r="L618" s="113"/>
    </row>
    <row r="619" spans="2:12" ht="15" customHeight="1">
      <c r="B619" s="9">
        <v>12</v>
      </c>
      <c r="C619" s="29" t="str">
        <f t="shared" si="38"/>
        <v/>
      </c>
      <c r="D619" s="29" t="str">
        <f t="shared" si="39"/>
        <v/>
      </c>
      <c r="E619" s="11" t="str">
        <f t="shared" si="40"/>
        <v/>
      </c>
      <c r="F619" s="11" t="str">
        <f t="shared" si="41"/>
        <v/>
      </c>
      <c r="G619" s="11" t="str">
        <f t="shared" si="42"/>
        <v/>
      </c>
      <c r="H619" s="99" t="str">
        <f t="shared" si="43"/>
        <v/>
      </c>
      <c r="I619" s="107"/>
      <c r="J619" s="113"/>
      <c r="K619" s="113"/>
      <c r="L619" s="113"/>
    </row>
    <row r="620" spans="2:12" ht="15" customHeight="1">
      <c r="B620" s="9">
        <v>13</v>
      </c>
      <c r="C620" s="29" t="str">
        <f t="shared" si="38"/>
        <v/>
      </c>
      <c r="D620" s="29" t="str">
        <f t="shared" si="39"/>
        <v/>
      </c>
      <c r="E620" s="11" t="str">
        <f t="shared" si="40"/>
        <v/>
      </c>
      <c r="F620" s="11" t="str">
        <f t="shared" si="41"/>
        <v/>
      </c>
      <c r="G620" s="11" t="str">
        <f t="shared" si="42"/>
        <v/>
      </c>
      <c r="H620" s="99" t="str">
        <f t="shared" si="43"/>
        <v/>
      </c>
      <c r="I620" s="107"/>
      <c r="J620" s="113"/>
      <c r="K620" s="113"/>
      <c r="L620" s="113"/>
    </row>
    <row r="621" spans="2:12" ht="15" customHeight="1">
      <c r="B621" s="9">
        <v>14</v>
      </c>
      <c r="C621" s="29" t="str">
        <f t="shared" si="38"/>
        <v/>
      </c>
      <c r="D621" s="29" t="str">
        <f t="shared" si="39"/>
        <v/>
      </c>
      <c r="E621" s="11" t="str">
        <f t="shared" si="40"/>
        <v/>
      </c>
      <c r="F621" s="11" t="str">
        <f t="shared" si="41"/>
        <v/>
      </c>
      <c r="G621" s="11" t="str">
        <f t="shared" si="42"/>
        <v/>
      </c>
      <c r="H621" s="99" t="str">
        <f t="shared" si="43"/>
        <v/>
      </c>
      <c r="I621" s="107"/>
      <c r="J621" s="113"/>
      <c r="K621" s="113"/>
      <c r="L621" s="113"/>
    </row>
    <row r="622" spans="2:12" ht="15" customHeight="1">
      <c r="B622" s="9">
        <v>15</v>
      </c>
      <c r="C622" s="29" t="str">
        <f t="shared" si="38"/>
        <v/>
      </c>
      <c r="D622" s="29" t="str">
        <f t="shared" si="39"/>
        <v/>
      </c>
      <c r="E622" s="11" t="str">
        <f t="shared" si="40"/>
        <v/>
      </c>
      <c r="F622" s="11" t="str">
        <f t="shared" si="41"/>
        <v/>
      </c>
      <c r="G622" s="11" t="str">
        <f t="shared" si="42"/>
        <v/>
      </c>
      <c r="H622" s="99" t="str">
        <f t="shared" si="43"/>
        <v/>
      </c>
      <c r="I622" s="107"/>
      <c r="J622" s="113"/>
      <c r="K622" s="113"/>
      <c r="L622" s="113"/>
    </row>
    <row r="623" spans="2:12" ht="15" customHeight="1">
      <c r="B623" s="9">
        <v>16</v>
      </c>
      <c r="C623" s="29" t="str">
        <f t="shared" si="38"/>
        <v/>
      </c>
      <c r="D623" s="29" t="str">
        <f t="shared" si="39"/>
        <v/>
      </c>
      <c r="E623" s="11" t="str">
        <f t="shared" si="40"/>
        <v/>
      </c>
      <c r="F623" s="11" t="str">
        <f t="shared" si="41"/>
        <v/>
      </c>
      <c r="G623" s="11" t="str">
        <f t="shared" si="42"/>
        <v/>
      </c>
      <c r="H623" s="99" t="str">
        <f t="shared" si="43"/>
        <v/>
      </c>
      <c r="I623" s="107"/>
      <c r="J623" s="113"/>
      <c r="K623" s="113"/>
      <c r="L623" s="113"/>
    </row>
    <row r="624" spans="2:12" ht="15" customHeight="1">
      <c r="B624" s="9">
        <v>17</v>
      </c>
      <c r="C624" s="29" t="str">
        <f t="shared" si="38"/>
        <v/>
      </c>
      <c r="D624" s="29" t="str">
        <f t="shared" si="39"/>
        <v/>
      </c>
      <c r="E624" s="11" t="str">
        <f t="shared" si="40"/>
        <v/>
      </c>
      <c r="F624" s="11" t="str">
        <f t="shared" si="41"/>
        <v/>
      </c>
      <c r="G624" s="11" t="str">
        <f t="shared" si="42"/>
        <v/>
      </c>
      <c r="H624" s="99" t="str">
        <f t="shared" si="43"/>
        <v/>
      </c>
      <c r="I624" s="107"/>
      <c r="J624" s="113"/>
      <c r="K624" s="113"/>
      <c r="L624" s="113"/>
    </row>
    <row r="625" spans="2:12" ht="15" customHeight="1">
      <c r="B625" s="9">
        <v>18</v>
      </c>
      <c r="C625" s="29" t="str">
        <f t="shared" si="38"/>
        <v/>
      </c>
      <c r="D625" s="29" t="str">
        <f t="shared" si="39"/>
        <v/>
      </c>
      <c r="E625" s="11" t="str">
        <f t="shared" si="40"/>
        <v/>
      </c>
      <c r="F625" s="11" t="str">
        <f t="shared" si="41"/>
        <v/>
      </c>
      <c r="G625" s="11" t="str">
        <f t="shared" si="42"/>
        <v/>
      </c>
      <c r="H625" s="99" t="str">
        <f t="shared" si="43"/>
        <v/>
      </c>
      <c r="I625" s="107"/>
      <c r="J625" s="113"/>
      <c r="K625" s="113"/>
      <c r="L625" s="113"/>
    </row>
    <row r="626" spans="2:12" ht="15" customHeight="1">
      <c r="B626" s="9">
        <v>19</v>
      </c>
      <c r="C626" s="29" t="str">
        <f t="shared" si="38"/>
        <v/>
      </c>
      <c r="D626" s="29" t="str">
        <f t="shared" si="39"/>
        <v/>
      </c>
      <c r="E626" s="11" t="str">
        <f t="shared" si="40"/>
        <v/>
      </c>
      <c r="F626" s="11" t="str">
        <f t="shared" si="41"/>
        <v/>
      </c>
      <c r="G626" s="11" t="str">
        <f t="shared" si="42"/>
        <v/>
      </c>
      <c r="H626" s="99" t="str">
        <f t="shared" si="43"/>
        <v/>
      </c>
      <c r="I626" s="107"/>
      <c r="J626" s="113"/>
      <c r="K626" s="113"/>
      <c r="L626" s="113"/>
    </row>
    <row r="627" spans="2:12" ht="15" customHeight="1">
      <c r="B627" s="9">
        <v>20</v>
      </c>
      <c r="C627" s="29" t="str">
        <f t="shared" si="38"/>
        <v/>
      </c>
      <c r="D627" s="29" t="str">
        <f t="shared" si="39"/>
        <v/>
      </c>
      <c r="E627" s="11" t="str">
        <f t="shared" si="40"/>
        <v/>
      </c>
      <c r="F627" s="11" t="str">
        <f t="shared" si="41"/>
        <v/>
      </c>
      <c r="G627" s="11" t="str">
        <f t="shared" si="42"/>
        <v/>
      </c>
      <c r="H627" s="99" t="str">
        <f t="shared" si="43"/>
        <v/>
      </c>
      <c r="I627" s="107"/>
      <c r="J627" s="113"/>
      <c r="K627" s="113"/>
      <c r="L627" s="113"/>
    </row>
    <row r="628" spans="2:12" ht="15" customHeight="1">
      <c r="B628" s="9">
        <v>21</v>
      </c>
      <c r="C628" s="29" t="str">
        <f t="shared" si="38"/>
        <v/>
      </c>
      <c r="D628" s="29" t="str">
        <f t="shared" si="39"/>
        <v/>
      </c>
      <c r="E628" s="11" t="str">
        <f t="shared" si="40"/>
        <v/>
      </c>
      <c r="F628" s="11" t="str">
        <f t="shared" si="41"/>
        <v/>
      </c>
      <c r="G628" s="11" t="str">
        <f t="shared" si="42"/>
        <v/>
      </c>
      <c r="H628" s="99" t="str">
        <f t="shared" si="43"/>
        <v/>
      </c>
      <c r="I628" s="107"/>
      <c r="J628" s="113"/>
      <c r="K628" s="113"/>
      <c r="L628" s="113"/>
    </row>
    <row r="629" spans="2:12" ht="15" customHeight="1">
      <c r="B629" s="9">
        <v>22</v>
      </c>
      <c r="C629" s="29" t="str">
        <f t="shared" si="38"/>
        <v/>
      </c>
      <c r="D629" s="29" t="str">
        <f t="shared" si="39"/>
        <v/>
      </c>
      <c r="E629" s="11" t="str">
        <f t="shared" si="40"/>
        <v/>
      </c>
      <c r="F629" s="11" t="str">
        <f t="shared" si="41"/>
        <v/>
      </c>
      <c r="G629" s="11" t="str">
        <f t="shared" si="42"/>
        <v/>
      </c>
      <c r="H629" s="99" t="str">
        <f t="shared" si="43"/>
        <v/>
      </c>
      <c r="I629" s="107"/>
      <c r="J629" s="113"/>
      <c r="K629" s="113"/>
      <c r="L629" s="113"/>
    </row>
    <row r="630" spans="2:12" ht="15" customHeight="1">
      <c r="B630" s="9">
        <v>23</v>
      </c>
      <c r="C630" s="29" t="str">
        <f t="shared" si="38"/>
        <v/>
      </c>
      <c r="D630" s="29" t="str">
        <f t="shared" si="39"/>
        <v/>
      </c>
      <c r="E630" s="11" t="str">
        <f t="shared" si="40"/>
        <v/>
      </c>
      <c r="F630" s="11" t="str">
        <f t="shared" si="41"/>
        <v/>
      </c>
      <c r="G630" s="11" t="str">
        <f t="shared" si="42"/>
        <v/>
      </c>
      <c r="H630" s="99" t="str">
        <f t="shared" si="43"/>
        <v/>
      </c>
      <c r="I630" s="107"/>
      <c r="J630" s="113"/>
      <c r="K630" s="113"/>
      <c r="L630" s="113"/>
    </row>
    <row r="631" spans="2:12" ht="15" customHeight="1">
      <c r="B631" s="9">
        <v>24</v>
      </c>
      <c r="C631" s="29" t="str">
        <f t="shared" si="38"/>
        <v/>
      </c>
      <c r="D631" s="29" t="str">
        <f t="shared" si="39"/>
        <v/>
      </c>
      <c r="E631" s="11" t="str">
        <f t="shared" si="40"/>
        <v/>
      </c>
      <c r="F631" s="11" t="str">
        <f t="shared" si="41"/>
        <v/>
      </c>
      <c r="G631" s="11" t="str">
        <f t="shared" si="42"/>
        <v/>
      </c>
      <c r="H631" s="99" t="str">
        <f t="shared" si="43"/>
        <v/>
      </c>
      <c r="I631" s="107"/>
      <c r="J631" s="113"/>
      <c r="K631" s="113"/>
      <c r="L631" s="113"/>
    </row>
    <row r="632" spans="2:12" ht="15" customHeight="1">
      <c r="B632" s="9">
        <v>25</v>
      </c>
      <c r="C632" s="29" t="str">
        <f t="shared" si="38"/>
        <v/>
      </c>
      <c r="D632" s="29" t="str">
        <f t="shared" si="39"/>
        <v/>
      </c>
      <c r="E632" s="11" t="str">
        <f t="shared" si="40"/>
        <v/>
      </c>
      <c r="F632" s="11" t="str">
        <f t="shared" si="41"/>
        <v/>
      </c>
      <c r="G632" s="11" t="str">
        <f t="shared" si="42"/>
        <v/>
      </c>
      <c r="H632" s="99" t="str">
        <f t="shared" si="43"/>
        <v/>
      </c>
      <c r="I632" s="107"/>
      <c r="J632" s="113"/>
      <c r="K632" s="113"/>
      <c r="L632" s="113"/>
    </row>
    <row r="633" spans="2:12" ht="15" customHeight="1">
      <c r="B633" s="9">
        <v>26</v>
      </c>
      <c r="C633" s="29" t="str">
        <f t="shared" si="38"/>
        <v/>
      </c>
      <c r="D633" s="29" t="str">
        <f t="shared" si="39"/>
        <v/>
      </c>
      <c r="E633" s="11" t="str">
        <f t="shared" si="40"/>
        <v/>
      </c>
      <c r="F633" s="11" t="str">
        <f t="shared" si="41"/>
        <v/>
      </c>
      <c r="G633" s="11" t="str">
        <f t="shared" si="42"/>
        <v/>
      </c>
      <c r="H633" s="99" t="str">
        <f t="shared" si="43"/>
        <v/>
      </c>
      <c r="I633" s="107"/>
      <c r="J633" s="113"/>
      <c r="K633" s="113"/>
      <c r="L633" s="113"/>
    </row>
    <row r="634" spans="2:12" ht="15" customHeight="1">
      <c r="B634" s="9">
        <v>27</v>
      </c>
      <c r="C634" s="29" t="str">
        <f t="shared" si="38"/>
        <v/>
      </c>
      <c r="D634" s="29" t="str">
        <f t="shared" si="39"/>
        <v/>
      </c>
      <c r="E634" s="11" t="str">
        <f t="shared" si="40"/>
        <v/>
      </c>
      <c r="F634" s="11" t="str">
        <f t="shared" si="41"/>
        <v/>
      </c>
      <c r="G634" s="11" t="str">
        <f t="shared" si="42"/>
        <v/>
      </c>
      <c r="H634" s="99" t="str">
        <f t="shared" si="43"/>
        <v/>
      </c>
      <c r="I634" s="107"/>
      <c r="J634" s="113"/>
      <c r="K634" s="113"/>
      <c r="L634" s="113"/>
    </row>
    <row r="635" spans="2:12" ht="15" customHeight="1">
      <c r="B635" s="9">
        <v>28</v>
      </c>
      <c r="C635" s="29" t="str">
        <f t="shared" si="38"/>
        <v/>
      </c>
      <c r="D635" s="29" t="str">
        <f t="shared" si="39"/>
        <v/>
      </c>
      <c r="E635" s="11" t="str">
        <f t="shared" si="40"/>
        <v/>
      </c>
      <c r="F635" s="11" t="str">
        <f t="shared" si="41"/>
        <v/>
      </c>
      <c r="G635" s="11" t="str">
        <f t="shared" si="42"/>
        <v/>
      </c>
      <c r="H635" s="99" t="str">
        <f t="shared" si="43"/>
        <v/>
      </c>
      <c r="I635" s="107"/>
      <c r="J635" s="113"/>
      <c r="K635" s="113"/>
      <c r="L635" s="113"/>
    </row>
    <row r="636" spans="2:12" ht="15" customHeight="1">
      <c r="B636" s="9">
        <v>29</v>
      </c>
      <c r="C636" s="29" t="str">
        <f t="shared" si="38"/>
        <v/>
      </c>
      <c r="D636" s="29" t="str">
        <f t="shared" si="39"/>
        <v/>
      </c>
      <c r="E636" s="11" t="str">
        <f t="shared" si="40"/>
        <v/>
      </c>
      <c r="F636" s="11" t="str">
        <f t="shared" si="41"/>
        <v/>
      </c>
      <c r="G636" s="11" t="str">
        <f t="shared" si="42"/>
        <v/>
      </c>
      <c r="H636" s="99" t="str">
        <f t="shared" si="43"/>
        <v/>
      </c>
      <c r="I636" s="107"/>
      <c r="J636" s="113"/>
      <c r="K636" s="113"/>
      <c r="L636" s="113"/>
    </row>
    <row r="637" spans="2:12" ht="15" customHeight="1">
      <c r="B637" s="9">
        <v>30</v>
      </c>
      <c r="C637" s="29" t="str">
        <f t="shared" si="38"/>
        <v/>
      </c>
      <c r="D637" s="29" t="str">
        <f t="shared" si="39"/>
        <v/>
      </c>
      <c r="E637" s="11" t="str">
        <f t="shared" si="40"/>
        <v/>
      </c>
      <c r="F637" s="11" t="str">
        <f t="shared" si="41"/>
        <v/>
      </c>
      <c r="G637" s="11" t="str">
        <f t="shared" si="42"/>
        <v/>
      </c>
      <c r="H637" s="99" t="str">
        <f t="shared" si="43"/>
        <v/>
      </c>
      <c r="I637" s="107"/>
      <c r="J637" s="113"/>
      <c r="K637" s="113"/>
      <c r="L637" s="113"/>
    </row>
    <row r="638" spans="2:12" ht="15" customHeight="1">
      <c r="B638" s="9">
        <v>31</v>
      </c>
      <c r="C638" s="29" t="str">
        <f t="shared" si="38"/>
        <v/>
      </c>
      <c r="D638" s="29" t="str">
        <f t="shared" si="39"/>
        <v/>
      </c>
      <c r="E638" s="11" t="str">
        <f t="shared" si="40"/>
        <v/>
      </c>
      <c r="F638" s="11" t="str">
        <f t="shared" si="41"/>
        <v/>
      </c>
      <c r="G638" s="11" t="str">
        <f t="shared" si="42"/>
        <v/>
      </c>
      <c r="H638" s="99" t="str">
        <f t="shared" si="43"/>
        <v/>
      </c>
      <c r="I638" s="107"/>
      <c r="J638" s="113"/>
      <c r="K638" s="113"/>
      <c r="L638" s="113"/>
    </row>
    <row r="639" spans="2:12" ht="15" customHeight="1">
      <c r="B639" s="9">
        <v>32</v>
      </c>
      <c r="C639" s="29" t="str">
        <f t="shared" si="38"/>
        <v/>
      </c>
      <c r="D639" s="29" t="str">
        <f t="shared" si="39"/>
        <v/>
      </c>
      <c r="E639" s="11" t="str">
        <f t="shared" si="40"/>
        <v/>
      </c>
      <c r="F639" s="11" t="str">
        <f t="shared" si="41"/>
        <v/>
      </c>
      <c r="G639" s="11" t="str">
        <f t="shared" si="42"/>
        <v/>
      </c>
      <c r="H639" s="99" t="str">
        <f t="shared" si="43"/>
        <v/>
      </c>
      <c r="I639" s="107"/>
      <c r="J639" s="113"/>
      <c r="K639" s="113"/>
      <c r="L639" s="113"/>
    </row>
    <row r="640" spans="2:12" ht="15" customHeight="1">
      <c r="B640" s="9">
        <v>33</v>
      </c>
      <c r="C640" s="29" t="str">
        <f t="shared" si="38"/>
        <v/>
      </c>
      <c r="D640" s="29" t="str">
        <f t="shared" si="39"/>
        <v/>
      </c>
      <c r="E640" s="11" t="str">
        <f t="shared" si="40"/>
        <v/>
      </c>
      <c r="F640" s="11" t="str">
        <f t="shared" si="41"/>
        <v/>
      </c>
      <c r="G640" s="11" t="str">
        <f t="shared" si="42"/>
        <v/>
      </c>
      <c r="H640" s="99" t="str">
        <f t="shared" si="43"/>
        <v/>
      </c>
      <c r="I640" s="107"/>
      <c r="J640" s="113"/>
      <c r="K640" s="113"/>
      <c r="L640" s="113"/>
    </row>
    <row r="641" spans="2:12" ht="15" customHeight="1">
      <c r="B641" s="9">
        <v>34</v>
      </c>
      <c r="C641" s="29" t="str">
        <f t="shared" si="38"/>
        <v/>
      </c>
      <c r="D641" s="29" t="str">
        <f t="shared" si="39"/>
        <v/>
      </c>
      <c r="E641" s="11" t="str">
        <f t="shared" si="40"/>
        <v/>
      </c>
      <c r="F641" s="11" t="str">
        <f t="shared" si="41"/>
        <v/>
      </c>
      <c r="G641" s="11" t="str">
        <f t="shared" si="42"/>
        <v/>
      </c>
      <c r="H641" s="99" t="str">
        <f t="shared" si="43"/>
        <v/>
      </c>
      <c r="I641" s="107"/>
      <c r="J641" s="113"/>
      <c r="K641" s="113"/>
      <c r="L641" s="113"/>
    </row>
    <row r="642" spans="2:12" ht="15" customHeight="1">
      <c r="B642" s="9">
        <v>35</v>
      </c>
      <c r="C642" s="29" t="str">
        <f t="shared" si="38"/>
        <v/>
      </c>
      <c r="D642" s="29" t="str">
        <f t="shared" si="39"/>
        <v/>
      </c>
      <c r="E642" s="11" t="str">
        <f t="shared" si="40"/>
        <v/>
      </c>
      <c r="F642" s="11" t="str">
        <f t="shared" si="41"/>
        <v/>
      </c>
      <c r="G642" s="11" t="str">
        <f t="shared" si="42"/>
        <v/>
      </c>
      <c r="H642" s="99" t="str">
        <f t="shared" si="43"/>
        <v/>
      </c>
      <c r="I642" s="107"/>
      <c r="J642" s="113"/>
      <c r="K642" s="113"/>
      <c r="L642" s="113"/>
    </row>
    <row r="643" spans="2:12" ht="15" customHeight="1">
      <c r="B643" s="9">
        <v>36</v>
      </c>
      <c r="C643" s="29" t="str">
        <f t="shared" si="38"/>
        <v/>
      </c>
      <c r="D643" s="29" t="str">
        <f t="shared" si="39"/>
        <v/>
      </c>
      <c r="E643" s="11" t="str">
        <f t="shared" si="40"/>
        <v/>
      </c>
      <c r="F643" s="11" t="str">
        <f t="shared" si="41"/>
        <v/>
      </c>
      <c r="G643" s="11" t="str">
        <f t="shared" si="42"/>
        <v/>
      </c>
      <c r="H643" s="99" t="str">
        <f t="shared" si="43"/>
        <v/>
      </c>
      <c r="I643" s="107"/>
      <c r="J643" s="113"/>
      <c r="K643" s="113"/>
      <c r="L643" s="113"/>
    </row>
    <row r="644" spans="2:12" ht="15" customHeight="1">
      <c r="B644" s="9">
        <v>37</v>
      </c>
      <c r="C644" s="29" t="str">
        <f t="shared" si="38"/>
        <v/>
      </c>
      <c r="D644" s="29" t="str">
        <f t="shared" si="39"/>
        <v/>
      </c>
      <c r="E644" s="11" t="str">
        <f t="shared" si="40"/>
        <v/>
      </c>
      <c r="F644" s="11" t="str">
        <f t="shared" si="41"/>
        <v/>
      </c>
      <c r="G644" s="11" t="str">
        <f t="shared" si="42"/>
        <v/>
      </c>
      <c r="H644" s="99" t="str">
        <f t="shared" si="43"/>
        <v/>
      </c>
      <c r="I644" s="107"/>
      <c r="J644" s="113"/>
      <c r="K644" s="113"/>
      <c r="L644" s="113"/>
    </row>
    <row r="645" spans="2:12" ht="15" customHeight="1">
      <c r="B645" s="9">
        <v>38</v>
      </c>
      <c r="C645" s="29" t="str">
        <f t="shared" si="38"/>
        <v/>
      </c>
      <c r="D645" s="29" t="str">
        <f t="shared" si="39"/>
        <v/>
      </c>
      <c r="E645" s="11" t="str">
        <f t="shared" si="40"/>
        <v/>
      </c>
      <c r="F645" s="11" t="str">
        <f t="shared" si="41"/>
        <v/>
      </c>
      <c r="G645" s="11" t="str">
        <f t="shared" si="42"/>
        <v/>
      </c>
      <c r="H645" s="99" t="str">
        <f t="shared" si="43"/>
        <v/>
      </c>
      <c r="I645" s="107"/>
      <c r="J645" s="113"/>
      <c r="K645" s="113"/>
      <c r="L645" s="113"/>
    </row>
    <row r="646" spans="2:12" ht="15" customHeight="1">
      <c r="B646" s="9">
        <v>39</v>
      </c>
      <c r="C646" s="29" t="str">
        <f t="shared" si="38"/>
        <v/>
      </c>
      <c r="D646" s="29" t="str">
        <f t="shared" si="39"/>
        <v/>
      </c>
      <c r="E646" s="11" t="str">
        <f t="shared" si="40"/>
        <v/>
      </c>
      <c r="F646" s="11" t="str">
        <f t="shared" si="41"/>
        <v/>
      </c>
      <c r="G646" s="11" t="str">
        <f t="shared" si="42"/>
        <v/>
      </c>
      <c r="H646" s="99" t="str">
        <f t="shared" si="43"/>
        <v/>
      </c>
      <c r="I646" s="107"/>
      <c r="J646" s="113"/>
      <c r="K646" s="113"/>
      <c r="L646" s="113"/>
    </row>
    <row r="647" spans="2:12" ht="15" customHeight="1">
      <c r="B647" s="9">
        <v>40</v>
      </c>
      <c r="C647" s="29" t="str">
        <f t="shared" si="38"/>
        <v/>
      </c>
      <c r="D647" s="29" t="str">
        <f t="shared" si="39"/>
        <v/>
      </c>
      <c r="E647" s="11" t="str">
        <f t="shared" si="40"/>
        <v/>
      </c>
      <c r="F647" s="11" t="str">
        <f t="shared" si="41"/>
        <v/>
      </c>
      <c r="G647" s="11" t="str">
        <f t="shared" si="42"/>
        <v/>
      </c>
      <c r="H647" s="99" t="str">
        <f t="shared" si="43"/>
        <v/>
      </c>
      <c r="I647" s="107"/>
      <c r="J647" s="113"/>
      <c r="K647" s="113"/>
      <c r="L647" s="113"/>
    </row>
    <row r="648" spans="2:12" ht="15" customHeight="1">
      <c r="B648" s="9">
        <v>41</v>
      </c>
      <c r="C648" s="29" t="str">
        <f t="shared" si="38"/>
        <v/>
      </c>
      <c r="D648" s="29" t="str">
        <f t="shared" si="39"/>
        <v/>
      </c>
      <c r="E648" s="11" t="str">
        <f t="shared" si="40"/>
        <v/>
      </c>
      <c r="F648" s="11" t="str">
        <f t="shared" si="41"/>
        <v/>
      </c>
      <c r="G648" s="11" t="str">
        <f t="shared" si="42"/>
        <v/>
      </c>
      <c r="H648" s="99" t="str">
        <f t="shared" si="43"/>
        <v/>
      </c>
      <c r="I648" s="107"/>
      <c r="J648" s="113"/>
      <c r="K648" s="113"/>
      <c r="L648" s="113"/>
    </row>
    <row r="649" spans="2:12" ht="15" customHeight="1">
      <c r="B649" s="9">
        <v>42</v>
      </c>
      <c r="C649" s="29" t="str">
        <f t="shared" si="38"/>
        <v/>
      </c>
      <c r="D649" s="29" t="str">
        <f t="shared" si="39"/>
        <v/>
      </c>
      <c r="E649" s="11" t="str">
        <f t="shared" si="40"/>
        <v/>
      </c>
      <c r="F649" s="11" t="str">
        <f t="shared" si="41"/>
        <v/>
      </c>
      <c r="G649" s="11" t="str">
        <f t="shared" si="42"/>
        <v/>
      </c>
      <c r="H649" s="99" t="str">
        <f t="shared" si="43"/>
        <v/>
      </c>
      <c r="I649" s="107"/>
      <c r="J649" s="113"/>
      <c r="K649" s="113"/>
      <c r="L649" s="113"/>
    </row>
    <row r="650" spans="2:12" ht="15" customHeight="1">
      <c r="B650" s="9">
        <v>43</v>
      </c>
      <c r="C650" s="29" t="str">
        <f t="shared" si="38"/>
        <v/>
      </c>
      <c r="D650" s="29" t="str">
        <f t="shared" si="39"/>
        <v/>
      </c>
      <c r="E650" s="11" t="str">
        <f t="shared" si="40"/>
        <v/>
      </c>
      <c r="F650" s="11" t="str">
        <f t="shared" si="41"/>
        <v/>
      </c>
      <c r="G650" s="11" t="str">
        <f t="shared" si="42"/>
        <v/>
      </c>
      <c r="H650" s="99" t="str">
        <f t="shared" si="43"/>
        <v/>
      </c>
      <c r="I650" s="107"/>
      <c r="J650" s="113"/>
      <c r="K650" s="113"/>
      <c r="L650" s="113"/>
    </row>
    <row r="651" spans="2:12" ht="15" customHeight="1">
      <c r="B651" s="9">
        <v>44</v>
      </c>
      <c r="C651" s="29" t="str">
        <f t="shared" si="38"/>
        <v/>
      </c>
      <c r="D651" s="29" t="str">
        <f t="shared" si="39"/>
        <v/>
      </c>
      <c r="E651" s="11" t="str">
        <f t="shared" si="40"/>
        <v/>
      </c>
      <c r="F651" s="11" t="str">
        <f t="shared" si="41"/>
        <v/>
      </c>
      <c r="G651" s="11" t="str">
        <f t="shared" si="42"/>
        <v/>
      </c>
      <c r="H651" s="99" t="str">
        <f t="shared" si="43"/>
        <v/>
      </c>
      <c r="I651" s="107"/>
      <c r="J651" s="113"/>
      <c r="K651" s="113"/>
      <c r="L651" s="113"/>
    </row>
    <row r="652" spans="2:12" ht="15" customHeight="1">
      <c r="B652" s="9">
        <v>45</v>
      </c>
      <c r="C652" s="29" t="str">
        <f t="shared" si="38"/>
        <v/>
      </c>
      <c r="D652" s="29" t="str">
        <f t="shared" si="39"/>
        <v/>
      </c>
      <c r="E652" s="11" t="str">
        <f t="shared" si="40"/>
        <v/>
      </c>
      <c r="F652" s="11" t="str">
        <f t="shared" si="41"/>
        <v/>
      </c>
      <c r="G652" s="11" t="str">
        <f t="shared" si="42"/>
        <v/>
      </c>
      <c r="H652" s="99" t="str">
        <f t="shared" si="43"/>
        <v/>
      </c>
      <c r="I652" s="107"/>
      <c r="J652" s="113"/>
      <c r="K652" s="113"/>
      <c r="L652" s="113"/>
    </row>
    <row r="653" spans="2:12" ht="15" customHeight="1">
      <c r="B653" s="9">
        <v>46</v>
      </c>
      <c r="C653" s="29" t="str">
        <f t="shared" si="38"/>
        <v/>
      </c>
      <c r="D653" s="29" t="str">
        <f t="shared" si="39"/>
        <v/>
      </c>
      <c r="E653" s="11" t="str">
        <f t="shared" si="40"/>
        <v/>
      </c>
      <c r="F653" s="11" t="str">
        <f t="shared" si="41"/>
        <v/>
      </c>
      <c r="G653" s="11" t="str">
        <f t="shared" si="42"/>
        <v/>
      </c>
      <c r="H653" s="99" t="str">
        <f t="shared" si="43"/>
        <v/>
      </c>
      <c r="I653" s="107"/>
      <c r="J653" s="113"/>
      <c r="K653" s="113"/>
      <c r="L653" s="113"/>
    </row>
    <row r="654" spans="2:12" ht="15" customHeight="1">
      <c r="B654" s="9">
        <v>47</v>
      </c>
      <c r="C654" s="29" t="str">
        <f t="shared" si="38"/>
        <v/>
      </c>
      <c r="D654" s="29" t="str">
        <f t="shared" si="39"/>
        <v/>
      </c>
      <c r="E654" s="11" t="str">
        <f t="shared" si="40"/>
        <v/>
      </c>
      <c r="F654" s="11" t="str">
        <f t="shared" si="41"/>
        <v/>
      </c>
      <c r="G654" s="11" t="str">
        <f t="shared" si="42"/>
        <v/>
      </c>
      <c r="H654" s="99" t="str">
        <f t="shared" si="43"/>
        <v/>
      </c>
      <c r="I654" s="107"/>
      <c r="J654" s="113"/>
      <c r="K654" s="113"/>
      <c r="L654" s="113"/>
    </row>
    <row r="655" spans="2:12" ht="15" customHeight="1">
      <c r="B655" s="9">
        <v>48</v>
      </c>
      <c r="C655" s="29" t="str">
        <f t="shared" si="38"/>
        <v/>
      </c>
      <c r="D655" s="29" t="str">
        <f t="shared" si="39"/>
        <v/>
      </c>
      <c r="E655" s="11" t="str">
        <f t="shared" si="40"/>
        <v/>
      </c>
      <c r="F655" s="11" t="str">
        <f t="shared" si="41"/>
        <v/>
      </c>
      <c r="G655" s="11" t="str">
        <f t="shared" si="42"/>
        <v/>
      </c>
      <c r="H655" s="99" t="str">
        <f t="shared" si="43"/>
        <v/>
      </c>
      <c r="I655" s="107"/>
      <c r="J655" s="113"/>
      <c r="K655" s="113"/>
      <c r="L655" s="113"/>
    </row>
    <row r="656" spans="2:12" ht="15" customHeight="1">
      <c r="B656" s="9">
        <v>49</v>
      </c>
      <c r="C656" s="29" t="str">
        <f t="shared" si="38"/>
        <v/>
      </c>
      <c r="D656" s="29" t="str">
        <f t="shared" si="39"/>
        <v/>
      </c>
      <c r="E656" s="11" t="str">
        <f t="shared" si="40"/>
        <v/>
      </c>
      <c r="F656" s="11" t="str">
        <f t="shared" si="41"/>
        <v/>
      </c>
      <c r="G656" s="11" t="str">
        <f t="shared" si="42"/>
        <v/>
      </c>
      <c r="H656" s="99" t="str">
        <f t="shared" si="43"/>
        <v/>
      </c>
      <c r="I656" s="107"/>
      <c r="J656" s="113"/>
      <c r="K656" s="113"/>
      <c r="L656" s="113"/>
    </row>
    <row r="657" spans="2:12" ht="15" customHeight="1">
      <c r="B657" s="9">
        <v>50</v>
      </c>
      <c r="C657" s="29" t="str">
        <f t="shared" si="38"/>
        <v/>
      </c>
      <c r="D657" s="29" t="str">
        <f t="shared" si="39"/>
        <v/>
      </c>
      <c r="E657" s="11" t="str">
        <f t="shared" si="40"/>
        <v/>
      </c>
      <c r="F657" s="11" t="str">
        <f t="shared" si="41"/>
        <v/>
      </c>
      <c r="G657" s="11" t="str">
        <f t="shared" si="42"/>
        <v/>
      </c>
      <c r="H657" s="99" t="str">
        <f t="shared" si="43"/>
        <v/>
      </c>
      <c r="I657" s="107"/>
      <c r="J657" s="113"/>
      <c r="K657" s="113"/>
      <c r="L657" s="113"/>
    </row>
    <row r="658" spans="2:12" ht="15" customHeight="1">
      <c r="B658" s="9"/>
      <c r="C658" s="33"/>
      <c r="D658" s="33"/>
      <c r="E658" s="55"/>
      <c r="F658" s="55"/>
      <c r="G658" s="28" t="s">
        <v>79</v>
      </c>
      <c r="H658" s="100">
        <f>SUM(H608:H657)</f>
        <v>0</v>
      </c>
      <c r="I658" s="108"/>
      <c r="J658" s="114"/>
      <c r="K658" s="114"/>
      <c r="L658" s="114"/>
    </row>
    <row r="659" spans="2:12" ht="15" customHeight="1">
      <c r="B659" s="9"/>
      <c r="C659" s="34" t="s">
        <v>66</v>
      </c>
      <c r="D659" s="41"/>
      <c r="E659" s="56"/>
      <c r="F659" s="56"/>
      <c r="G659" s="56"/>
      <c r="H659" s="101"/>
      <c r="I659" s="107"/>
      <c r="J659" s="113"/>
      <c r="K659" s="113"/>
      <c r="L659" s="113"/>
    </row>
    <row r="660" spans="2:12" ht="15" customHeight="1">
      <c r="B660" s="9"/>
      <c r="C660" s="28" t="s">
        <v>1</v>
      </c>
      <c r="D660" s="28" t="s">
        <v>13</v>
      </c>
      <c r="E660" s="28" t="s">
        <v>27</v>
      </c>
      <c r="F660" s="28" t="s">
        <v>15</v>
      </c>
      <c r="G660" s="28" t="s">
        <v>20</v>
      </c>
      <c r="H660" s="96" t="s">
        <v>56</v>
      </c>
      <c r="I660" s="106"/>
      <c r="J660" s="112"/>
      <c r="K660" s="112"/>
      <c r="L660" s="112"/>
    </row>
    <row r="661" spans="2:12" ht="15" customHeight="1">
      <c r="B661" s="9">
        <v>1</v>
      </c>
      <c r="C661" s="35" t="str">
        <f t="shared" ref="C661:C710" si="44">IFERROR(VLOOKUP("生きがいを高める活動"&amp;B661,$A$112:$H$431,3,FALSE),"")</f>
        <v/>
      </c>
      <c r="D661" s="35" t="str">
        <f t="shared" ref="D661:D710" si="45">IFERROR(VLOOKUP("生きがいを高める活動"&amp;B661,$A$112:$H$431,4,FALSE),"")</f>
        <v/>
      </c>
      <c r="E661" s="57" t="str">
        <f t="shared" ref="E661:E710" si="46">IFERROR(VLOOKUP("生きがいを高める活動"&amp;B661,$A$112:$H$431,5,FALSE),"")</f>
        <v/>
      </c>
      <c r="F661" s="57" t="str">
        <f t="shared" ref="F661:F710" si="47">IFERROR(VLOOKUP("生きがいを高める活動"&amp;B661,$A$112:$H$431,6,FALSE),"")</f>
        <v/>
      </c>
      <c r="G661" s="57" t="str">
        <f t="shared" ref="G661:G710" si="48">IFERROR(VLOOKUP("生きがいを高める活動"&amp;B661,$A$112:$H$431,7,FALSE),"")</f>
        <v/>
      </c>
      <c r="H661" s="102" t="str">
        <f t="shared" ref="H661:H710" si="49">IFERROR(VLOOKUP("生きがいを高める活動"&amp;B661,$A$112:$H$431,8,FALSE),"")</f>
        <v/>
      </c>
      <c r="I661" s="107"/>
      <c r="J661" s="113"/>
      <c r="K661" s="113"/>
      <c r="L661" s="113"/>
    </row>
    <row r="662" spans="2:12" ht="15" customHeight="1">
      <c r="B662" s="9">
        <v>2</v>
      </c>
      <c r="C662" s="35" t="str">
        <f t="shared" si="44"/>
        <v/>
      </c>
      <c r="D662" s="35" t="str">
        <f t="shared" si="45"/>
        <v/>
      </c>
      <c r="E662" s="57" t="str">
        <f t="shared" si="46"/>
        <v/>
      </c>
      <c r="F662" s="57" t="str">
        <f t="shared" si="47"/>
        <v/>
      </c>
      <c r="G662" s="57" t="str">
        <f t="shared" si="48"/>
        <v/>
      </c>
      <c r="H662" s="102" t="str">
        <f t="shared" si="49"/>
        <v/>
      </c>
      <c r="I662" s="107"/>
      <c r="J662" s="113"/>
      <c r="K662" s="113"/>
      <c r="L662" s="113"/>
    </row>
    <row r="663" spans="2:12" ht="15" customHeight="1">
      <c r="B663" s="9">
        <v>3</v>
      </c>
      <c r="C663" s="35" t="str">
        <f t="shared" si="44"/>
        <v/>
      </c>
      <c r="D663" s="35" t="str">
        <f t="shared" si="45"/>
        <v/>
      </c>
      <c r="E663" s="57" t="str">
        <f t="shared" si="46"/>
        <v/>
      </c>
      <c r="F663" s="57" t="str">
        <f t="shared" si="47"/>
        <v/>
      </c>
      <c r="G663" s="57" t="str">
        <f t="shared" si="48"/>
        <v/>
      </c>
      <c r="H663" s="102" t="str">
        <f t="shared" si="49"/>
        <v/>
      </c>
      <c r="I663" s="107"/>
      <c r="J663" s="113"/>
      <c r="K663" s="113"/>
      <c r="L663" s="113"/>
    </row>
    <row r="664" spans="2:12" ht="15" customHeight="1">
      <c r="B664" s="9">
        <v>4</v>
      </c>
      <c r="C664" s="35" t="str">
        <f t="shared" si="44"/>
        <v/>
      </c>
      <c r="D664" s="35" t="str">
        <f t="shared" si="45"/>
        <v/>
      </c>
      <c r="E664" s="57" t="str">
        <f t="shared" si="46"/>
        <v/>
      </c>
      <c r="F664" s="57" t="str">
        <f t="shared" si="47"/>
        <v/>
      </c>
      <c r="G664" s="57" t="str">
        <f t="shared" si="48"/>
        <v/>
      </c>
      <c r="H664" s="102" t="str">
        <f t="shared" si="49"/>
        <v/>
      </c>
      <c r="I664" s="107"/>
      <c r="J664" s="113"/>
      <c r="K664" s="113"/>
      <c r="L664" s="113"/>
    </row>
    <row r="665" spans="2:12" ht="15" customHeight="1">
      <c r="B665" s="9">
        <v>5</v>
      </c>
      <c r="C665" s="35" t="str">
        <f t="shared" si="44"/>
        <v/>
      </c>
      <c r="D665" s="35" t="str">
        <f t="shared" si="45"/>
        <v/>
      </c>
      <c r="E665" s="57" t="str">
        <f t="shared" si="46"/>
        <v/>
      </c>
      <c r="F665" s="57" t="str">
        <f t="shared" si="47"/>
        <v/>
      </c>
      <c r="G665" s="57" t="str">
        <f t="shared" si="48"/>
        <v/>
      </c>
      <c r="H665" s="102" t="str">
        <f t="shared" si="49"/>
        <v/>
      </c>
      <c r="I665" s="107"/>
      <c r="J665" s="113"/>
      <c r="K665" s="113"/>
      <c r="L665" s="113"/>
    </row>
    <row r="666" spans="2:12" ht="15" customHeight="1">
      <c r="B666" s="9">
        <v>6</v>
      </c>
      <c r="C666" s="35" t="str">
        <f t="shared" si="44"/>
        <v/>
      </c>
      <c r="D666" s="35" t="str">
        <f t="shared" si="45"/>
        <v/>
      </c>
      <c r="E666" s="57" t="str">
        <f t="shared" si="46"/>
        <v/>
      </c>
      <c r="F666" s="57" t="str">
        <f t="shared" si="47"/>
        <v/>
      </c>
      <c r="G666" s="57" t="str">
        <f t="shared" si="48"/>
        <v/>
      </c>
      <c r="H666" s="102" t="str">
        <f t="shared" si="49"/>
        <v/>
      </c>
      <c r="I666" s="107"/>
      <c r="J666" s="113"/>
      <c r="K666" s="113"/>
      <c r="L666" s="113"/>
    </row>
    <row r="667" spans="2:12" ht="15" customHeight="1">
      <c r="B667" s="9">
        <v>7</v>
      </c>
      <c r="C667" s="35" t="str">
        <f t="shared" si="44"/>
        <v/>
      </c>
      <c r="D667" s="35" t="str">
        <f t="shared" si="45"/>
        <v/>
      </c>
      <c r="E667" s="57" t="str">
        <f t="shared" si="46"/>
        <v/>
      </c>
      <c r="F667" s="57" t="str">
        <f t="shared" si="47"/>
        <v/>
      </c>
      <c r="G667" s="57" t="str">
        <f t="shared" si="48"/>
        <v/>
      </c>
      <c r="H667" s="102" t="str">
        <f t="shared" si="49"/>
        <v/>
      </c>
      <c r="I667" s="107"/>
      <c r="J667" s="113"/>
      <c r="K667" s="113"/>
      <c r="L667" s="113"/>
    </row>
    <row r="668" spans="2:12" ht="15" customHeight="1">
      <c r="B668" s="9">
        <v>8</v>
      </c>
      <c r="C668" s="35" t="str">
        <f t="shared" si="44"/>
        <v/>
      </c>
      <c r="D668" s="35" t="str">
        <f t="shared" si="45"/>
        <v/>
      </c>
      <c r="E668" s="57" t="str">
        <f t="shared" si="46"/>
        <v/>
      </c>
      <c r="F668" s="57" t="str">
        <f t="shared" si="47"/>
        <v/>
      </c>
      <c r="G668" s="57" t="str">
        <f t="shared" si="48"/>
        <v/>
      </c>
      <c r="H668" s="102" t="str">
        <f t="shared" si="49"/>
        <v/>
      </c>
      <c r="I668" s="107"/>
      <c r="J668" s="113"/>
      <c r="K668" s="113"/>
      <c r="L668" s="113"/>
    </row>
    <row r="669" spans="2:12" ht="15" customHeight="1">
      <c r="B669" s="9">
        <v>9</v>
      </c>
      <c r="C669" s="35" t="str">
        <f t="shared" si="44"/>
        <v/>
      </c>
      <c r="D669" s="35" t="str">
        <f t="shared" si="45"/>
        <v/>
      </c>
      <c r="E669" s="57" t="str">
        <f t="shared" si="46"/>
        <v/>
      </c>
      <c r="F669" s="57" t="str">
        <f t="shared" si="47"/>
        <v/>
      </c>
      <c r="G669" s="57" t="str">
        <f t="shared" si="48"/>
        <v/>
      </c>
      <c r="H669" s="102" t="str">
        <f t="shared" si="49"/>
        <v/>
      </c>
      <c r="I669" s="107"/>
      <c r="J669" s="113"/>
      <c r="K669" s="113"/>
      <c r="L669" s="113"/>
    </row>
    <row r="670" spans="2:12" ht="15" customHeight="1">
      <c r="B670" s="9">
        <v>10</v>
      </c>
      <c r="C670" s="35" t="str">
        <f t="shared" si="44"/>
        <v/>
      </c>
      <c r="D670" s="35" t="str">
        <f t="shared" si="45"/>
        <v/>
      </c>
      <c r="E670" s="57" t="str">
        <f t="shared" si="46"/>
        <v/>
      </c>
      <c r="F670" s="57" t="str">
        <f t="shared" si="47"/>
        <v/>
      </c>
      <c r="G670" s="57" t="str">
        <f t="shared" si="48"/>
        <v/>
      </c>
      <c r="H670" s="102" t="str">
        <f t="shared" si="49"/>
        <v/>
      </c>
      <c r="I670" s="107"/>
      <c r="J670" s="113"/>
      <c r="K670" s="113"/>
      <c r="L670" s="113"/>
    </row>
    <row r="671" spans="2:12" ht="15" customHeight="1">
      <c r="B671" s="9">
        <v>11</v>
      </c>
      <c r="C671" s="35" t="str">
        <f t="shared" si="44"/>
        <v/>
      </c>
      <c r="D671" s="35" t="str">
        <f t="shared" si="45"/>
        <v/>
      </c>
      <c r="E671" s="57" t="str">
        <f t="shared" si="46"/>
        <v/>
      </c>
      <c r="F671" s="57" t="str">
        <f t="shared" si="47"/>
        <v/>
      </c>
      <c r="G671" s="57" t="str">
        <f t="shared" si="48"/>
        <v/>
      </c>
      <c r="H671" s="102" t="str">
        <f t="shared" si="49"/>
        <v/>
      </c>
      <c r="I671" s="107"/>
      <c r="J671" s="113"/>
      <c r="K671" s="113"/>
      <c r="L671" s="113"/>
    </row>
    <row r="672" spans="2:12" ht="15" customHeight="1">
      <c r="B672" s="9">
        <v>12</v>
      </c>
      <c r="C672" s="35" t="str">
        <f t="shared" si="44"/>
        <v/>
      </c>
      <c r="D672" s="35" t="str">
        <f t="shared" si="45"/>
        <v/>
      </c>
      <c r="E672" s="57" t="str">
        <f t="shared" si="46"/>
        <v/>
      </c>
      <c r="F672" s="57" t="str">
        <f t="shared" si="47"/>
        <v/>
      </c>
      <c r="G672" s="57" t="str">
        <f t="shared" si="48"/>
        <v/>
      </c>
      <c r="H672" s="102" t="str">
        <f t="shared" si="49"/>
        <v/>
      </c>
      <c r="I672" s="107"/>
      <c r="J672" s="113"/>
      <c r="K672" s="113"/>
      <c r="L672" s="113"/>
    </row>
    <row r="673" spans="2:12" ht="15" customHeight="1">
      <c r="B673" s="9">
        <v>13</v>
      </c>
      <c r="C673" s="35" t="str">
        <f t="shared" si="44"/>
        <v/>
      </c>
      <c r="D673" s="35" t="str">
        <f t="shared" si="45"/>
        <v/>
      </c>
      <c r="E673" s="57" t="str">
        <f t="shared" si="46"/>
        <v/>
      </c>
      <c r="F673" s="57" t="str">
        <f t="shared" si="47"/>
        <v/>
      </c>
      <c r="G673" s="57" t="str">
        <f t="shared" si="48"/>
        <v/>
      </c>
      <c r="H673" s="102" t="str">
        <f t="shared" si="49"/>
        <v/>
      </c>
      <c r="I673" s="107"/>
      <c r="J673" s="113"/>
      <c r="K673" s="113"/>
      <c r="L673" s="113"/>
    </row>
    <row r="674" spans="2:12" ht="15" customHeight="1">
      <c r="B674" s="9">
        <v>14</v>
      </c>
      <c r="C674" s="35" t="str">
        <f t="shared" si="44"/>
        <v/>
      </c>
      <c r="D674" s="35" t="str">
        <f t="shared" si="45"/>
        <v/>
      </c>
      <c r="E674" s="57" t="str">
        <f t="shared" si="46"/>
        <v/>
      </c>
      <c r="F674" s="57" t="str">
        <f t="shared" si="47"/>
        <v/>
      </c>
      <c r="G674" s="57" t="str">
        <f t="shared" si="48"/>
        <v/>
      </c>
      <c r="H674" s="102" t="str">
        <f t="shared" si="49"/>
        <v/>
      </c>
      <c r="I674" s="107"/>
      <c r="J674" s="113"/>
      <c r="K674" s="113"/>
      <c r="L674" s="113"/>
    </row>
    <row r="675" spans="2:12" ht="15" customHeight="1">
      <c r="B675" s="9">
        <v>15</v>
      </c>
      <c r="C675" s="35" t="str">
        <f t="shared" si="44"/>
        <v/>
      </c>
      <c r="D675" s="35" t="str">
        <f t="shared" si="45"/>
        <v/>
      </c>
      <c r="E675" s="57" t="str">
        <f t="shared" si="46"/>
        <v/>
      </c>
      <c r="F675" s="57" t="str">
        <f t="shared" si="47"/>
        <v/>
      </c>
      <c r="G675" s="57" t="str">
        <f t="shared" si="48"/>
        <v/>
      </c>
      <c r="H675" s="102" t="str">
        <f t="shared" si="49"/>
        <v/>
      </c>
      <c r="I675" s="107"/>
      <c r="J675" s="113"/>
      <c r="K675" s="113"/>
      <c r="L675" s="113"/>
    </row>
    <row r="676" spans="2:12" ht="15" customHeight="1">
      <c r="B676" s="9">
        <v>16</v>
      </c>
      <c r="C676" s="35" t="str">
        <f t="shared" si="44"/>
        <v/>
      </c>
      <c r="D676" s="35" t="str">
        <f t="shared" si="45"/>
        <v/>
      </c>
      <c r="E676" s="57" t="str">
        <f t="shared" si="46"/>
        <v/>
      </c>
      <c r="F676" s="57" t="str">
        <f t="shared" si="47"/>
        <v/>
      </c>
      <c r="G676" s="57" t="str">
        <f t="shared" si="48"/>
        <v/>
      </c>
      <c r="H676" s="102" t="str">
        <f t="shared" si="49"/>
        <v/>
      </c>
      <c r="I676" s="107"/>
      <c r="J676" s="113"/>
      <c r="K676" s="113"/>
      <c r="L676" s="113"/>
    </row>
    <row r="677" spans="2:12" ht="15" customHeight="1">
      <c r="B677" s="9">
        <v>17</v>
      </c>
      <c r="C677" s="35" t="str">
        <f t="shared" si="44"/>
        <v/>
      </c>
      <c r="D677" s="35" t="str">
        <f t="shared" si="45"/>
        <v/>
      </c>
      <c r="E677" s="57" t="str">
        <f t="shared" si="46"/>
        <v/>
      </c>
      <c r="F677" s="57" t="str">
        <f t="shared" si="47"/>
        <v/>
      </c>
      <c r="G677" s="57" t="str">
        <f t="shared" si="48"/>
        <v/>
      </c>
      <c r="H677" s="102" t="str">
        <f t="shared" si="49"/>
        <v/>
      </c>
      <c r="I677" s="107"/>
      <c r="J677" s="113"/>
      <c r="K677" s="113"/>
      <c r="L677" s="113"/>
    </row>
    <row r="678" spans="2:12" ht="15" customHeight="1">
      <c r="B678" s="9">
        <v>18</v>
      </c>
      <c r="C678" s="35" t="str">
        <f t="shared" si="44"/>
        <v/>
      </c>
      <c r="D678" s="35" t="str">
        <f t="shared" si="45"/>
        <v/>
      </c>
      <c r="E678" s="57" t="str">
        <f t="shared" si="46"/>
        <v/>
      </c>
      <c r="F678" s="57" t="str">
        <f t="shared" si="47"/>
        <v/>
      </c>
      <c r="G678" s="57" t="str">
        <f t="shared" si="48"/>
        <v/>
      </c>
      <c r="H678" s="102" t="str">
        <f t="shared" si="49"/>
        <v/>
      </c>
      <c r="I678" s="107"/>
      <c r="J678" s="113"/>
      <c r="K678" s="113"/>
      <c r="L678" s="113"/>
    </row>
    <row r="679" spans="2:12" ht="15" customHeight="1">
      <c r="B679" s="9">
        <v>19</v>
      </c>
      <c r="C679" s="35" t="str">
        <f t="shared" si="44"/>
        <v/>
      </c>
      <c r="D679" s="35" t="str">
        <f t="shared" si="45"/>
        <v/>
      </c>
      <c r="E679" s="57" t="str">
        <f t="shared" si="46"/>
        <v/>
      </c>
      <c r="F679" s="57" t="str">
        <f t="shared" si="47"/>
        <v/>
      </c>
      <c r="G679" s="57" t="str">
        <f t="shared" si="48"/>
        <v/>
      </c>
      <c r="H679" s="102" t="str">
        <f t="shared" si="49"/>
        <v/>
      </c>
      <c r="I679" s="107"/>
      <c r="J679" s="113"/>
      <c r="K679" s="113"/>
      <c r="L679" s="113"/>
    </row>
    <row r="680" spans="2:12" ht="15" customHeight="1">
      <c r="B680" s="9">
        <v>20</v>
      </c>
      <c r="C680" s="35" t="str">
        <f t="shared" si="44"/>
        <v/>
      </c>
      <c r="D680" s="35" t="str">
        <f t="shared" si="45"/>
        <v/>
      </c>
      <c r="E680" s="57" t="str">
        <f t="shared" si="46"/>
        <v/>
      </c>
      <c r="F680" s="57" t="str">
        <f t="shared" si="47"/>
        <v/>
      </c>
      <c r="G680" s="57" t="str">
        <f t="shared" si="48"/>
        <v/>
      </c>
      <c r="H680" s="102" t="str">
        <f t="shared" si="49"/>
        <v/>
      </c>
      <c r="I680" s="107"/>
      <c r="J680" s="113"/>
      <c r="K680" s="113"/>
      <c r="L680" s="113"/>
    </row>
    <row r="681" spans="2:12" ht="15" customHeight="1">
      <c r="B681" s="9">
        <v>21</v>
      </c>
      <c r="C681" s="35" t="str">
        <f t="shared" si="44"/>
        <v/>
      </c>
      <c r="D681" s="35" t="str">
        <f t="shared" si="45"/>
        <v/>
      </c>
      <c r="E681" s="57" t="str">
        <f t="shared" si="46"/>
        <v/>
      </c>
      <c r="F681" s="57" t="str">
        <f t="shared" si="47"/>
        <v/>
      </c>
      <c r="G681" s="57" t="str">
        <f t="shared" si="48"/>
        <v/>
      </c>
      <c r="H681" s="102" t="str">
        <f t="shared" si="49"/>
        <v/>
      </c>
      <c r="I681" s="107"/>
      <c r="J681" s="113"/>
      <c r="K681" s="113"/>
      <c r="L681" s="113"/>
    </row>
    <row r="682" spans="2:12" ht="15" customHeight="1">
      <c r="B682" s="9">
        <v>22</v>
      </c>
      <c r="C682" s="35" t="str">
        <f t="shared" si="44"/>
        <v/>
      </c>
      <c r="D682" s="35" t="str">
        <f t="shared" si="45"/>
        <v/>
      </c>
      <c r="E682" s="57" t="str">
        <f t="shared" si="46"/>
        <v/>
      </c>
      <c r="F682" s="57" t="str">
        <f t="shared" si="47"/>
        <v/>
      </c>
      <c r="G682" s="57" t="str">
        <f t="shared" si="48"/>
        <v/>
      </c>
      <c r="H682" s="102" t="str">
        <f t="shared" si="49"/>
        <v/>
      </c>
      <c r="I682" s="107"/>
      <c r="J682" s="113"/>
      <c r="K682" s="113"/>
      <c r="L682" s="113"/>
    </row>
    <row r="683" spans="2:12" ht="15" customHeight="1">
      <c r="B683" s="9">
        <v>23</v>
      </c>
      <c r="C683" s="35" t="str">
        <f t="shared" si="44"/>
        <v/>
      </c>
      <c r="D683" s="35" t="str">
        <f t="shared" si="45"/>
        <v/>
      </c>
      <c r="E683" s="57" t="str">
        <f t="shared" si="46"/>
        <v/>
      </c>
      <c r="F683" s="57" t="str">
        <f t="shared" si="47"/>
        <v/>
      </c>
      <c r="G683" s="57" t="str">
        <f t="shared" si="48"/>
        <v/>
      </c>
      <c r="H683" s="102" t="str">
        <f t="shared" si="49"/>
        <v/>
      </c>
      <c r="I683" s="107"/>
      <c r="J683" s="113"/>
      <c r="K683" s="113"/>
      <c r="L683" s="113"/>
    </row>
    <row r="684" spans="2:12" ht="15" customHeight="1">
      <c r="B684" s="9">
        <v>24</v>
      </c>
      <c r="C684" s="35" t="str">
        <f t="shared" si="44"/>
        <v/>
      </c>
      <c r="D684" s="35" t="str">
        <f t="shared" si="45"/>
        <v/>
      </c>
      <c r="E684" s="57" t="str">
        <f t="shared" si="46"/>
        <v/>
      </c>
      <c r="F684" s="57" t="str">
        <f t="shared" si="47"/>
        <v/>
      </c>
      <c r="G684" s="57" t="str">
        <f t="shared" si="48"/>
        <v/>
      </c>
      <c r="H684" s="102" t="str">
        <f t="shared" si="49"/>
        <v/>
      </c>
      <c r="I684" s="107"/>
      <c r="J684" s="113"/>
      <c r="K684" s="113"/>
      <c r="L684" s="113"/>
    </row>
    <row r="685" spans="2:12" ht="15" customHeight="1">
      <c r="B685" s="9">
        <v>25</v>
      </c>
      <c r="C685" s="35" t="str">
        <f t="shared" si="44"/>
        <v/>
      </c>
      <c r="D685" s="35" t="str">
        <f t="shared" si="45"/>
        <v/>
      </c>
      <c r="E685" s="57" t="str">
        <f t="shared" si="46"/>
        <v/>
      </c>
      <c r="F685" s="57" t="str">
        <f t="shared" si="47"/>
        <v/>
      </c>
      <c r="G685" s="57" t="str">
        <f t="shared" si="48"/>
        <v/>
      </c>
      <c r="H685" s="102" t="str">
        <f t="shared" si="49"/>
        <v/>
      </c>
      <c r="I685" s="107"/>
      <c r="J685" s="113"/>
      <c r="K685" s="113"/>
      <c r="L685" s="113"/>
    </row>
    <row r="686" spans="2:12" ht="15" customHeight="1">
      <c r="B686" s="9">
        <v>26</v>
      </c>
      <c r="C686" s="35" t="str">
        <f t="shared" si="44"/>
        <v/>
      </c>
      <c r="D686" s="35" t="str">
        <f t="shared" si="45"/>
        <v/>
      </c>
      <c r="E686" s="57" t="str">
        <f t="shared" si="46"/>
        <v/>
      </c>
      <c r="F686" s="57" t="str">
        <f t="shared" si="47"/>
        <v/>
      </c>
      <c r="G686" s="57" t="str">
        <f t="shared" si="48"/>
        <v/>
      </c>
      <c r="H686" s="102" t="str">
        <f t="shared" si="49"/>
        <v/>
      </c>
      <c r="I686" s="107"/>
      <c r="J686" s="113"/>
      <c r="K686" s="113"/>
      <c r="L686" s="113"/>
    </row>
    <row r="687" spans="2:12" ht="15" customHeight="1">
      <c r="B687" s="9">
        <v>27</v>
      </c>
      <c r="C687" s="35" t="str">
        <f t="shared" si="44"/>
        <v/>
      </c>
      <c r="D687" s="35" t="str">
        <f t="shared" si="45"/>
        <v/>
      </c>
      <c r="E687" s="57" t="str">
        <f t="shared" si="46"/>
        <v/>
      </c>
      <c r="F687" s="57" t="str">
        <f t="shared" si="47"/>
        <v/>
      </c>
      <c r="G687" s="57" t="str">
        <f t="shared" si="48"/>
        <v/>
      </c>
      <c r="H687" s="102" t="str">
        <f t="shared" si="49"/>
        <v/>
      </c>
      <c r="I687" s="107"/>
      <c r="J687" s="113"/>
      <c r="K687" s="113"/>
      <c r="L687" s="113"/>
    </row>
    <row r="688" spans="2:12" ht="15" customHeight="1">
      <c r="B688" s="9">
        <v>28</v>
      </c>
      <c r="C688" s="35" t="str">
        <f t="shared" si="44"/>
        <v/>
      </c>
      <c r="D688" s="35" t="str">
        <f t="shared" si="45"/>
        <v/>
      </c>
      <c r="E688" s="57" t="str">
        <f t="shared" si="46"/>
        <v/>
      </c>
      <c r="F688" s="57" t="str">
        <f t="shared" si="47"/>
        <v/>
      </c>
      <c r="G688" s="57" t="str">
        <f t="shared" si="48"/>
        <v/>
      </c>
      <c r="H688" s="102" t="str">
        <f t="shared" si="49"/>
        <v/>
      </c>
      <c r="I688" s="107"/>
      <c r="J688" s="113"/>
      <c r="K688" s="113"/>
      <c r="L688" s="113"/>
    </row>
    <row r="689" spans="2:12" ht="15" customHeight="1">
      <c r="B689" s="9">
        <v>29</v>
      </c>
      <c r="C689" s="35" t="str">
        <f t="shared" si="44"/>
        <v/>
      </c>
      <c r="D689" s="35" t="str">
        <f t="shared" si="45"/>
        <v/>
      </c>
      <c r="E689" s="57" t="str">
        <f t="shared" si="46"/>
        <v/>
      </c>
      <c r="F689" s="57" t="str">
        <f t="shared" si="47"/>
        <v/>
      </c>
      <c r="G689" s="57" t="str">
        <f t="shared" si="48"/>
        <v/>
      </c>
      <c r="H689" s="102" t="str">
        <f t="shared" si="49"/>
        <v/>
      </c>
      <c r="I689" s="107"/>
      <c r="J689" s="113"/>
      <c r="K689" s="113"/>
      <c r="L689" s="113"/>
    </row>
    <row r="690" spans="2:12" ht="15" customHeight="1">
      <c r="B690" s="9">
        <v>30</v>
      </c>
      <c r="C690" s="35" t="str">
        <f t="shared" si="44"/>
        <v/>
      </c>
      <c r="D690" s="35" t="str">
        <f t="shared" si="45"/>
        <v/>
      </c>
      <c r="E690" s="57" t="str">
        <f t="shared" si="46"/>
        <v/>
      </c>
      <c r="F690" s="57" t="str">
        <f t="shared" si="47"/>
        <v/>
      </c>
      <c r="G690" s="57" t="str">
        <f t="shared" si="48"/>
        <v/>
      </c>
      <c r="H690" s="102" t="str">
        <f t="shared" si="49"/>
        <v/>
      </c>
      <c r="I690" s="107"/>
      <c r="J690" s="113"/>
      <c r="K690" s="113"/>
      <c r="L690" s="113"/>
    </row>
    <row r="691" spans="2:12" ht="15" customHeight="1">
      <c r="B691" s="9">
        <v>31</v>
      </c>
      <c r="C691" s="35" t="str">
        <f t="shared" si="44"/>
        <v/>
      </c>
      <c r="D691" s="35" t="str">
        <f t="shared" si="45"/>
        <v/>
      </c>
      <c r="E691" s="57" t="str">
        <f t="shared" si="46"/>
        <v/>
      </c>
      <c r="F691" s="57" t="str">
        <f t="shared" si="47"/>
        <v/>
      </c>
      <c r="G691" s="57" t="str">
        <f t="shared" si="48"/>
        <v/>
      </c>
      <c r="H691" s="102" t="str">
        <f t="shared" si="49"/>
        <v/>
      </c>
      <c r="I691" s="107"/>
      <c r="J691" s="113"/>
      <c r="K691" s="113"/>
      <c r="L691" s="113"/>
    </row>
    <row r="692" spans="2:12" ht="15" customHeight="1">
      <c r="B692" s="9">
        <v>32</v>
      </c>
      <c r="C692" s="35" t="str">
        <f t="shared" si="44"/>
        <v/>
      </c>
      <c r="D692" s="35" t="str">
        <f t="shared" si="45"/>
        <v/>
      </c>
      <c r="E692" s="57" t="str">
        <f t="shared" si="46"/>
        <v/>
      </c>
      <c r="F692" s="57" t="str">
        <f t="shared" si="47"/>
        <v/>
      </c>
      <c r="G692" s="57" t="str">
        <f t="shared" si="48"/>
        <v/>
      </c>
      <c r="H692" s="102" t="str">
        <f t="shared" si="49"/>
        <v/>
      </c>
      <c r="I692" s="107"/>
      <c r="J692" s="113"/>
      <c r="K692" s="113"/>
      <c r="L692" s="113"/>
    </row>
    <row r="693" spans="2:12" ht="15" customHeight="1">
      <c r="B693" s="9">
        <v>33</v>
      </c>
      <c r="C693" s="35" t="str">
        <f t="shared" si="44"/>
        <v/>
      </c>
      <c r="D693" s="35" t="str">
        <f t="shared" si="45"/>
        <v/>
      </c>
      <c r="E693" s="57" t="str">
        <f t="shared" si="46"/>
        <v/>
      </c>
      <c r="F693" s="57" t="str">
        <f t="shared" si="47"/>
        <v/>
      </c>
      <c r="G693" s="57" t="str">
        <f t="shared" si="48"/>
        <v/>
      </c>
      <c r="H693" s="102" t="str">
        <f t="shared" si="49"/>
        <v/>
      </c>
      <c r="I693" s="107"/>
      <c r="J693" s="113"/>
      <c r="K693" s="113"/>
      <c r="L693" s="113"/>
    </row>
    <row r="694" spans="2:12" ht="15" customHeight="1">
      <c r="B694" s="9">
        <v>34</v>
      </c>
      <c r="C694" s="35" t="str">
        <f t="shared" si="44"/>
        <v/>
      </c>
      <c r="D694" s="35" t="str">
        <f t="shared" si="45"/>
        <v/>
      </c>
      <c r="E694" s="57" t="str">
        <f t="shared" si="46"/>
        <v/>
      </c>
      <c r="F694" s="57" t="str">
        <f t="shared" si="47"/>
        <v/>
      </c>
      <c r="G694" s="57" t="str">
        <f t="shared" si="48"/>
        <v/>
      </c>
      <c r="H694" s="102" t="str">
        <f t="shared" si="49"/>
        <v/>
      </c>
      <c r="I694" s="107"/>
      <c r="J694" s="113"/>
      <c r="K694" s="113"/>
      <c r="L694" s="113"/>
    </row>
    <row r="695" spans="2:12" ht="15" customHeight="1">
      <c r="B695" s="9">
        <v>35</v>
      </c>
      <c r="C695" s="35" t="str">
        <f t="shared" si="44"/>
        <v/>
      </c>
      <c r="D695" s="35" t="str">
        <f t="shared" si="45"/>
        <v/>
      </c>
      <c r="E695" s="57" t="str">
        <f t="shared" si="46"/>
        <v/>
      </c>
      <c r="F695" s="57" t="str">
        <f t="shared" si="47"/>
        <v/>
      </c>
      <c r="G695" s="57" t="str">
        <f t="shared" si="48"/>
        <v/>
      </c>
      <c r="H695" s="102" t="str">
        <f t="shared" si="49"/>
        <v/>
      </c>
      <c r="I695" s="107"/>
      <c r="J695" s="113"/>
      <c r="K695" s="113"/>
      <c r="L695" s="113"/>
    </row>
    <row r="696" spans="2:12" ht="15" customHeight="1">
      <c r="B696" s="9">
        <v>36</v>
      </c>
      <c r="C696" s="35" t="str">
        <f t="shared" si="44"/>
        <v/>
      </c>
      <c r="D696" s="35" t="str">
        <f t="shared" si="45"/>
        <v/>
      </c>
      <c r="E696" s="57" t="str">
        <f t="shared" si="46"/>
        <v/>
      </c>
      <c r="F696" s="57" t="str">
        <f t="shared" si="47"/>
        <v/>
      </c>
      <c r="G696" s="57" t="str">
        <f t="shared" si="48"/>
        <v/>
      </c>
      <c r="H696" s="102" t="str">
        <f t="shared" si="49"/>
        <v/>
      </c>
      <c r="I696" s="107"/>
      <c r="J696" s="113"/>
      <c r="K696" s="113"/>
      <c r="L696" s="113"/>
    </row>
    <row r="697" spans="2:12" ht="15" customHeight="1">
      <c r="B697" s="9">
        <v>37</v>
      </c>
      <c r="C697" s="35" t="str">
        <f t="shared" si="44"/>
        <v/>
      </c>
      <c r="D697" s="35" t="str">
        <f t="shared" si="45"/>
        <v/>
      </c>
      <c r="E697" s="57" t="str">
        <f t="shared" si="46"/>
        <v/>
      </c>
      <c r="F697" s="57" t="str">
        <f t="shared" si="47"/>
        <v/>
      </c>
      <c r="G697" s="57" t="str">
        <f t="shared" si="48"/>
        <v/>
      </c>
      <c r="H697" s="102" t="str">
        <f t="shared" si="49"/>
        <v/>
      </c>
      <c r="I697" s="107"/>
      <c r="J697" s="113"/>
      <c r="K697" s="113"/>
      <c r="L697" s="113"/>
    </row>
    <row r="698" spans="2:12" ht="15" customHeight="1">
      <c r="B698" s="9">
        <v>38</v>
      </c>
      <c r="C698" s="35" t="str">
        <f t="shared" si="44"/>
        <v/>
      </c>
      <c r="D698" s="35" t="str">
        <f t="shared" si="45"/>
        <v/>
      </c>
      <c r="E698" s="57" t="str">
        <f t="shared" si="46"/>
        <v/>
      </c>
      <c r="F698" s="57" t="str">
        <f t="shared" si="47"/>
        <v/>
      </c>
      <c r="G698" s="57" t="str">
        <f t="shared" si="48"/>
        <v/>
      </c>
      <c r="H698" s="102" t="str">
        <f t="shared" si="49"/>
        <v/>
      </c>
      <c r="I698" s="107"/>
      <c r="J698" s="113"/>
      <c r="K698" s="113"/>
      <c r="L698" s="113"/>
    </row>
    <row r="699" spans="2:12" ht="15" customHeight="1">
      <c r="B699" s="9">
        <v>39</v>
      </c>
      <c r="C699" s="35" t="str">
        <f t="shared" si="44"/>
        <v/>
      </c>
      <c r="D699" s="35" t="str">
        <f t="shared" si="45"/>
        <v/>
      </c>
      <c r="E699" s="57" t="str">
        <f t="shared" si="46"/>
        <v/>
      </c>
      <c r="F699" s="57" t="str">
        <f t="shared" si="47"/>
        <v/>
      </c>
      <c r="G699" s="57" t="str">
        <f t="shared" si="48"/>
        <v/>
      </c>
      <c r="H699" s="102" t="str">
        <f t="shared" si="49"/>
        <v/>
      </c>
      <c r="I699" s="107"/>
      <c r="J699" s="113"/>
      <c r="K699" s="113"/>
      <c r="L699" s="113"/>
    </row>
    <row r="700" spans="2:12" ht="15" customHeight="1">
      <c r="B700" s="9">
        <v>40</v>
      </c>
      <c r="C700" s="35" t="str">
        <f t="shared" si="44"/>
        <v/>
      </c>
      <c r="D700" s="35" t="str">
        <f t="shared" si="45"/>
        <v/>
      </c>
      <c r="E700" s="57" t="str">
        <f t="shared" si="46"/>
        <v/>
      </c>
      <c r="F700" s="57" t="str">
        <f t="shared" si="47"/>
        <v/>
      </c>
      <c r="G700" s="57" t="str">
        <f t="shared" si="48"/>
        <v/>
      </c>
      <c r="H700" s="102" t="str">
        <f t="shared" si="49"/>
        <v/>
      </c>
      <c r="I700" s="107"/>
      <c r="J700" s="113"/>
      <c r="K700" s="113"/>
      <c r="L700" s="113"/>
    </row>
    <row r="701" spans="2:12" ht="15" customHeight="1">
      <c r="B701" s="9">
        <v>41</v>
      </c>
      <c r="C701" s="35" t="str">
        <f t="shared" si="44"/>
        <v/>
      </c>
      <c r="D701" s="35" t="str">
        <f t="shared" si="45"/>
        <v/>
      </c>
      <c r="E701" s="57" t="str">
        <f t="shared" si="46"/>
        <v/>
      </c>
      <c r="F701" s="57" t="str">
        <f t="shared" si="47"/>
        <v/>
      </c>
      <c r="G701" s="57" t="str">
        <f t="shared" si="48"/>
        <v/>
      </c>
      <c r="H701" s="102" t="str">
        <f t="shared" si="49"/>
        <v/>
      </c>
      <c r="I701" s="107"/>
      <c r="J701" s="113"/>
      <c r="K701" s="113"/>
      <c r="L701" s="113"/>
    </row>
    <row r="702" spans="2:12" ht="15" customHeight="1">
      <c r="B702" s="9">
        <v>42</v>
      </c>
      <c r="C702" s="35" t="str">
        <f t="shared" si="44"/>
        <v/>
      </c>
      <c r="D702" s="35" t="str">
        <f t="shared" si="45"/>
        <v/>
      </c>
      <c r="E702" s="57" t="str">
        <f t="shared" si="46"/>
        <v/>
      </c>
      <c r="F702" s="57" t="str">
        <f t="shared" si="47"/>
        <v/>
      </c>
      <c r="G702" s="57" t="str">
        <f t="shared" si="48"/>
        <v/>
      </c>
      <c r="H702" s="102" t="str">
        <f t="shared" si="49"/>
        <v/>
      </c>
      <c r="I702" s="107"/>
      <c r="J702" s="113"/>
      <c r="K702" s="113"/>
      <c r="L702" s="113"/>
    </row>
    <row r="703" spans="2:12" ht="15" customHeight="1">
      <c r="B703" s="9">
        <v>43</v>
      </c>
      <c r="C703" s="35" t="str">
        <f t="shared" si="44"/>
        <v/>
      </c>
      <c r="D703" s="35" t="str">
        <f t="shared" si="45"/>
        <v/>
      </c>
      <c r="E703" s="57" t="str">
        <f t="shared" si="46"/>
        <v/>
      </c>
      <c r="F703" s="57" t="str">
        <f t="shared" si="47"/>
        <v/>
      </c>
      <c r="G703" s="57" t="str">
        <f t="shared" si="48"/>
        <v/>
      </c>
      <c r="H703" s="102" t="str">
        <f t="shared" si="49"/>
        <v/>
      </c>
      <c r="I703" s="107"/>
      <c r="J703" s="113"/>
      <c r="K703" s="113"/>
      <c r="L703" s="113"/>
    </row>
    <row r="704" spans="2:12" ht="15" customHeight="1">
      <c r="B704" s="9">
        <v>44</v>
      </c>
      <c r="C704" s="35" t="str">
        <f t="shared" si="44"/>
        <v/>
      </c>
      <c r="D704" s="35" t="str">
        <f t="shared" si="45"/>
        <v/>
      </c>
      <c r="E704" s="57" t="str">
        <f t="shared" si="46"/>
        <v/>
      </c>
      <c r="F704" s="57" t="str">
        <f t="shared" si="47"/>
        <v/>
      </c>
      <c r="G704" s="57" t="str">
        <f t="shared" si="48"/>
        <v/>
      </c>
      <c r="H704" s="102" t="str">
        <f t="shared" si="49"/>
        <v/>
      </c>
      <c r="I704" s="107"/>
      <c r="J704" s="113"/>
      <c r="K704" s="113"/>
      <c r="L704" s="113"/>
    </row>
    <row r="705" spans="2:12" ht="15" customHeight="1">
      <c r="B705" s="9">
        <v>45</v>
      </c>
      <c r="C705" s="35" t="str">
        <f t="shared" si="44"/>
        <v/>
      </c>
      <c r="D705" s="35" t="str">
        <f t="shared" si="45"/>
        <v/>
      </c>
      <c r="E705" s="57" t="str">
        <f t="shared" si="46"/>
        <v/>
      </c>
      <c r="F705" s="57" t="str">
        <f t="shared" si="47"/>
        <v/>
      </c>
      <c r="G705" s="57" t="str">
        <f t="shared" si="48"/>
        <v/>
      </c>
      <c r="H705" s="102" t="str">
        <f t="shared" si="49"/>
        <v/>
      </c>
      <c r="I705" s="107"/>
      <c r="J705" s="113"/>
      <c r="K705" s="113"/>
      <c r="L705" s="113"/>
    </row>
    <row r="706" spans="2:12" ht="15" customHeight="1">
      <c r="B706" s="9">
        <v>46</v>
      </c>
      <c r="C706" s="35" t="str">
        <f t="shared" si="44"/>
        <v/>
      </c>
      <c r="D706" s="35" t="str">
        <f t="shared" si="45"/>
        <v/>
      </c>
      <c r="E706" s="57" t="str">
        <f t="shared" si="46"/>
        <v/>
      </c>
      <c r="F706" s="57" t="str">
        <f t="shared" si="47"/>
        <v/>
      </c>
      <c r="G706" s="57" t="str">
        <f t="shared" si="48"/>
        <v/>
      </c>
      <c r="H706" s="102" t="str">
        <f t="shared" si="49"/>
        <v/>
      </c>
      <c r="I706" s="107"/>
      <c r="J706" s="113"/>
      <c r="K706" s="113"/>
      <c r="L706" s="113"/>
    </row>
    <row r="707" spans="2:12" ht="15" customHeight="1">
      <c r="B707" s="9">
        <v>47</v>
      </c>
      <c r="C707" s="35" t="str">
        <f t="shared" si="44"/>
        <v/>
      </c>
      <c r="D707" s="35" t="str">
        <f t="shared" si="45"/>
        <v/>
      </c>
      <c r="E707" s="57" t="str">
        <f t="shared" si="46"/>
        <v/>
      </c>
      <c r="F707" s="57" t="str">
        <f t="shared" si="47"/>
        <v/>
      </c>
      <c r="G707" s="57" t="str">
        <f t="shared" si="48"/>
        <v/>
      </c>
      <c r="H707" s="102" t="str">
        <f t="shared" si="49"/>
        <v/>
      </c>
      <c r="I707" s="107"/>
      <c r="J707" s="113"/>
      <c r="K707" s="113"/>
      <c r="L707" s="113"/>
    </row>
    <row r="708" spans="2:12" ht="15" customHeight="1">
      <c r="B708" s="9">
        <v>48</v>
      </c>
      <c r="C708" s="35" t="str">
        <f t="shared" si="44"/>
        <v/>
      </c>
      <c r="D708" s="35" t="str">
        <f t="shared" si="45"/>
        <v/>
      </c>
      <c r="E708" s="57" t="str">
        <f t="shared" si="46"/>
        <v/>
      </c>
      <c r="F708" s="57" t="str">
        <f t="shared" si="47"/>
        <v/>
      </c>
      <c r="G708" s="57" t="str">
        <f t="shared" si="48"/>
        <v/>
      </c>
      <c r="H708" s="102" t="str">
        <f t="shared" si="49"/>
        <v/>
      </c>
      <c r="I708" s="107"/>
      <c r="J708" s="113"/>
      <c r="K708" s="113"/>
      <c r="L708" s="113"/>
    </row>
    <row r="709" spans="2:12" ht="15" customHeight="1">
      <c r="B709" s="9">
        <v>49</v>
      </c>
      <c r="C709" s="35" t="str">
        <f t="shared" si="44"/>
        <v/>
      </c>
      <c r="D709" s="35" t="str">
        <f t="shared" si="45"/>
        <v/>
      </c>
      <c r="E709" s="57" t="str">
        <f t="shared" si="46"/>
        <v/>
      </c>
      <c r="F709" s="57" t="str">
        <f t="shared" si="47"/>
        <v/>
      </c>
      <c r="G709" s="57" t="str">
        <f t="shared" si="48"/>
        <v/>
      </c>
      <c r="H709" s="102" t="str">
        <f t="shared" si="49"/>
        <v/>
      </c>
      <c r="I709" s="107"/>
      <c r="J709" s="113"/>
      <c r="K709" s="113"/>
      <c r="L709" s="113"/>
    </row>
    <row r="710" spans="2:12" ht="15" customHeight="1">
      <c r="B710" s="9">
        <v>50</v>
      </c>
      <c r="C710" s="35" t="str">
        <f t="shared" si="44"/>
        <v/>
      </c>
      <c r="D710" s="35" t="str">
        <f t="shared" si="45"/>
        <v/>
      </c>
      <c r="E710" s="57" t="str">
        <f t="shared" si="46"/>
        <v/>
      </c>
      <c r="F710" s="57" t="str">
        <f t="shared" si="47"/>
        <v/>
      </c>
      <c r="G710" s="57" t="str">
        <f t="shared" si="48"/>
        <v/>
      </c>
      <c r="H710" s="102" t="str">
        <f t="shared" si="49"/>
        <v/>
      </c>
      <c r="I710" s="107"/>
      <c r="J710" s="113"/>
      <c r="K710" s="113"/>
      <c r="L710" s="113"/>
    </row>
    <row r="711" spans="2:12" ht="15" customHeight="1">
      <c r="B711" s="9"/>
      <c r="C711" s="30"/>
      <c r="D711" s="30"/>
      <c r="G711" s="28" t="s">
        <v>70</v>
      </c>
      <c r="H711" s="98">
        <f>SUM(H661:H710)</f>
        <v>0</v>
      </c>
      <c r="I711" s="108"/>
      <c r="J711" s="114"/>
      <c r="K711" s="114"/>
      <c r="L711" s="114"/>
    </row>
    <row r="712" spans="2:12" ht="15" customHeight="1">
      <c r="B712" s="9"/>
      <c r="C712" s="32" t="s">
        <v>67</v>
      </c>
      <c r="D712" s="30"/>
      <c r="G712" s="9"/>
      <c r="I712" s="109"/>
      <c r="J712" s="115"/>
      <c r="K712" s="115"/>
      <c r="L712" s="115"/>
    </row>
    <row r="713" spans="2:12" ht="15" customHeight="1">
      <c r="B713" s="9"/>
      <c r="C713" s="28" t="s">
        <v>1</v>
      </c>
      <c r="D713" s="28" t="s">
        <v>13</v>
      </c>
      <c r="E713" s="28" t="s">
        <v>27</v>
      </c>
      <c r="F713" s="28" t="s">
        <v>15</v>
      </c>
      <c r="G713" s="28" t="s">
        <v>20</v>
      </c>
      <c r="H713" s="96" t="s">
        <v>56</v>
      </c>
      <c r="I713" s="106"/>
      <c r="J713" s="112"/>
      <c r="K713" s="112"/>
      <c r="L713" s="112"/>
    </row>
    <row r="714" spans="2:12" ht="15" customHeight="1">
      <c r="B714" s="9">
        <v>1</v>
      </c>
      <c r="C714" s="29" t="str">
        <f t="shared" ref="C714:C763" si="50">IFERROR(VLOOKUP("健康を進める活動"&amp;B714,$A$112:$H$431,3,FALSE),"")</f>
        <v/>
      </c>
      <c r="D714" s="29" t="str">
        <f t="shared" ref="D714:D763" si="51">IFERROR(VLOOKUP("健康を進める活動"&amp;B714,$A$112:$H$431,4,FALSE),"")</f>
        <v/>
      </c>
      <c r="E714" s="11" t="str">
        <f t="shared" ref="E714:E763" si="52">IFERROR(VLOOKUP("健康を進める活動"&amp;B714,$A$112:$H$431,5,FALSE),"")</f>
        <v/>
      </c>
      <c r="F714" s="11" t="str">
        <f t="shared" ref="F714:F763" si="53">IFERROR(VLOOKUP("健康を進める活動"&amp;B714,$A$112:$H$431,6,FALSE),"")</f>
        <v/>
      </c>
      <c r="G714" s="11" t="str">
        <f t="shared" ref="G714:G763" si="54">IFERROR(VLOOKUP("健康を進める活動"&amp;B714,$A$112:$H$431,7,FALSE),"")</f>
        <v/>
      </c>
      <c r="H714" s="99" t="str">
        <f t="shared" ref="H714:H763" si="55">IFERROR(VLOOKUP("健康を進める活動"&amp;B714,$A$112:$H$431,8,FALSE),"")</f>
        <v/>
      </c>
      <c r="I714" s="107"/>
      <c r="J714" s="113"/>
      <c r="K714" s="113"/>
      <c r="L714" s="113"/>
    </row>
    <row r="715" spans="2:12" ht="15" customHeight="1">
      <c r="B715" s="9">
        <v>2</v>
      </c>
      <c r="C715" s="29" t="str">
        <f t="shared" si="50"/>
        <v/>
      </c>
      <c r="D715" s="29" t="str">
        <f t="shared" si="51"/>
        <v/>
      </c>
      <c r="E715" s="11" t="str">
        <f t="shared" si="52"/>
        <v/>
      </c>
      <c r="F715" s="11" t="str">
        <f t="shared" si="53"/>
        <v/>
      </c>
      <c r="G715" s="11" t="str">
        <f t="shared" si="54"/>
        <v/>
      </c>
      <c r="H715" s="99" t="str">
        <f t="shared" si="55"/>
        <v/>
      </c>
      <c r="I715" s="107"/>
      <c r="J715" s="113"/>
      <c r="K715" s="113"/>
      <c r="L715" s="113"/>
    </row>
    <row r="716" spans="2:12" ht="15" customHeight="1">
      <c r="B716" s="9">
        <v>3</v>
      </c>
      <c r="C716" s="29" t="str">
        <f t="shared" si="50"/>
        <v/>
      </c>
      <c r="D716" s="29" t="str">
        <f t="shared" si="51"/>
        <v/>
      </c>
      <c r="E716" s="11" t="str">
        <f t="shared" si="52"/>
        <v/>
      </c>
      <c r="F716" s="11" t="str">
        <f t="shared" si="53"/>
        <v/>
      </c>
      <c r="G716" s="11" t="str">
        <f t="shared" si="54"/>
        <v/>
      </c>
      <c r="H716" s="99" t="str">
        <f t="shared" si="55"/>
        <v/>
      </c>
      <c r="I716" s="107"/>
      <c r="J716" s="113"/>
      <c r="K716" s="113"/>
      <c r="L716" s="113"/>
    </row>
    <row r="717" spans="2:12" ht="15" customHeight="1">
      <c r="B717" s="9">
        <v>4</v>
      </c>
      <c r="C717" s="29" t="str">
        <f t="shared" si="50"/>
        <v/>
      </c>
      <c r="D717" s="29" t="str">
        <f t="shared" si="51"/>
        <v/>
      </c>
      <c r="E717" s="11" t="str">
        <f t="shared" si="52"/>
        <v/>
      </c>
      <c r="F717" s="11" t="str">
        <f t="shared" si="53"/>
        <v/>
      </c>
      <c r="G717" s="11" t="str">
        <f t="shared" si="54"/>
        <v/>
      </c>
      <c r="H717" s="99" t="str">
        <f t="shared" si="55"/>
        <v/>
      </c>
      <c r="I717" s="107"/>
      <c r="J717" s="113"/>
      <c r="K717" s="113"/>
      <c r="L717" s="113"/>
    </row>
    <row r="718" spans="2:12" ht="15" customHeight="1">
      <c r="B718" s="9">
        <v>5</v>
      </c>
      <c r="C718" s="29" t="str">
        <f t="shared" si="50"/>
        <v/>
      </c>
      <c r="D718" s="29" t="str">
        <f t="shared" si="51"/>
        <v/>
      </c>
      <c r="E718" s="11" t="str">
        <f t="shared" si="52"/>
        <v/>
      </c>
      <c r="F718" s="11" t="str">
        <f t="shared" si="53"/>
        <v/>
      </c>
      <c r="G718" s="11" t="str">
        <f t="shared" si="54"/>
        <v/>
      </c>
      <c r="H718" s="99" t="str">
        <f t="shared" si="55"/>
        <v/>
      </c>
      <c r="I718" s="107"/>
      <c r="J718" s="113"/>
      <c r="K718" s="113"/>
      <c r="L718" s="113"/>
    </row>
    <row r="719" spans="2:12" ht="15" customHeight="1">
      <c r="B719" s="9">
        <v>6</v>
      </c>
      <c r="C719" s="29" t="str">
        <f t="shared" si="50"/>
        <v/>
      </c>
      <c r="D719" s="29" t="str">
        <f t="shared" si="51"/>
        <v/>
      </c>
      <c r="E719" s="11" t="str">
        <f t="shared" si="52"/>
        <v/>
      </c>
      <c r="F719" s="11" t="str">
        <f t="shared" si="53"/>
        <v/>
      </c>
      <c r="G719" s="11" t="str">
        <f t="shared" si="54"/>
        <v/>
      </c>
      <c r="H719" s="99" t="str">
        <f t="shared" si="55"/>
        <v/>
      </c>
      <c r="I719" s="107"/>
      <c r="J719" s="113"/>
      <c r="K719" s="113"/>
      <c r="L719" s="113"/>
    </row>
    <row r="720" spans="2:12" ht="15" customHeight="1">
      <c r="B720" s="9">
        <v>7</v>
      </c>
      <c r="C720" s="29" t="str">
        <f t="shared" si="50"/>
        <v/>
      </c>
      <c r="D720" s="29" t="str">
        <f t="shared" si="51"/>
        <v/>
      </c>
      <c r="E720" s="11" t="str">
        <f t="shared" si="52"/>
        <v/>
      </c>
      <c r="F720" s="11" t="str">
        <f t="shared" si="53"/>
        <v/>
      </c>
      <c r="G720" s="11" t="str">
        <f t="shared" si="54"/>
        <v/>
      </c>
      <c r="H720" s="99" t="str">
        <f t="shared" si="55"/>
        <v/>
      </c>
      <c r="I720" s="107"/>
      <c r="J720" s="113"/>
      <c r="K720" s="113"/>
      <c r="L720" s="113"/>
    </row>
    <row r="721" spans="2:12" ht="15" customHeight="1">
      <c r="B721" s="9">
        <v>8</v>
      </c>
      <c r="C721" s="29" t="str">
        <f t="shared" si="50"/>
        <v/>
      </c>
      <c r="D721" s="29" t="str">
        <f t="shared" si="51"/>
        <v/>
      </c>
      <c r="E721" s="11" t="str">
        <f t="shared" si="52"/>
        <v/>
      </c>
      <c r="F721" s="11" t="str">
        <f t="shared" si="53"/>
        <v/>
      </c>
      <c r="G721" s="11" t="str">
        <f t="shared" si="54"/>
        <v/>
      </c>
      <c r="H721" s="99" t="str">
        <f t="shared" si="55"/>
        <v/>
      </c>
      <c r="I721" s="107"/>
      <c r="J721" s="113"/>
      <c r="K721" s="113"/>
      <c r="L721" s="113"/>
    </row>
    <row r="722" spans="2:12" ht="15" customHeight="1">
      <c r="B722" s="9">
        <v>9</v>
      </c>
      <c r="C722" s="29" t="str">
        <f t="shared" si="50"/>
        <v/>
      </c>
      <c r="D722" s="29" t="str">
        <f t="shared" si="51"/>
        <v/>
      </c>
      <c r="E722" s="11" t="str">
        <f t="shared" si="52"/>
        <v/>
      </c>
      <c r="F722" s="11" t="str">
        <f t="shared" si="53"/>
        <v/>
      </c>
      <c r="G722" s="11" t="str">
        <f t="shared" si="54"/>
        <v/>
      </c>
      <c r="H722" s="99" t="str">
        <f t="shared" si="55"/>
        <v/>
      </c>
      <c r="I722" s="107"/>
      <c r="J722" s="113"/>
      <c r="K722" s="113"/>
      <c r="L722" s="113"/>
    </row>
    <row r="723" spans="2:12" ht="15" customHeight="1">
      <c r="B723" s="9">
        <v>10</v>
      </c>
      <c r="C723" s="29" t="str">
        <f t="shared" si="50"/>
        <v/>
      </c>
      <c r="D723" s="29" t="str">
        <f t="shared" si="51"/>
        <v/>
      </c>
      <c r="E723" s="11" t="str">
        <f t="shared" si="52"/>
        <v/>
      </c>
      <c r="F723" s="11" t="str">
        <f t="shared" si="53"/>
        <v/>
      </c>
      <c r="G723" s="11" t="str">
        <f t="shared" si="54"/>
        <v/>
      </c>
      <c r="H723" s="99" t="str">
        <f t="shared" si="55"/>
        <v/>
      </c>
      <c r="I723" s="107"/>
      <c r="J723" s="113"/>
      <c r="K723" s="113"/>
      <c r="L723" s="113"/>
    </row>
    <row r="724" spans="2:12" ht="15" customHeight="1">
      <c r="B724" s="9">
        <v>11</v>
      </c>
      <c r="C724" s="29" t="str">
        <f t="shared" si="50"/>
        <v/>
      </c>
      <c r="D724" s="29" t="str">
        <f t="shared" si="51"/>
        <v/>
      </c>
      <c r="E724" s="11" t="str">
        <f t="shared" si="52"/>
        <v/>
      </c>
      <c r="F724" s="11" t="str">
        <f t="shared" si="53"/>
        <v/>
      </c>
      <c r="G724" s="11" t="str">
        <f t="shared" si="54"/>
        <v/>
      </c>
      <c r="H724" s="99" t="str">
        <f t="shared" si="55"/>
        <v/>
      </c>
      <c r="I724" s="107"/>
      <c r="J724" s="113"/>
      <c r="K724" s="113"/>
      <c r="L724" s="113"/>
    </row>
    <row r="725" spans="2:12" ht="15" customHeight="1">
      <c r="B725" s="9">
        <v>12</v>
      </c>
      <c r="C725" s="29" t="str">
        <f t="shared" si="50"/>
        <v/>
      </c>
      <c r="D725" s="29" t="str">
        <f t="shared" si="51"/>
        <v/>
      </c>
      <c r="E725" s="11" t="str">
        <f t="shared" si="52"/>
        <v/>
      </c>
      <c r="F725" s="11" t="str">
        <f t="shared" si="53"/>
        <v/>
      </c>
      <c r="G725" s="11" t="str">
        <f t="shared" si="54"/>
        <v/>
      </c>
      <c r="H725" s="99" t="str">
        <f t="shared" si="55"/>
        <v/>
      </c>
      <c r="I725" s="107"/>
      <c r="J725" s="113"/>
      <c r="K725" s="113"/>
      <c r="L725" s="113"/>
    </row>
    <row r="726" spans="2:12" ht="15" customHeight="1">
      <c r="B726" s="9">
        <v>13</v>
      </c>
      <c r="C726" s="29" t="str">
        <f t="shared" si="50"/>
        <v/>
      </c>
      <c r="D726" s="29" t="str">
        <f t="shared" si="51"/>
        <v/>
      </c>
      <c r="E726" s="11" t="str">
        <f t="shared" si="52"/>
        <v/>
      </c>
      <c r="F726" s="11" t="str">
        <f t="shared" si="53"/>
        <v/>
      </c>
      <c r="G726" s="11" t="str">
        <f t="shared" si="54"/>
        <v/>
      </c>
      <c r="H726" s="99" t="str">
        <f t="shared" si="55"/>
        <v/>
      </c>
      <c r="I726" s="107"/>
      <c r="J726" s="113"/>
      <c r="K726" s="113"/>
      <c r="L726" s="113"/>
    </row>
    <row r="727" spans="2:12" ht="15" customHeight="1">
      <c r="B727" s="9">
        <v>14</v>
      </c>
      <c r="C727" s="29" t="str">
        <f t="shared" si="50"/>
        <v/>
      </c>
      <c r="D727" s="29" t="str">
        <f t="shared" si="51"/>
        <v/>
      </c>
      <c r="E727" s="11" t="str">
        <f t="shared" si="52"/>
        <v/>
      </c>
      <c r="F727" s="11" t="str">
        <f t="shared" si="53"/>
        <v/>
      </c>
      <c r="G727" s="11" t="str">
        <f t="shared" si="54"/>
        <v/>
      </c>
      <c r="H727" s="99" t="str">
        <f t="shared" si="55"/>
        <v/>
      </c>
      <c r="I727" s="107"/>
      <c r="J727" s="113"/>
      <c r="K727" s="113"/>
      <c r="L727" s="113"/>
    </row>
    <row r="728" spans="2:12" ht="15" customHeight="1">
      <c r="B728" s="9">
        <v>15</v>
      </c>
      <c r="C728" s="29" t="str">
        <f t="shared" si="50"/>
        <v/>
      </c>
      <c r="D728" s="29" t="str">
        <f t="shared" si="51"/>
        <v/>
      </c>
      <c r="E728" s="11" t="str">
        <f t="shared" si="52"/>
        <v/>
      </c>
      <c r="F728" s="11" t="str">
        <f t="shared" si="53"/>
        <v/>
      </c>
      <c r="G728" s="11" t="str">
        <f t="shared" si="54"/>
        <v/>
      </c>
      <c r="H728" s="99" t="str">
        <f t="shared" si="55"/>
        <v/>
      </c>
      <c r="I728" s="107"/>
      <c r="J728" s="113"/>
      <c r="K728" s="113"/>
      <c r="L728" s="113"/>
    </row>
    <row r="729" spans="2:12" ht="15" customHeight="1">
      <c r="B729" s="9">
        <v>16</v>
      </c>
      <c r="C729" s="29" t="str">
        <f t="shared" si="50"/>
        <v/>
      </c>
      <c r="D729" s="29" t="str">
        <f t="shared" si="51"/>
        <v/>
      </c>
      <c r="E729" s="11" t="str">
        <f t="shared" si="52"/>
        <v/>
      </c>
      <c r="F729" s="11" t="str">
        <f t="shared" si="53"/>
        <v/>
      </c>
      <c r="G729" s="11" t="str">
        <f t="shared" si="54"/>
        <v/>
      </c>
      <c r="H729" s="99" t="str">
        <f t="shared" si="55"/>
        <v/>
      </c>
      <c r="I729" s="107"/>
      <c r="J729" s="113"/>
      <c r="K729" s="113"/>
      <c r="L729" s="113"/>
    </row>
    <row r="730" spans="2:12" ht="15" customHeight="1">
      <c r="B730" s="9">
        <v>17</v>
      </c>
      <c r="C730" s="29" t="str">
        <f t="shared" si="50"/>
        <v/>
      </c>
      <c r="D730" s="29" t="str">
        <f t="shared" si="51"/>
        <v/>
      </c>
      <c r="E730" s="11" t="str">
        <f t="shared" si="52"/>
        <v/>
      </c>
      <c r="F730" s="11" t="str">
        <f t="shared" si="53"/>
        <v/>
      </c>
      <c r="G730" s="11" t="str">
        <f t="shared" si="54"/>
        <v/>
      </c>
      <c r="H730" s="99" t="str">
        <f t="shared" si="55"/>
        <v/>
      </c>
      <c r="I730" s="107"/>
      <c r="J730" s="113"/>
      <c r="K730" s="113"/>
      <c r="L730" s="113"/>
    </row>
    <row r="731" spans="2:12" ht="15" customHeight="1">
      <c r="B731" s="9">
        <v>18</v>
      </c>
      <c r="C731" s="29" t="str">
        <f t="shared" si="50"/>
        <v/>
      </c>
      <c r="D731" s="29" t="str">
        <f t="shared" si="51"/>
        <v/>
      </c>
      <c r="E731" s="11" t="str">
        <f t="shared" si="52"/>
        <v/>
      </c>
      <c r="F731" s="11" t="str">
        <f t="shared" si="53"/>
        <v/>
      </c>
      <c r="G731" s="11" t="str">
        <f t="shared" si="54"/>
        <v/>
      </c>
      <c r="H731" s="99" t="str">
        <f t="shared" si="55"/>
        <v/>
      </c>
      <c r="I731" s="107"/>
      <c r="J731" s="113"/>
      <c r="K731" s="113"/>
      <c r="L731" s="113"/>
    </row>
    <row r="732" spans="2:12" ht="15" customHeight="1">
      <c r="B732" s="9">
        <v>19</v>
      </c>
      <c r="C732" s="29" t="str">
        <f t="shared" si="50"/>
        <v/>
      </c>
      <c r="D732" s="29" t="str">
        <f t="shared" si="51"/>
        <v/>
      </c>
      <c r="E732" s="11" t="str">
        <f t="shared" si="52"/>
        <v/>
      </c>
      <c r="F732" s="11" t="str">
        <f t="shared" si="53"/>
        <v/>
      </c>
      <c r="G732" s="11" t="str">
        <f t="shared" si="54"/>
        <v/>
      </c>
      <c r="H732" s="99" t="str">
        <f t="shared" si="55"/>
        <v/>
      </c>
      <c r="I732" s="107"/>
      <c r="J732" s="113"/>
      <c r="K732" s="113"/>
      <c r="L732" s="113"/>
    </row>
    <row r="733" spans="2:12" ht="15" customHeight="1">
      <c r="B733" s="9">
        <v>20</v>
      </c>
      <c r="C733" s="29" t="str">
        <f t="shared" si="50"/>
        <v/>
      </c>
      <c r="D733" s="29" t="str">
        <f t="shared" si="51"/>
        <v/>
      </c>
      <c r="E733" s="11" t="str">
        <f t="shared" si="52"/>
        <v/>
      </c>
      <c r="F733" s="11" t="str">
        <f t="shared" si="53"/>
        <v/>
      </c>
      <c r="G733" s="11" t="str">
        <f t="shared" si="54"/>
        <v/>
      </c>
      <c r="H733" s="99" t="str">
        <f t="shared" si="55"/>
        <v/>
      </c>
      <c r="I733" s="107"/>
      <c r="J733" s="113"/>
      <c r="K733" s="113"/>
      <c r="L733" s="113"/>
    </row>
    <row r="734" spans="2:12" ht="15" customHeight="1">
      <c r="B734" s="9">
        <v>21</v>
      </c>
      <c r="C734" s="29" t="str">
        <f t="shared" si="50"/>
        <v/>
      </c>
      <c r="D734" s="29" t="str">
        <f t="shared" si="51"/>
        <v/>
      </c>
      <c r="E734" s="11" t="str">
        <f t="shared" si="52"/>
        <v/>
      </c>
      <c r="F734" s="11" t="str">
        <f t="shared" si="53"/>
        <v/>
      </c>
      <c r="G734" s="11" t="str">
        <f t="shared" si="54"/>
        <v/>
      </c>
      <c r="H734" s="99" t="str">
        <f t="shared" si="55"/>
        <v/>
      </c>
      <c r="I734" s="107"/>
      <c r="J734" s="113"/>
      <c r="K734" s="113"/>
      <c r="L734" s="113"/>
    </row>
    <row r="735" spans="2:12" ht="15" customHeight="1">
      <c r="B735" s="9">
        <v>22</v>
      </c>
      <c r="C735" s="29" t="str">
        <f t="shared" si="50"/>
        <v/>
      </c>
      <c r="D735" s="29" t="str">
        <f t="shared" si="51"/>
        <v/>
      </c>
      <c r="E735" s="11" t="str">
        <f t="shared" si="52"/>
        <v/>
      </c>
      <c r="F735" s="11" t="str">
        <f t="shared" si="53"/>
        <v/>
      </c>
      <c r="G735" s="11" t="str">
        <f t="shared" si="54"/>
        <v/>
      </c>
      <c r="H735" s="99" t="str">
        <f t="shared" si="55"/>
        <v/>
      </c>
      <c r="I735" s="107"/>
      <c r="J735" s="113"/>
      <c r="K735" s="113"/>
      <c r="L735" s="113"/>
    </row>
    <row r="736" spans="2:12" ht="15" customHeight="1">
      <c r="B736" s="9">
        <v>23</v>
      </c>
      <c r="C736" s="29" t="str">
        <f t="shared" si="50"/>
        <v/>
      </c>
      <c r="D736" s="29" t="str">
        <f t="shared" si="51"/>
        <v/>
      </c>
      <c r="E736" s="11" t="str">
        <f t="shared" si="52"/>
        <v/>
      </c>
      <c r="F736" s="11" t="str">
        <f t="shared" si="53"/>
        <v/>
      </c>
      <c r="G736" s="11" t="str">
        <f t="shared" si="54"/>
        <v/>
      </c>
      <c r="H736" s="99" t="str">
        <f t="shared" si="55"/>
        <v/>
      </c>
      <c r="I736" s="107"/>
      <c r="J736" s="113"/>
      <c r="K736" s="113"/>
      <c r="L736" s="113"/>
    </row>
    <row r="737" spans="2:12" ht="15" customHeight="1">
      <c r="B737" s="9">
        <v>24</v>
      </c>
      <c r="C737" s="29" t="str">
        <f t="shared" si="50"/>
        <v/>
      </c>
      <c r="D737" s="29" t="str">
        <f t="shared" si="51"/>
        <v/>
      </c>
      <c r="E737" s="11" t="str">
        <f t="shared" si="52"/>
        <v/>
      </c>
      <c r="F737" s="11" t="str">
        <f t="shared" si="53"/>
        <v/>
      </c>
      <c r="G737" s="11" t="str">
        <f t="shared" si="54"/>
        <v/>
      </c>
      <c r="H737" s="99" t="str">
        <f t="shared" si="55"/>
        <v/>
      </c>
      <c r="I737" s="107"/>
      <c r="J737" s="113"/>
      <c r="K737" s="113"/>
      <c r="L737" s="113"/>
    </row>
    <row r="738" spans="2:12" ht="15" customHeight="1">
      <c r="B738" s="9">
        <v>25</v>
      </c>
      <c r="C738" s="29" t="str">
        <f t="shared" si="50"/>
        <v/>
      </c>
      <c r="D738" s="29" t="str">
        <f t="shared" si="51"/>
        <v/>
      </c>
      <c r="E738" s="11" t="str">
        <f t="shared" si="52"/>
        <v/>
      </c>
      <c r="F738" s="11" t="str">
        <f t="shared" si="53"/>
        <v/>
      </c>
      <c r="G738" s="11" t="str">
        <f t="shared" si="54"/>
        <v/>
      </c>
      <c r="H738" s="99" t="str">
        <f t="shared" si="55"/>
        <v/>
      </c>
      <c r="I738" s="107"/>
      <c r="J738" s="113"/>
      <c r="K738" s="113"/>
      <c r="L738" s="113"/>
    </row>
    <row r="739" spans="2:12" ht="15" customHeight="1">
      <c r="B739" s="9">
        <v>26</v>
      </c>
      <c r="C739" s="29" t="str">
        <f t="shared" si="50"/>
        <v/>
      </c>
      <c r="D739" s="29" t="str">
        <f t="shared" si="51"/>
        <v/>
      </c>
      <c r="E739" s="11" t="str">
        <f t="shared" si="52"/>
        <v/>
      </c>
      <c r="F739" s="11" t="str">
        <f t="shared" si="53"/>
        <v/>
      </c>
      <c r="G739" s="11" t="str">
        <f t="shared" si="54"/>
        <v/>
      </c>
      <c r="H739" s="99" t="str">
        <f t="shared" si="55"/>
        <v/>
      </c>
      <c r="I739" s="107"/>
      <c r="J739" s="113"/>
      <c r="K739" s="113"/>
      <c r="L739" s="113"/>
    </row>
    <row r="740" spans="2:12" ht="15" customHeight="1">
      <c r="B740" s="9">
        <v>27</v>
      </c>
      <c r="C740" s="29" t="str">
        <f t="shared" si="50"/>
        <v/>
      </c>
      <c r="D740" s="29" t="str">
        <f t="shared" si="51"/>
        <v/>
      </c>
      <c r="E740" s="11" t="str">
        <f t="shared" si="52"/>
        <v/>
      </c>
      <c r="F740" s="11" t="str">
        <f t="shared" si="53"/>
        <v/>
      </c>
      <c r="G740" s="11" t="str">
        <f t="shared" si="54"/>
        <v/>
      </c>
      <c r="H740" s="99" t="str">
        <f t="shared" si="55"/>
        <v/>
      </c>
      <c r="I740" s="107"/>
      <c r="J740" s="113"/>
      <c r="K740" s="113"/>
      <c r="L740" s="113"/>
    </row>
    <row r="741" spans="2:12" ht="15" customHeight="1">
      <c r="B741" s="9">
        <v>28</v>
      </c>
      <c r="C741" s="29" t="str">
        <f t="shared" si="50"/>
        <v/>
      </c>
      <c r="D741" s="29" t="str">
        <f t="shared" si="51"/>
        <v/>
      </c>
      <c r="E741" s="11" t="str">
        <f t="shared" si="52"/>
        <v/>
      </c>
      <c r="F741" s="11" t="str">
        <f t="shared" si="53"/>
        <v/>
      </c>
      <c r="G741" s="11" t="str">
        <f t="shared" si="54"/>
        <v/>
      </c>
      <c r="H741" s="99" t="str">
        <f t="shared" si="55"/>
        <v/>
      </c>
      <c r="I741" s="107"/>
      <c r="J741" s="113"/>
      <c r="K741" s="113"/>
      <c r="L741" s="113"/>
    </row>
    <row r="742" spans="2:12" ht="15" customHeight="1">
      <c r="B742" s="9">
        <v>29</v>
      </c>
      <c r="C742" s="29" t="str">
        <f t="shared" si="50"/>
        <v/>
      </c>
      <c r="D742" s="29" t="str">
        <f t="shared" si="51"/>
        <v/>
      </c>
      <c r="E742" s="11" t="str">
        <f t="shared" si="52"/>
        <v/>
      </c>
      <c r="F742" s="11" t="str">
        <f t="shared" si="53"/>
        <v/>
      </c>
      <c r="G742" s="11" t="str">
        <f t="shared" si="54"/>
        <v/>
      </c>
      <c r="H742" s="99" t="str">
        <f t="shared" si="55"/>
        <v/>
      </c>
      <c r="I742" s="107"/>
      <c r="J742" s="113"/>
      <c r="K742" s="113"/>
      <c r="L742" s="113"/>
    </row>
    <row r="743" spans="2:12" ht="15" customHeight="1">
      <c r="B743" s="9">
        <v>30</v>
      </c>
      <c r="C743" s="29" t="str">
        <f t="shared" si="50"/>
        <v/>
      </c>
      <c r="D743" s="29" t="str">
        <f t="shared" si="51"/>
        <v/>
      </c>
      <c r="E743" s="11" t="str">
        <f t="shared" si="52"/>
        <v/>
      </c>
      <c r="F743" s="11" t="str">
        <f t="shared" si="53"/>
        <v/>
      </c>
      <c r="G743" s="11" t="str">
        <f t="shared" si="54"/>
        <v/>
      </c>
      <c r="H743" s="99" t="str">
        <f t="shared" si="55"/>
        <v/>
      </c>
      <c r="I743" s="107"/>
      <c r="J743" s="113"/>
      <c r="K743" s="113"/>
      <c r="L743" s="113"/>
    </row>
    <row r="744" spans="2:12" ht="15" customHeight="1">
      <c r="B744" s="9">
        <v>31</v>
      </c>
      <c r="C744" s="29" t="str">
        <f t="shared" si="50"/>
        <v/>
      </c>
      <c r="D744" s="29" t="str">
        <f t="shared" si="51"/>
        <v/>
      </c>
      <c r="E744" s="11" t="str">
        <f t="shared" si="52"/>
        <v/>
      </c>
      <c r="F744" s="11" t="str">
        <f t="shared" si="53"/>
        <v/>
      </c>
      <c r="G744" s="11" t="str">
        <f t="shared" si="54"/>
        <v/>
      </c>
      <c r="H744" s="99" t="str">
        <f t="shared" si="55"/>
        <v/>
      </c>
      <c r="I744" s="107"/>
      <c r="J744" s="113"/>
      <c r="K744" s="113"/>
      <c r="L744" s="113"/>
    </row>
    <row r="745" spans="2:12" ht="15" customHeight="1">
      <c r="B745" s="9">
        <v>32</v>
      </c>
      <c r="C745" s="29" t="str">
        <f t="shared" si="50"/>
        <v/>
      </c>
      <c r="D745" s="29" t="str">
        <f t="shared" si="51"/>
        <v/>
      </c>
      <c r="E745" s="11" t="str">
        <f t="shared" si="52"/>
        <v/>
      </c>
      <c r="F745" s="11" t="str">
        <f t="shared" si="53"/>
        <v/>
      </c>
      <c r="G745" s="11" t="str">
        <f t="shared" si="54"/>
        <v/>
      </c>
      <c r="H745" s="99" t="str">
        <f t="shared" si="55"/>
        <v/>
      </c>
      <c r="I745" s="107"/>
      <c r="J745" s="113"/>
      <c r="K745" s="113"/>
      <c r="L745" s="113"/>
    </row>
    <row r="746" spans="2:12" ht="15" customHeight="1">
      <c r="B746" s="9">
        <v>33</v>
      </c>
      <c r="C746" s="29" t="str">
        <f t="shared" si="50"/>
        <v/>
      </c>
      <c r="D746" s="29" t="str">
        <f t="shared" si="51"/>
        <v/>
      </c>
      <c r="E746" s="11" t="str">
        <f t="shared" si="52"/>
        <v/>
      </c>
      <c r="F746" s="11" t="str">
        <f t="shared" si="53"/>
        <v/>
      </c>
      <c r="G746" s="11" t="str">
        <f t="shared" si="54"/>
        <v/>
      </c>
      <c r="H746" s="99" t="str">
        <f t="shared" si="55"/>
        <v/>
      </c>
      <c r="I746" s="107"/>
      <c r="J746" s="113"/>
      <c r="K746" s="113"/>
      <c r="L746" s="113"/>
    </row>
    <row r="747" spans="2:12" ht="15" customHeight="1">
      <c r="B747" s="9">
        <v>34</v>
      </c>
      <c r="C747" s="29" t="str">
        <f t="shared" si="50"/>
        <v/>
      </c>
      <c r="D747" s="29" t="str">
        <f t="shared" si="51"/>
        <v/>
      </c>
      <c r="E747" s="11" t="str">
        <f t="shared" si="52"/>
        <v/>
      </c>
      <c r="F747" s="11" t="str">
        <f t="shared" si="53"/>
        <v/>
      </c>
      <c r="G747" s="11" t="str">
        <f t="shared" si="54"/>
        <v/>
      </c>
      <c r="H747" s="99" t="str">
        <f t="shared" si="55"/>
        <v/>
      </c>
      <c r="I747" s="107"/>
      <c r="J747" s="113"/>
      <c r="K747" s="113"/>
      <c r="L747" s="113"/>
    </row>
    <row r="748" spans="2:12" ht="15" customHeight="1">
      <c r="B748" s="9">
        <v>35</v>
      </c>
      <c r="C748" s="29" t="str">
        <f t="shared" si="50"/>
        <v/>
      </c>
      <c r="D748" s="29" t="str">
        <f t="shared" si="51"/>
        <v/>
      </c>
      <c r="E748" s="11" t="str">
        <f t="shared" si="52"/>
        <v/>
      </c>
      <c r="F748" s="11" t="str">
        <f t="shared" si="53"/>
        <v/>
      </c>
      <c r="G748" s="11" t="str">
        <f t="shared" si="54"/>
        <v/>
      </c>
      <c r="H748" s="99" t="str">
        <f t="shared" si="55"/>
        <v/>
      </c>
      <c r="I748" s="107"/>
      <c r="J748" s="113"/>
      <c r="K748" s="113"/>
      <c r="L748" s="113"/>
    </row>
    <row r="749" spans="2:12" ht="15" customHeight="1">
      <c r="B749" s="9">
        <v>36</v>
      </c>
      <c r="C749" s="29" t="str">
        <f t="shared" si="50"/>
        <v/>
      </c>
      <c r="D749" s="29" t="str">
        <f t="shared" si="51"/>
        <v/>
      </c>
      <c r="E749" s="11" t="str">
        <f t="shared" si="52"/>
        <v/>
      </c>
      <c r="F749" s="11" t="str">
        <f t="shared" si="53"/>
        <v/>
      </c>
      <c r="G749" s="11" t="str">
        <f t="shared" si="54"/>
        <v/>
      </c>
      <c r="H749" s="99" t="str">
        <f t="shared" si="55"/>
        <v/>
      </c>
      <c r="I749" s="107"/>
      <c r="J749" s="113"/>
      <c r="K749" s="113"/>
      <c r="L749" s="113"/>
    </row>
    <row r="750" spans="2:12" ht="15" customHeight="1">
      <c r="B750" s="9">
        <v>37</v>
      </c>
      <c r="C750" s="29" t="str">
        <f t="shared" si="50"/>
        <v/>
      </c>
      <c r="D750" s="29" t="str">
        <f t="shared" si="51"/>
        <v/>
      </c>
      <c r="E750" s="11" t="str">
        <f t="shared" si="52"/>
        <v/>
      </c>
      <c r="F750" s="11" t="str">
        <f t="shared" si="53"/>
        <v/>
      </c>
      <c r="G750" s="11" t="str">
        <f t="shared" si="54"/>
        <v/>
      </c>
      <c r="H750" s="99" t="str">
        <f t="shared" si="55"/>
        <v/>
      </c>
      <c r="I750" s="107"/>
      <c r="J750" s="113"/>
      <c r="K750" s="113"/>
      <c r="L750" s="113"/>
    </row>
    <row r="751" spans="2:12" ht="15" customHeight="1">
      <c r="B751" s="9">
        <v>38</v>
      </c>
      <c r="C751" s="29" t="str">
        <f t="shared" si="50"/>
        <v/>
      </c>
      <c r="D751" s="29" t="str">
        <f t="shared" si="51"/>
        <v/>
      </c>
      <c r="E751" s="11" t="str">
        <f t="shared" si="52"/>
        <v/>
      </c>
      <c r="F751" s="11" t="str">
        <f t="shared" si="53"/>
        <v/>
      </c>
      <c r="G751" s="11" t="str">
        <f t="shared" si="54"/>
        <v/>
      </c>
      <c r="H751" s="99" t="str">
        <f t="shared" si="55"/>
        <v/>
      </c>
      <c r="I751" s="107"/>
      <c r="J751" s="113"/>
      <c r="K751" s="113"/>
      <c r="L751" s="113"/>
    </row>
    <row r="752" spans="2:12" ht="15" customHeight="1">
      <c r="B752" s="9">
        <v>39</v>
      </c>
      <c r="C752" s="29" t="str">
        <f t="shared" si="50"/>
        <v/>
      </c>
      <c r="D752" s="29" t="str">
        <f t="shared" si="51"/>
        <v/>
      </c>
      <c r="E752" s="11" t="str">
        <f t="shared" si="52"/>
        <v/>
      </c>
      <c r="F752" s="11" t="str">
        <f t="shared" si="53"/>
        <v/>
      </c>
      <c r="G752" s="11" t="str">
        <f t="shared" si="54"/>
        <v/>
      </c>
      <c r="H752" s="99" t="str">
        <f t="shared" si="55"/>
        <v/>
      </c>
      <c r="I752" s="107"/>
      <c r="J752" s="113"/>
      <c r="K752" s="113"/>
      <c r="L752" s="113"/>
    </row>
    <row r="753" spans="2:12" ht="15" customHeight="1">
      <c r="B753" s="9">
        <v>40</v>
      </c>
      <c r="C753" s="29" t="str">
        <f t="shared" si="50"/>
        <v/>
      </c>
      <c r="D753" s="29" t="str">
        <f t="shared" si="51"/>
        <v/>
      </c>
      <c r="E753" s="11" t="str">
        <f t="shared" si="52"/>
        <v/>
      </c>
      <c r="F753" s="11" t="str">
        <f t="shared" si="53"/>
        <v/>
      </c>
      <c r="G753" s="11" t="str">
        <f t="shared" si="54"/>
        <v/>
      </c>
      <c r="H753" s="99" t="str">
        <f t="shared" si="55"/>
        <v/>
      </c>
      <c r="I753" s="107"/>
      <c r="J753" s="113"/>
      <c r="K753" s="113"/>
      <c r="L753" s="113"/>
    </row>
    <row r="754" spans="2:12" ht="15" customHeight="1">
      <c r="B754" s="9">
        <v>41</v>
      </c>
      <c r="C754" s="29" t="str">
        <f t="shared" si="50"/>
        <v/>
      </c>
      <c r="D754" s="29" t="str">
        <f t="shared" si="51"/>
        <v/>
      </c>
      <c r="E754" s="11" t="str">
        <f t="shared" si="52"/>
        <v/>
      </c>
      <c r="F754" s="11" t="str">
        <f t="shared" si="53"/>
        <v/>
      </c>
      <c r="G754" s="11" t="str">
        <f t="shared" si="54"/>
        <v/>
      </c>
      <c r="H754" s="99" t="str">
        <f t="shared" si="55"/>
        <v/>
      </c>
      <c r="I754" s="107"/>
      <c r="J754" s="113"/>
      <c r="K754" s="113"/>
      <c r="L754" s="113"/>
    </row>
    <row r="755" spans="2:12" ht="15" customHeight="1">
      <c r="B755" s="9">
        <v>42</v>
      </c>
      <c r="C755" s="29" t="str">
        <f t="shared" si="50"/>
        <v/>
      </c>
      <c r="D755" s="29" t="str">
        <f t="shared" si="51"/>
        <v/>
      </c>
      <c r="E755" s="11" t="str">
        <f t="shared" si="52"/>
        <v/>
      </c>
      <c r="F755" s="11" t="str">
        <f t="shared" si="53"/>
        <v/>
      </c>
      <c r="G755" s="11" t="str">
        <f t="shared" si="54"/>
        <v/>
      </c>
      <c r="H755" s="99" t="str">
        <f t="shared" si="55"/>
        <v/>
      </c>
      <c r="I755" s="107"/>
      <c r="J755" s="113"/>
      <c r="K755" s="113"/>
      <c r="L755" s="113"/>
    </row>
    <row r="756" spans="2:12" ht="15" customHeight="1">
      <c r="B756" s="9">
        <v>43</v>
      </c>
      <c r="C756" s="29" t="str">
        <f t="shared" si="50"/>
        <v/>
      </c>
      <c r="D756" s="29" t="str">
        <f t="shared" si="51"/>
        <v/>
      </c>
      <c r="E756" s="11" t="str">
        <f t="shared" si="52"/>
        <v/>
      </c>
      <c r="F756" s="11" t="str">
        <f t="shared" si="53"/>
        <v/>
      </c>
      <c r="G756" s="11" t="str">
        <f t="shared" si="54"/>
        <v/>
      </c>
      <c r="H756" s="99" t="str">
        <f t="shared" si="55"/>
        <v/>
      </c>
      <c r="I756" s="107"/>
      <c r="J756" s="113"/>
      <c r="K756" s="113"/>
      <c r="L756" s="113"/>
    </row>
    <row r="757" spans="2:12" ht="15" customHeight="1">
      <c r="B757" s="9">
        <v>44</v>
      </c>
      <c r="C757" s="29" t="str">
        <f t="shared" si="50"/>
        <v/>
      </c>
      <c r="D757" s="29" t="str">
        <f t="shared" si="51"/>
        <v/>
      </c>
      <c r="E757" s="11" t="str">
        <f t="shared" si="52"/>
        <v/>
      </c>
      <c r="F757" s="11" t="str">
        <f t="shared" si="53"/>
        <v/>
      </c>
      <c r="G757" s="11" t="str">
        <f t="shared" si="54"/>
        <v/>
      </c>
      <c r="H757" s="99" t="str">
        <f t="shared" si="55"/>
        <v/>
      </c>
      <c r="I757" s="107"/>
      <c r="J757" s="113"/>
      <c r="K757" s="113"/>
      <c r="L757" s="113"/>
    </row>
    <row r="758" spans="2:12" ht="15" customHeight="1">
      <c r="B758" s="9">
        <v>45</v>
      </c>
      <c r="C758" s="29" t="str">
        <f t="shared" si="50"/>
        <v/>
      </c>
      <c r="D758" s="29" t="str">
        <f t="shared" si="51"/>
        <v/>
      </c>
      <c r="E758" s="11" t="str">
        <f t="shared" si="52"/>
        <v/>
      </c>
      <c r="F758" s="11" t="str">
        <f t="shared" si="53"/>
        <v/>
      </c>
      <c r="G758" s="11" t="str">
        <f t="shared" si="54"/>
        <v/>
      </c>
      <c r="H758" s="99" t="str">
        <f t="shared" si="55"/>
        <v/>
      </c>
      <c r="I758" s="107"/>
      <c r="J758" s="113"/>
      <c r="K758" s="113"/>
      <c r="L758" s="113"/>
    </row>
    <row r="759" spans="2:12" ht="15" customHeight="1">
      <c r="B759" s="9">
        <v>46</v>
      </c>
      <c r="C759" s="29" t="str">
        <f t="shared" si="50"/>
        <v/>
      </c>
      <c r="D759" s="29" t="str">
        <f t="shared" si="51"/>
        <v/>
      </c>
      <c r="E759" s="11" t="str">
        <f t="shared" si="52"/>
        <v/>
      </c>
      <c r="F759" s="11" t="str">
        <f t="shared" si="53"/>
        <v/>
      </c>
      <c r="G759" s="11" t="str">
        <f t="shared" si="54"/>
        <v/>
      </c>
      <c r="H759" s="99" t="str">
        <f t="shared" si="55"/>
        <v/>
      </c>
      <c r="I759" s="107"/>
      <c r="J759" s="113"/>
      <c r="K759" s="113"/>
      <c r="L759" s="113"/>
    </row>
    <row r="760" spans="2:12" ht="15" customHeight="1">
      <c r="B760" s="9">
        <v>47</v>
      </c>
      <c r="C760" s="29" t="str">
        <f t="shared" si="50"/>
        <v/>
      </c>
      <c r="D760" s="29" t="str">
        <f t="shared" si="51"/>
        <v/>
      </c>
      <c r="E760" s="11" t="str">
        <f t="shared" si="52"/>
        <v/>
      </c>
      <c r="F760" s="11" t="str">
        <f t="shared" si="53"/>
        <v/>
      </c>
      <c r="G760" s="11" t="str">
        <f t="shared" si="54"/>
        <v/>
      </c>
      <c r="H760" s="99" t="str">
        <f t="shared" si="55"/>
        <v/>
      </c>
      <c r="I760" s="107"/>
      <c r="J760" s="113"/>
      <c r="K760" s="113"/>
      <c r="L760" s="113"/>
    </row>
    <row r="761" spans="2:12" ht="15" customHeight="1">
      <c r="B761" s="9">
        <v>48</v>
      </c>
      <c r="C761" s="29" t="str">
        <f t="shared" si="50"/>
        <v/>
      </c>
      <c r="D761" s="29" t="str">
        <f t="shared" si="51"/>
        <v/>
      </c>
      <c r="E761" s="11" t="str">
        <f t="shared" si="52"/>
        <v/>
      </c>
      <c r="F761" s="11" t="str">
        <f t="shared" si="53"/>
        <v/>
      </c>
      <c r="G761" s="11" t="str">
        <f t="shared" si="54"/>
        <v/>
      </c>
      <c r="H761" s="99" t="str">
        <f t="shared" si="55"/>
        <v/>
      </c>
      <c r="I761" s="107"/>
      <c r="J761" s="113"/>
      <c r="K761" s="113"/>
      <c r="L761" s="113"/>
    </row>
    <row r="762" spans="2:12" ht="15" customHeight="1">
      <c r="B762" s="9">
        <v>49</v>
      </c>
      <c r="C762" s="29" t="str">
        <f t="shared" si="50"/>
        <v/>
      </c>
      <c r="D762" s="29" t="str">
        <f t="shared" si="51"/>
        <v/>
      </c>
      <c r="E762" s="11" t="str">
        <f t="shared" si="52"/>
        <v/>
      </c>
      <c r="F762" s="11" t="str">
        <f t="shared" si="53"/>
        <v/>
      </c>
      <c r="G762" s="11" t="str">
        <f t="shared" si="54"/>
        <v/>
      </c>
      <c r="H762" s="99" t="str">
        <f t="shared" si="55"/>
        <v/>
      </c>
      <c r="I762" s="107"/>
      <c r="J762" s="113"/>
      <c r="K762" s="113"/>
      <c r="L762" s="113"/>
    </row>
    <row r="763" spans="2:12" ht="15" customHeight="1">
      <c r="B763" s="9">
        <v>50</v>
      </c>
      <c r="C763" s="29" t="str">
        <f t="shared" si="50"/>
        <v/>
      </c>
      <c r="D763" s="29" t="str">
        <f t="shared" si="51"/>
        <v/>
      </c>
      <c r="E763" s="11" t="str">
        <f t="shared" si="52"/>
        <v/>
      </c>
      <c r="F763" s="11" t="str">
        <f t="shared" si="53"/>
        <v/>
      </c>
      <c r="G763" s="11" t="str">
        <f t="shared" si="54"/>
        <v/>
      </c>
      <c r="H763" s="99" t="str">
        <f t="shared" si="55"/>
        <v/>
      </c>
      <c r="I763" s="107"/>
      <c r="J763" s="113"/>
      <c r="K763" s="113"/>
      <c r="L763" s="113"/>
    </row>
    <row r="764" spans="2:12" ht="15" customHeight="1">
      <c r="B764" s="9"/>
      <c r="E764" s="58"/>
      <c r="F764" s="58"/>
      <c r="G764" s="28" t="s">
        <v>81</v>
      </c>
      <c r="H764" s="98">
        <f>SUM(H714:H763)</f>
        <v>0</v>
      </c>
      <c r="I764" s="108"/>
      <c r="J764" s="114"/>
      <c r="K764" s="114"/>
      <c r="L764" s="114"/>
    </row>
    <row r="765" spans="2:12" ht="15" customHeight="1">
      <c r="B765" s="9"/>
      <c r="C765" s="32" t="s">
        <v>68</v>
      </c>
      <c r="D765" s="30"/>
      <c r="G765" s="9"/>
      <c r="I765" s="109"/>
      <c r="J765" s="115"/>
      <c r="K765" s="115"/>
      <c r="L765" s="115"/>
    </row>
    <row r="766" spans="2:12" ht="15" customHeight="1">
      <c r="B766" s="9"/>
      <c r="C766" s="28" t="s">
        <v>1</v>
      </c>
      <c r="D766" s="28" t="s">
        <v>13</v>
      </c>
      <c r="E766" s="28" t="s">
        <v>27</v>
      </c>
      <c r="F766" s="28" t="s">
        <v>15</v>
      </c>
      <c r="G766" s="28" t="s">
        <v>20</v>
      </c>
      <c r="H766" s="96" t="s">
        <v>56</v>
      </c>
      <c r="I766" s="106"/>
      <c r="J766" s="112"/>
      <c r="K766" s="112"/>
      <c r="L766" s="112"/>
    </row>
    <row r="767" spans="2:12" ht="15" customHeight="1">
      <c r="B767" s="9">
        <v>1</v>
      </c>
      <c r="C767" s="29" t="str">
        <f t="shared" ref="C767:C830" si="56">IFERROR(VLOOKUP("その他の社会活動"&amp;B767,$A$112:$H$431,3,FALSE),"")</f>
        <v/>
      </c>
      <c r="D767" s="29" t="str">
        <f t="shared" ref="D767:D830" si="57">IFERROR(VLOOKUP("その他の社会活動"&amp;B767,$A$112:$H$431,4,FALSE),"")</f>
        <v/>
      </c>
      <c r="E767" s="11" t="str">
        <f t="shared" ref="E767:E830" si="58">IFERROR(VLOOKUP("その他の社会活動"&amp;B767,$A$112:$H$431,5,FALSE),"")</f>
        <v/>
      </c>
      <c r="F767" s="11" t="str">
        <f t="shared" ref="F767:F830" si="59">IFERROR(VLOOKUP("その他の社会活動"&amp;B767,$A$112:$H$431,6,FALSE),"")</f>
        <v/>
      </c>
      <c r="G767" s="11" t="str">
        <f t="shared" ref="G767:G830" si="60">IFERROR(VLOOKUP("その他の社会活動"&amp;B767,$A$112:$H$431,7,FALSE),"")</f>
        <v/>
      </c>
      <c r="H767" s="99" t="str">
        <f t="shared" ref="H767:H830" si="61">IFERROR(VLOOKUP("その他の社会活動"&amp;B767,$A$112:$H$431,8,FALSE),"")</f>
        <v/>
      </c>
      <c r="I767" s="107"/>
      <c r="J767" s="113"/>
      <c r="K767" s="113"/>
      <c r="L767" s="113"/>
    </row>
    <row r="768" spans="2:12" ht="15" customHeight="1">
      <c r="B768" s="9">
        <v>2</v>
      </c>
      <c r="C768" s="29" t="str">
        <f t="shared" si="56"/>
        <v/>
      </c>
      <c r="D768" s="29" t="str">
        <f t="shared" si="57"/>
        <v/>
      </c>
      <c r="E768" s="11" t="str">
        <f t="shared" si="58"/>
        <v/>
      </c>
      <c r="F768" s="11" t="str">
        <f t="shared" si="59"/>
        <v/>
      </c>
      <c r="G768" s="11" t="str">
        <f t="shared" si="60"/>
        <v/>
      </c>
      <c r="H768" s="99" t="str">
        <f t="shared" si="61"/>
        <v/>
      </c>
      <c r="I768" s="107"/>
      <c r="J768" s="113"/>
      <c r="K768" s="113"/>
      <c r="L768" s="113"/>
    </row>
    <row r="769" spans="2:12" ht="15" customHeight="1">
      <c r="B769" s="9">
        <v>3</v>
      </c>
      <c r="C769" s="29" t="str">
        <f t="shared" si="56"/>
        <v/>
      </c>
      <c r="D769" s="29" t="str">
        <f t="shared" si="57"/>
        <v/>
      </c>
      <c r="E769" s="11" t="str">
        <f t="shared" si="58"/>
        <v/>
      </c>
      <c r="F769" s="11" t="str">
        <f t="shared" si="59"/>
        <v/>
      </c>
      <c r="G769" s="11" t="str">
        <f t="shared" si="60"/>
        <v/>
      </c>
      <c r="H769" s="99" t="str">
        <f t="shared" si="61"/>
        <v/>
      </c>
      <c r="I769" s="107"/>
      <c r="J769" s="113"/>
      <c r="K769" s="113"/>
      <c r="L769" s="113"/>
    </row>
    <row r="770" spans="2:12" ht="15" customHeight="1">
      <c r="B770" s="9">
        <v>4</v>
      </c>
      <c r="C770" s="29" t="str">
        <f t="shared" si="56"/>
        <v/>
      </c>
      <c r="D770" s="29" t="str">
        <f t="shared" si="57"/>
        <v/>
      </c>
      <c r="E770" s="11" t="str">
        <f t="shared" si="58"/>
        <v/>
      </c>
      <c r="F770" s="11" t="str">
        <f t="shared" si="59"/>
        <v/>
      </c>
      <c r="G770" s="11" t="str">
        <f t="shared" si="60"/>
        <v/>
      </c>
      <c r="H770" s="99" t="str">
        <f t="shared" si="61"/>
        <v/>
      </c>
      <c r="I770" s="107"/>
      <c r="J770" s="113"/>
      <c r="K770" s="113"/>
      <c r="L770" s="113"/>
    </row>
    <row r="771" spans="2:12" ht="15" customHeight="1">
      <c r="B771" s="9">
        <v>5</v>
      </c>
      <c r="C771" s="29" t="str">
        <f t="shared" si="56"/>
        <v/>
      </c>
      <c r="D771" s="29" t="str">
        <f t="shared" si="57"/>
        <v/>
      </c>
      <c r="E771" s="11" t="str">
        <f t="shared" si="58"/>
        <v/>
      </c>
      <c r="F771" s="11" t="str">
        <f t="shared" si="59"/>
        <v/>
      </c>
      <c r="G771" s="11" t="str">
        <f t="shared" si="60"/>
        <v/>
      </c>
      <c r="H771" s="99" t="str">
        <f t="shared" si="61"/>
        <v/>
      </c>
      <c r="I771" s="107"/>
      <c r="J771" s="113"/>
      <c r="K771" s="113"/>
      <c r="L771" s="113"/>
    </row>
    <row r="772" spans="2:12" ht="15" customHeight="1">
      <c r="B772" s="9">
        <v>6</v>
      </c>
      <c r="C772" s="29" t="str">
        <f t="shared" si="56"/>
        <v/>
      </c>
      <c r="D772" s="29" t="str">
        <f t="shared" si="57"/>
        <v/>
      </c>
      <c r="E772" s="11" t="str">
        <f t="shared" si="58"/>
        <v/>
      </c>
      <c r="F772" s="11" t="str">
        <f t="shared" si="59"/>
        <v/>
      </c>
      <c r="G772" s="11" t="str">
        <f t="shared" si="60"/>
        <v/>
      </c>
      <c r="H772" s="99" t="str">
        <f t="shared" si="61"/>
        <v/>
      </c>
      <c r="I772" s="107"/>
      <c r="J772" s="113"/>
      <c r="K772" s="113"/>
      <c r="L772" s="113"/>
    </row>
    <row r="773" spans="2:12" ht="15" customHeight="1">
      <c r="B773" s="9">
        <v>7</v>
      </c>
      <c r="C773" s="29" t="str">
        <f t="shared" si="56"/>
        <v/>
      </c>
      <c r="D773" s="29" t="str">
        <f t="shared" si="57"/>
        <v/>
      </c>
      <c r="E773" s="11" t="str">
        <f t="shared" si="58"/>
        <v/>
      </c>
      <c r="F773" s="11" t="str">
        <f t="shared" si="59"/>
        <v/>
      </c>
      <c r="G773" s="11" t="str">
        <f t="shared" si="60"/>
        <v/>
      </c>
      <c r="H773" s="99" t="str">
        <f t="shared" si="61"/>
        <v/>
      </c>
      <c r="I773" s="107"/>
      <c r="J773" s="113"/>
      <c r="K773" s="113"/>
      <c r="L773" s="113"/>
    </row>
    <row r="774" spans="2:12" ht="15" customHeight="1">
      <c r="B774" s="9">
        <v>8</v>
      </c>
      <c r="C774" s="29" t="str">
        <f t="shared" si="56"/>
        <v/>
      </c>
      <c r="D774" s="29" t="str">
        <f t="shared" si="57"/>
        <v/>
      </c>
      <c r="E774" s="11" t="str">
        <f t="shared" si="58"/>
        <v/>
      </c>
      <c r="F774" s="11" t="str">
        <f t="shared" si="59"/>
        <v/>
      </c>
      <c r="G774" s="11" t="str">
        <f t="shared" si="60"/>
        <v/>
      </c>
      <c r="H774" s="99" t="str">
        <f t="shared" si="61"/>
        <v/>
      </c>
      <c r="I774" s="107"/>
      <c r="J774" s="113"/>
      <c r="K774" s="113"/>
      <c r="L774" s="113"/>
    </row>
    <row r="775" spans="2:12" ht="15" customHeight="1">
      <c r="B775" s="9">
        <v>9</v>
      </c>
      <c r="C775" s="29" t="str">
        <f t="shared" si="56"/>
        <v/>
      </c>
      <c r="D775" s="29" t="str">
        <f t="shared" si="57"/>
        <v/>
      </c>
      <c r="E775" s="11" t="str">
        <f t="shared" si="58"/>
        <v/>
      </c>
      <c r="F775" s="11" t="str">
        <f t="shared" si="59"/>
        <v/>
      </c>
      <c r="G775" s="11" t="str">
        <f t="shared" si="60"/>
        <v/>
      </c>
      <c r="H775" s="99" t="str">
        <f t="shared" si="61"/>
        <v/>
      </c>
      <c r="I775" s="107"/>
      <c r="J775" s="113"/>
      <c r="K775" s="113"/>
      <c r="L775" s="113"/>
    </row>
    <row r="776" spans="2:12" ht="15" customHeight="1">
      <c r="B776" s="9">
        <v>10</v>
      </c>
      <c r="C776" s="29" t="str">
        <f t="shared" si="56"/>
        <v/>
      </c>
      <c r="D776" s="29" t="str">
        <f t="shared" si="57"/>
        <v/>
      </c>
      <c r="E776" s="11" t="str">
        <f t="shared" si="58"/>
        <v/>
      </c>
      <c r="F776" s="11" t="str">
        <f t="shared" si="59"/>
        <v/>
      </c>
      <c r="G776" s="11" t="str">
        <f t="shared" si="60"/>
        <v/>
      </c>
      <c r="H776" s="99" t="str">
        <f t="shared" si="61"/>
        <v/>
      </c>
      <c r="I776" s="107"/>
      <c r="J776" s="113"/>
      <c r="K776" s="113"/>
      <c r="L776" s="113"/>
    </row>
    <row r="777" spans="2:12" ht="15" customHeight="1">
      <c r="B777" s="9">
        <v>11</v>
      </c>
      <c r="C777" s="29" t="str">
        <f t="shared" si="56"/>
        <v/>
      </c>
      <c r="D777" s="29" t="str">
        <f t="shared" si="57"/>
        <v/>
      </c>
      <c r="E777" s="11" t="str">
        <f t="shared" si="58"/>
        <v/>
      </c>
      <c r="F777" s="11" t="str">
        <f t="shared" si="59"/>
        <v/>
      </c>
      <c r="G777" s="11" t="str">
        <f t="shared" si="60"/>
        <v/>
      </c>
      <c r="H777" s="99" t="str">
        <f t="shared" si="61"/>
        <v/>
      </c>
      <c r="I777" s="107"/>
      <c r="J777" s="113"/>
      <c r="K777" s="113"/>
      <c r="L777" s="113"/>
    </row>
    <row r="778" spans="2:12" ht="15" customHeight="1">
      <c r="B778" s="9">
        <v>12</v>
      </c>
      <c r="C778" s="29" t="str">
        <f t="shared" si="56"/>
        <v/>
      </c>
      <c r="D778" s="29" t="str">
        <f t="shared" si="57"/>
        <v/>
      </c>
      <c r="E778" s="11" t="str">
        <f t="shared" si="58"/>
        <v/>
      </c>
      <c r="F778" s="11" t="str">
        <f t="shared" si="59"/>
        <v/>
      </c>
      <c r="G778" s="11" t="str">
        <f t="shared" si="60"/>
        <v/>
      </c>
      <c r="H778" s="99" t="str">
        <f t="shared" si="61"/>
        <v/>
      </c>
      <c r="I778" s="107"/>
      <c r="J778" s="113"/>
      <c r="K778" s="113"/>
      <c r="L778" s="113"/>
    </row>
    <row r="779" spans="2:12" ht="15" customHeight="1">
      <c r="B779" s="9">
        <v>13</v>
      </c>
      <c r="C779" s="29" t="str">
        <f t="shared" si="56"/>
        <v/>
      </c>
      <c r="D779" s="29" t="str">
        <f t="shared" si="57"/>
        <v/>
      </c>
      <c r="E779" s="11" t="str">
        <f t="shared" si="58"/>
        <v/>
      </c>
      <c r="F779" s="11" t="str">
        <f t="shared" si="59"/>
        <v/>
      </c>
      <c r="G779" s="11" t="str">
        <f t="shared" si="60"/>
        <v/>
      </c>
      <c r="H779" s="99" t="str">
        <f t="shared" si="61"/>
        <v/>
      </c>
      <c r="I779" s="107"/>
      <c r="J779" s="113"/>
      <c r="K779" s="113"/>
      <c r="L779" s="113"/>
    </row>
    <row r="780" spans="2:12" ht="15" customHeight="1">
      <c r="B780" s="9">
        <v>14</v>
      </c>
      <c r="C780" s="29" t="str">
        <f t="shared" si="56"/>
        <v/>
      </c>
      <c r="D780" s="29" t="str">
        <f t="shared" si="57"/>
        <v/>
      </c>
      <c r="E780" s="11" t="str">
        <f t="shared" si="58"/>
        <v/>
      </c>
      <c r="F780" s="11" t="str">
        <f t="shared" si="59"/>
        <v/>
      </c>
      <c r="G780" s="11" t="str">
        <f t="shared" si="60"/>
        <v/>
      </c>
      <c r="H780" s="99" t="str">
        <f t="shared" si="61"/>
        <v/>
      </c>
      <c r="I780" s="107"/>
      <c r="J780" s="113"/>
      <c r="K780" s="113"/>
      <c r="L780" s="113"/>
    </row>
    <row r="781" spans="2:12" ht="15" customHeight="1">
      <c r="B781" s="9">
        <v>15</v>
      </c>
      <c r="C781" s="29" t="str">
        <f t="shared" si="56"/>
        <v/>
      </c>
      <c r="D781" s="29" t="str">
        <f t="shared" si="57"/>
        <v/>
      </c>
      <c r="E781" s="11" t="str">
        <f t="shared" si="58"/>
        <v/>
      </c>
      <c r="F781" s="11" t="str">
        <f t="shared" si="59"/>
        <v/>
      </c>
      <c r="G781" s="11" t="str">
        <f t="shared" si="60"/>
        <v/>
      </c>
      <c r="H781" s="99" t="str">
        <f t="shared" si="61"/>
        <v/>
      </c>
      <c r="I781" s="107"/>
      <c r="J781" s="113"/>
      <c r="K781" s="113"/>
      <c r="L781" s="113"/>
    </row>
    <row r="782" spans="2:12" ht="15" customHeight="1">
      <c r="B782" s="9">
        <v>16</v>
      </c>
      <c r="C782" s="29" t="str">
        <f t="shared" si="56"/>
        <v/>
      </c>
      <c r="D782" s="29" t="str">
        <f t="shared" si="57"/>
        <v/>
      </c>
      <c r="E782" s="11" t="str">
        <f t="shared" si="58"/>
        <v/>
      </c>
      <c r="F782" s="11" t="str">
        <f t="shared" si="59"/>
        <v/>
      </c>
      <c r="G782" s="11" t="str">
        <f t="shared" si="60"/>
        <v/>
      </c>
      <c r="H782" s="99" t="str">
        <f t="shared" si="61"/>
        <v/>
      </c>
      <c r="I782" s="107"/>
      <c r="J782" s="113"/>
      <c r="K782" s="113"/>
      <c r="L782" s="113"/>
    </row>
    <row r="783" spans="2:12" ht="15" customHeight="1">
      <c r="B783" s="9">
        <v>17</v>
      </c>
      <c r="C783" s="29" t="str">
        <f t="shared" si="56"/>
        <v/>
      </c>
      <c r="D783" s="29" t="str">
        <f t="shared" si="57"/>
        <v/>
      </c>
      <c r="E783" s="11" t="str">
        <f t="shared" si="58"/>
        <v/>
      </c>
      <c r="F783" s="11" t="str">
        <f t="shared" si="59"/>
        <v/>
      </c>
      <c r="G783" s="11" t="str">
        <f t="shared" si="60"/>
        <v/>
      </c>
      <c r="H783" s="99" t="str">
        <f t="shared" si="61"/>
        <v/>
      </c>
      <c r="I783" s="107"/>
      <c r="J783" s="113"/>
      <c r="K783" s="113"/>
      <c r="L783" s="113"/>
    </row>
    <row r="784" spans="2:12" ht="15" customHeight="1">
      <c r="B784" s="9">
        <v>18</v>
      </c>
      <c r="C784" s="29" t="str">
        <f t="shared" si="56"/>
        <v/>
      </c>
      <c r="D784" s="29" t="str">
        <f t="shared" si="57"/>
        <v/>
      </c>
      <c r="E784" s="11" t="str">
        <f t="shared" si="58"/>
        <v/>
      </c>
      <c r="F784" s="11" t="str">
        <f t="shared" si="59"/>
        <v/>
      </c>
      <c r="G784" s="11" t="str">
        <f t="shared" si="60"/>
        <v/>
      </c>
      <c r="H784" s="99" t="str">
        <f t="shared" si="61"/>
        <v/>
      </c>
      <c r="I784" s="107"/>
      <c r="J784" s="113"/>
      <c r="K784" s="113"/>
      <c r="L784" s="113"/>
    </row>
    <row r="785" spans="2:12" ht="15" customHeight="1">
      <c r="B785" s="9">
        <v>19</v>
      </c>
      <c r="C785" s="29" t="str">
        <f t="shared" si="56"/>
        <v/>
      </c>
      <c r="D785" s="29" t="str">
        <f t="shared" si="57"/>
        <v/>
      </c>
      <c r="E785" s="11" t="str">
        <f t="shared" si="58"/>
        <v/>
      </c>
      <c r="F785" s="11" t="str">
        <f t="shared" si="59"/>
        <v/>
      </c>
      <c r="G785" s="11" t="str">
        <f t="shared" si="60"/>
        <v/>
      </c>
      <c r="H785" s="99" t="str">
        <f t="shared" si="61"/>
        <v/>
      </c>
      <c r="I785" s="107"/>
      <c r="J785" s="113"/>
      <c r="K785" s="113"/>
      <c r="L785" s="113"/>
    </row>
    <row r="786" spans="2:12" ht="15" customHeight="1">
      <c r="B786" s="9">
        <v>20</v>
      </c>
      <c r="C786" s="29" t="str">
        <f t="shared" si="56"/>
        <v/>
      </c>
      <c r="D786" s="29" t="str">
        <f t="shared" si="57"/>
        <v/>
      </c>
      <c r="E786" s="11" t="str">
        <f t="shared" si="58"/>
        <v/>
      </c>
      <c r="F786" s="11" t="str">
        <f t="shared" si="59"/>
        <v/>
      </c>
      <c r="G786" s="11" t="str">
        <f t="shared" si="60"/>
        <v/>
      </c>
      <c r="H786" s="99" t="str">
        <f t="shared" si="61"/>
        <v/>
      </c>
      <c r="I786" s="107"/>
      <c r="J786" s="113"/>
      <c r="K786" s="113"/>
      <c r="L786" s="113"/>
    </row>
    <row r="787" spans="2:12" ht="15" customHeight="1">
      <c r="B787" s="9">
        <v>21</v>
      </c>
      <c r="C787" s="29" t="str">
        <f t="shared" si="56"/>
        <v/>
      </c>
      <c r="D787" s="29" t="str">
        <f t="shared" si="57"/>
        <v/>
      </c>
      <c r="E787" s="11" t="str">
        <f t="shared" si="58"/>
        <v/>
      </c>
      <c r="F787" s="11" t="str">
        <f t="shared" si="59"/>
        <v/>
      </c>
      <c r="G787" s="11" t="str">
        <f t="shared" si="60"/>
        <v/>
      </c>
      <c r="H787" s="99" t="str">
        <f t="shared" si="61"/>
        <v/>
      </c>
      <c r="I787" s="107"/>
      <c r="J787" s="113"/>
      <c r="K787" s="113"/>
      <c r="L787" s="113"/>
    </row>
    <row r="788" spans="2:12" ht="15" customHeight="1">
      <c r="B788" s="9">
        <v>22</v>
      </c>
      <c r="C788" s="29" t="str">
        <f t="shared" si="56"/>
        <v/>
      </c>
      <c r="D788" s="29" t="str">
        <f t="shared" si="57"/>
        <v/>
      </c>
      <c r="E788" s="11" t="str">
        <f t="shared" si="58"/>
        <v/>
      </c>
      <c r="F788" s="11" t="str">
        <f t="shared" si="59"/>
        <v/>
      </c>
      <c r="G788" s="11" t="str">
        <f t="shared" si="60"/>
        <v/>
      </c>
      <c r="H788" s="99" t="str">
        <f t="shared" si="61"/>
        <v/>
      </c>
      <c r="I788" s="107"/>
      <c r="J788" s="113"/>
      <c r="K788" s="113"/>
      <c r="L788" s="113"/>
    </row>
    <row r="789" spans="2:12" ht="15" customHeight="1">
      <c r="B789" s="9">
        <v>23</v>
      </c>
      <c r="C789" s="29" t="str">
        <f t="shared" si="56"/>
        <v/>
      </c>
      <c r="D789" s="29" t="str">
        <f t="shared" si="57"/>
        <v/>
      </c>
      <c r="E789" s="11" t="str">
        <f t="shared" si="58"/>
        <v/>
      </c>
      <c r="F789" s="11" t="str">
        <f t="shared" si="59"/>
        <v/>
      </c>
      <c r="G789" s="11" t="str">
        <f t="shared" si="60"/>
        <v/>
      </c>
      <c r="H789" s="99" t="str">
        <f t="shared" si="61"/>
        <v/>
      </c>
      <c r="I789" s="107"/>
      <c r="J789" s="113"/>
      <c r="K789" s="113"/>
      <c r="L789" s="113"/>
    </row>
    <row r="790" spans="2:12" ht="15" customHeight="1">
      <c r="B790" s="9">
        <v>24</v>
      </c>
      <c r="C790" s="29" t="str">
        <f t="shared" si="56"/>
        <v/>
      </c>
      <c r="D790" s="29" t="str">
        <f t="shared" si="57"/>
        <v/>
      </c>
      <c r="E790" s="11" t="str">
        <f t="shared" si="58"/>
        <v/>
      </c>
      <c r="F790" s="11" t="str">
        <f t="shared" si="59"/>
        <v/>
      </c>
      <c r="G790" s="11" t="str">
        <f t="shared" si="60"/>
        <v/>
      </c>
      <c r="H790" s="99" t="str">
        <f t="shared" si="61"/>
        <v/>
      </c>
      <c r="I790" s="107"/>
      <c r="J790" s="113"/>
      <c r="K790" s="113"/>
      <c r="L790" s="113"/>
    </row>
    <row r="791" spans="2:12" ht="15" customHeight="1">
      <c r="B791" s="9">
        <v>25</v>
      </c>
      <c r="C791" s="29" t="str">
        <f t="shared" si="56"/>
        <v/>
      </c>
      <c r="D791" s="29" t="str">
        <f t="shared" si="57"/>
        <v/>
      </c>
      <c r="E791" s="11" t="str">
        <f t="shared" si="58"/>
        <v/>
      </c>
      <c r="F791" s="11" t="str">
        <f t="shared" si="59"/>
        <v/>
      </c>
      <c r="G791" s="11" t="str">
        <f t="shared" si="60"/>
        <v/>
      </c>
      <c r="H791" s="99" t="str">
        <f t="shared" si="61"/>
        <v/>
      </c>
      <c r="I791" s="107"/>
      <c r="J791" s="113"/>
      <c r="K791" s="113"/>
      <c r="L791" s="113"/>
    </row>
    <row r="792" spans="2:12" ht="15" customHeight="1">
      <c r="B792" s="9">
        <v>26</v>
      </c>
      <c r="C792" s="29" t="str">
        <f t="shared" si="56"/>
        <v/>
      </c>
      <c r="D792" s="29" t="str">
        <f t="shared" si="57"/>
        <v/>
      </c>
      <c r="E792" s="11" t="str">
        <f t="shared" si="58"/>
        <v/>
      </c>
      <c r="F792" s="11" t="str">
        <f t="shared" si="59"/>
        <v/>
      </c>
      <c r="G792" s="11" t="str">
        <f t="shared" si="60"/>
        <v/>
      </c>
      <c r="H792" s="99" t="str">
        <f t="shared" si="61"/>
        <v/>
      </c>
      <c r="I792" s="107"/>
      <c r="J792" s="113"/>
      <c r="K792" s="113"/>
      <c r="L792" s="113"/>
    </row>
    <row r="793" spans="2:12" ht="15" customHeight="1">
      <c r="B793" s="9">
        <v>27</v>
      </c>
      <c r="C793" s="29" t="str">
        <f t="shared" si="56"/>
        <v/>
      </c>
      <c r="D793" s="29" t="str">
        <f t="shared" si="57"/>
        <v/>
      </c>
      <c r="E793" s="11" t="str">
        <f t="shared" si="58"/>
        <v/>
      </c>
      <c r="F793" s="11" t="str">
        <f t="shared" si="59"/>
        <v/>
      </c>
      <c r="G793" s="11" t="str">
        <f t="shared" si="60"/>
        <v/>
      </c>
      <c r="H793" s="99" t="str">
        <f t="shared" si="61"/>
        <v/>
      </c>
      <c r="I793" s="107"/>
      <c r="J793" s="113"/>
      <c r="K793" s="113"/>
      <c r="L793" s="113"/>
    </row>
    <row r="794" spans="2:12" ht="15" customHeight="1">
      <c r="B794" s="9">
        <v>28</v>
      </c>
      <c r="C794" s="29" t="str">
        <f t="shared" si="56"/>
        <v/>
      </c>
      <c r="D794" s="29" t="str">
        <f t="shared" si="57"/>
        <v/>
      </c>
      <c r="E794" s="11" t="str">
        <f t="shared" si="58"/>
        <v/>
      </c>
      <c r="F794" s="11" t="str">
        <f t="shared" si="59"/>
        <v/>
      </c>
      <c r="G794" s="11" t="str">
        <f t="shared" si="60"/>
        <v/>
      </c>
      <c r="H794" s="99" t="str">
        <f t="shared" si="61"/>
        <v/>
      </c>
      <c r="I794" s="107"/>
      <c r="J794" s="113"/>
      <c r="K794" s="113"/>
      <c r="L794" s="113"/>
    </row>
    <row r="795" spans="2:12" ht="15" customHeight="1">
      <c r="B795" s="9">
        <v>29</v>
      </c>
      <c r="C795" s="29" t="str">
        <f t="shared" si="56"/>
        <v/>
      </c>
      <c r="D795" s="29" t="str">
        <f t="shared" si="57"/>
        <v/>
      </c>
      <c r="E795" s="11" t="str">
        <f t="shared" si="58"/>
        <v/>
      </c>
      <c r="F795" s="11" t="str">
        <f t="shared" si="59"/>
        <v/>
      </c>
      <c r="G795" s="11" t="str">
        <f t="shared" si="60"/>
        <v/>
      </c>
      <c r="H795" s="99" t="str">
        <f t="shared" si="61"/>
        <v/>
      </c>
      <c r="I795" s="107"/>
      <c r="J795" s="113"/>
      <c r="K795" s="113"/>
      <c r="L795" s="113"/>
    </row>
    <row r="796" spans="2:12" ht="15" customHeight="1">
      <c r="B796" s="9">
        <v>30</v>
      </c>
      <c r="C796" s="29" t="str">
        <f t="shared" si="56"/>
        <v/>
      </c>
      <c r="D796" s="29" t="str">
        <f t="shared" si="57"/>
        <v/>
      </c>
      <c r="E796" s="11" t="str">
        <f t="shared" si="58"/>
        <v/>
      </c>
      <c r="F796" s="11" t="str">
        <f t="shared" si="59"/>
        <v/>
      </c>
      <c r="G796" s="11" t="str">
        <f t="shared" si="60"/>
        <v/>
      </c>
      <c r="H796" s="99" t="str">
        <f t="shared" si="61"/>
        <v/>
      </c>
      <c r="I796" s="107"/>
      <c r="J796" s="113"/>
      <c r="K796" s="113"/>
      <c r="L796" s="113"/>
    </row>
    <row r="797" spans="2:12" ht="15" customHeight="1">
      <c r="B797" s="9">
        <v>31</v>
      </c>
      <c r="C797" s="29" t="str">
        <f t="shared" si="56"/>
        <v/>
      </c>
      <c r="D797" s="29" t="str">
        <f t="shared" si="57"/>
        <v/>
      </c>
      <c r="E797" s="11" t="str">
        <f t="shared" si="58"/>
        <v/>
      </c>
      <c r="F797" s="11" t="str">
        <f t="shared" si="59"/>
        <v/>
      </c>
      <c r="G797" s="11" t="str">
        <f t="shared" si="60"/>
        <v/>
      </c>
      <c r="H797" s="99" t="str">
        <f t="shared" si="61"/>
        <v/>
      </c>
      <c r="I797" s="107"/>
      <c r="J797" s="113"/>
      <c r="K797" s="113"/>
      <c r="L797" s="113"/>
    </row>
    <row r="798" spans="2:12" ht="15" customHeight="1">
      <c r="B798" s="9">
        <v>32</v>
      </c>
      <c r="C798" s="29" t="str">
        <f t="shared" si="56"/>
        <v/>
      </c>
      <c r="D798" s="29" t="str">
        <f t="shared" si="57"/>
        <v/>
      </c>
      <c r="E798" s="11" t="str">
        <f t="shared" si="58"/>
        <v/>
      </c>
      <c r="F798" s="11" t="str">
        <f t="shared" si="59"/>
        <v/>
      </c>
      <c r="G798" s="11" t="str">
        <f t="shared" si="60"/>
        <v/>
      </c>
      <c r="H798" s="99" t="str">
        <f t="shared" si="61"/>
        <v/>
      </c>
      <c r="I798" s="107"/>
      <c r="J798" s="113"/>
      <c r="K798" s="113"/>
      <c r="L798" s="113"/>
    </row>
    <row r="799" spans="2:12" ht="15" customHeight="1">
      <c r="B799" s="9">
        <v>33</v>
      </c>
      <c r="C799" s="29" t="str">
        <f t="shared" si="56"/>
        <v/>
      </c>
      <c r="D799" s="29" t="str">
        <f t="shared" si="57"/>
        <v/>
      </c>
      <c r="E799" s="11" t="str">
        <f t="shared" si="58"/>
        <v/>
      </c>
      <c r="F799" s="11" t="str">
        <f t="shared" si="59"/>
        <v/>
      </c>
      <c r="G799" s="11" t="str">
        <f t="shared" si="60"/>
        <v/>
      </c>
      <c r="H799" s="99" t="str">
        <f t="shared" si="61"/>
        <v/>
      </c>
      <c r="I799" s="107"/>
      <c r="J799" s="113"/>
      <c r="K799" s="113"/>
      <c r="L799" s="113"/>
    </row>
    <row r="800" spans="2:12" ht="15" customHeight="1">
      <c r="B800" s="9">
        <v>34</v>
      </c>
      <c r="C800" s="29" t="str">
        <f t="shared" si="56"/>
        <v/>
      </c>
      <c r="D800" s="29" t="str">
        <f t="shared" si="57"/>
        <v/>
      </c>
      <c r="E800" s="11" t="str">
        <f t="shared" si="58"/>
        <v/>
      </c>
      <c r="F800" s="11" t="str">
        <f t="shared" si="59"/>
        <v/>
      </c>
      <c r="G800" s="11" t="str">
        <f t="shared" si="60"/>
        <v/>
      </c>
      <c r="H800" s="99" t="str">
        <f t="shared" si="61"/>
        <v/>
      </c>
      <c r="I800" s="107"/>
      <c r="J800" s="113"/>
      <c r="K800" s="113"/>
      <c r="L800" s="113"/>
    </row>
    <row r="801" spans="2:12" ht="15" customHeight="1">
      <c r="B801" s="9">
        <v>35</v>
      </c>
      <c r="C801" s="29" t="str">
        <f t="shared" si="56"/>
        <v/>
      </c>
      <c r="D801" s="29" t="str">
        <f t="shared" si="57"/>
        <v/>
      </c>
      <c r="E801" s="11" t="str">
        <f t="shared" si="58"/>
        <v/>
      </c>
      <c r="F801" s="11" t="str">
        <f t="shared" si="59"/>
        <v/>
      </c>
      <c r="G801" s="11" t="str">
        <f t="shared" si="60"/>
        <v/>
      </c>
      <c r="H801" s="99" t="str">
        <f t="shared" si="61"/>
        <v/>
      </c>
      <c r="I801" s="107"/>
      <c r="J801" s="113"/>
      <c r="K801" s="113"/>
      <c r="L801" s="113"/>
    </row>
    <row r="802" spans="2:12" ht="15" customHeight="1">
      <c r="B802" s="9">
        <v>36</v>
      </c>
      <c r="C802" s="29" t="str">
        <f t="shared" si="56"/>
        <v/>
      </c>
      <c r="D802" s="29" t="str">
        <f t="shared" si="57"/>
        <v/>
      </c>
      <c r="E802" s="11" t="str">
        <f t="shared" si="58"/>
        <v/>
      </c>
      <c r="F802" s="11" t="str">
        <f t="shared" si="59"/>
        <v/>
      </c>
      <c r="G802" s="11" t="str">
        <f t="shared" si="60"/>
        <v/>
      </c>
      <c r="H802" s="99" t="str">
        <f t="shared" si="61"/>
        <v/>
      </c>
      <c r="I802" s="107"/>
      <c r="J802" s="113"/>
      <c r="K802" s="113"/>
      <c r="L802" s="113"/>
    </row>
    <row r="803" spans="2:12" ht="15" customHeight="1">
      <c r="B803" s="9">
        <v>37</v>
      </c>
      <c r="C803" s="29" t="str">
        <f t="shared" si="56"/>
        <v/>
      </c>
      <c r="D803" s="29" t="str">
        <f t="shared" si="57"/>
        <v/>
      </c>
      <c r="E803" s="11" t="str">
        <f t="shared" si="58"/>
        <v/>
      </c>
      <c r="F803" s="11" t="str">
        <f t="shared" si="59"/>
        <v/>
      </c>
      <c r="G803" s="11" t="str">
        <f t="shared" si="60"/>
        <v/>
      </c>
      <c r="H803" s="99" t="str">
        <f t="shared" si="61"/>
        <v/>
      </c>
      <c r="I803" s="107"/>
      <c r="J803" s="113"/>
      <c r="K803" s="113"/>
      <c r="L803" s="113"/>
    </row>
    <row r="804" spans="2:12" ht="15" customHeight="1">
      <c r="B804" s="9">
        <v>38</v>
      </c>
      <c r="C804" s="29" t="str">
        <f t="shared" si="56"/>
        <v/>
      </c>
      <c r="D804" s="29" t="str">
        <f t="shared" si="57"/>
        <v/>
      </c>
      <c r="E804" s="11" t="str">
        <f t="shared" si="58"/>
        <v/>
      </c>
      <c r="F804" s="11" t="str">
        <f t="shared" si="59"/>
        <v/>
      </c>
      <c r="G804" s="11" t="str">
        <f t="shared" si="60"/>
        <v/>
      </c>
      <c r="H804" s="99" t="str">
        <f t="shared" si="61"/>
        <v/>
      </c>
      <c r="I804" s="107"/>
      <c r="J804" s="113"/>
      <c r="K804" s="113"/>
      <c r="L804" s="113"/>
    </row>
    <row r="805" spans="2:12" ht="15" customHeight="1">
      <c r="B805" s="9">
        <v>39</v>
      </c>
      <c r="C805" s="29" t="str">
        <f t="shared" si="56"/>
        <v/>
      </c>
      <c r="D805" s="29" t="str">
        <f t="shared" si="57"/>
        <v/>
      </c>
      <c r="E805" s="11" t="str">
        <f t="shared" si="58"/>
        <v/>
      </c>
      <c r="F805" s="11" t="str">
        <f t="shared" si="59"/>
        <v/>
      </c>
      <c r="G805" s="11" t="str">
        <f t="shared" si="60"/>
        <v/>
      </c>
      <c r="H805" s="99" t="str">
        <f t="shared" si="61"/>
        <v/>
      </c>
      <c r="I805" s="107"/>
      <c r="J805" s="113"/>
      <c r="K805" s="113"/>
      <c r="L805" s="113"/>
    </row>
    <row r="806" spans="2:12" ht="15" customHeight="1">
      <c r="B806" s="9">
        <v>40</v>
      </c>
      <c r="C806" s="29" t="str">
        <f t="shared" si="56"/>
        <v/>
      </c>
      <c r="D806" s="29" t="str">
        <f t="shared" si="57"/>
        <v/>
      </c>
      <c r="E806" s="11" t="str">
        <f t="shared" si="58"/>
        <v/>
      </c>
      <c r="F806" s="11" t="str">
        <f t="shared" si="59"/>
        <v/>
      </c>
      <c r="G806" s="11" t="str">
        <f t="shared" si="60"/>
        <v/>
      </c>
      <c r="H806" s="99" t="str">
        <f t="shared" si="61"/>
        <v/>
      </c>
      <c r="I806" s="107"/>
      <c r="J806" s="113"/>
      <c r="K806" s="113"/>
      <c r="L806" s="113"/>
    </row>
    <row r="807" spans="2:12" ht="15" customHeight="1">
      <c r="B807" s="9">
        <v>41</v>
      </c>
      <c r="C807" s="29" t="str">
        <f t="shared" si="56"/>
        <v/>
      </c>
      <c r="D807" s="29" t="str">
        <f t="shared" si="57"/>
        <v/>
      </c>
      <c r="E807" s="11" t="str">
        <f t="shared" si="58"/>
        <v/>
      </c>
      <c r="F807" s="11" t="str">
        <f t="shared" si="59"/>
        <v/>
      </c>
      <c r="G807" s="11" t="str">
        <f t="shared" si="60"/>
        <v/>
      </c>
      <c r="H807" s="99" t="str">
        <f t="shared" si="61"/>
        <v/>
      </c>
      <c r="I807" s="107"/>
      <c r="J807" s="113"/>
      <c r="K807" s="113"/>
      <c r="L807" s="113"/>
    </row>
    <row r="808" spans="2:12" ht="15" customHeight="1">
      <c r="B808" s="9">
        <v>42</v>
      </c>
      <c r="C808" s="29" t="str">
        <f t="shared" si="56"/>
        <v/>
      </c>
      <c r="D808" s="29" t="str">
        <f t="shared" si="57"/>
        <v/>
      </c>
      <c r="E808" s="11" t="str">
        <f t="shared" si="58"/>
        <v/>
      </c>
      <c r="F808" s="11" t="str">
        <f t="shared" si="59"/>
        <v/>
      </c>
      <c r="G808" s="11" t="str">
        <f t="shared" si="60"/>
        <v/>
      </c>
      <c r="H808" s="99" t="str">
        <f t="shared" si="61"/>
        <v/>
      </c>
      <c r="I808" s="107"/>
      <c r="J808" s="113"/>
      <c r="K808" s="113"/>
      <c r="L808" s="113"/>
    </row>
    <row r="809" spans="2:12" ht="15" customHeight="1">
      <c r="B809" s="9">
        <v>43</v>
      </c>
      <c r="C809" s="29" t="str">
        <f t="shared" si="56"/>
        <v/>
      </c>
      <c r="D809" s="29" t="str">
        <f t="shared" si="57"/>
        <v/>
      </c>
      <c r="E809" s="11" t="str">
        <f t="shared" si="58"/>
        <v/>
      </c>
      <c r="F809" s="11" t="str">
        <f t="shared" si="59"/>
        <v/>
      </c>
      <c r="G809" s="11" t="str">
        <f t="shared" si="60"/>
        <v/>
      </c>
      <c r="H809" s="99" t="str">
        <f t="shared" si="61"/>
        <v/>
      </c>
      <c r="I809" s="107"/>
      <c r="J809" s="113"/>
      <c r="K809" s="113"/>
      <c r="L809" s="113"/>
    </row>
    <row r="810" spans="2:12" ht="15" customHeight="1">
      <c r="B810" s="9">
        <v>44</v>
      </c>
      <c r="C810" s="29" t="str">
        <f t="shared" si="56"/>
        <v/>
      </c>
      <c r="D810" s="29" t="str">
        <f t="shared" si="57"/>
        <v/>
      </c>
      <c r="E810" s="11" t="str">
        <f t="shared" si="58"/>
        <v/>
      </c>
      <c r="F810" s="11" t="str">
        <f t="shared" si="59"/>
        <v/>
      </c>
      <c r="G810" s="11" t="str">
        <f t="shared" si="60"/>
        <v/>
      </c>
      <c r="H810" s="99" t="str">
        <f t="shared" si="61"/>
        <v/>
      </c>
      <c r="I810" s="107"/>
      <c r="J810" s="113"/>
      <c r="K810" s="113"/>
      <c r="L810" s="113"/>
    </row>
    <row r="811" spans="2:12" ht="15" customHeight="1">
      <c r="B811" s="9">
        <v>45</v>
      </c>
      <c r="C811" s="29" t="str">
        <f t="shared" si="56"/>
        <v/>
      </c>
      <c r="D811" s="29" t="str">
        <f t="shared" si="57"/>
        <v/>
      </c>
      <c r="E811" s="11" t="str">
        <f t="shared" si="58"/>
        <v/>
      </c>
      <c r="F811" s="11" t="str">
        <f t="shared" si="59"/>
        <v/>
      </c>
      <c r="G811" s="11" t="str">
        <f t="shared" si="60"/>
        <v/>
      </c>
      <c r="H811" s="99" t="str">
        <f t="shared" si="61"/>
        <v/>
      </c>
      <c r="I811" s="107"/>
      <c r="J811" s="113"/>
      <c r="K811" s="113"/>
      <c r="L811" s="113"/>
    </row>
    <row r="812" spans="2:12" ht="15" customHeight="1">
      <c r="B812" s="9">
        <v>46</v>
      </c>
      <c r="C812" s="29" t="str">
        <f t="shared" si="56"/>
        <v/>
      </c>
      <c r="D812" s="29" t="str">
        <f t="shared" si="57"/>
        <v/>
      </c>
      <c r="E812" s="11" t="str">
        <f t="shared" si="58"/>
        <v/>
      </c>
      <c r="F812" s="11" t="str">
        <f t="shared" si="59"/>
        <v/>
      </c>
      <c r="G812" s="11" t="str">
        <f t="shared" si="60"/>
        <v/>
      </c>
      <c r="H812" s="99" t="str">
        <f t="shared" si="61"/>
        <v/>
      </c>
      <c r="I812" s="107"/>
      <c r="J812" s="113"/>
      <c r="K812" s="113"/>
      <c r="L812" s="113"/>
    </row>
    <row r="813" spans="2:12" ht="15" customHeight="1">
      <c r="B813" s="9">
        <v>47</v>
      </c>
      <c r="C813" s="29" t="str">
        <f t="shared" si="56"/>
        <v/>
      </c>
      <c r="D813" s="29" t="str">
        <f t="shared" si="57"/>
        <v/>
      </c>
      <c r="E813" s="11" t="str">
        <f t="shared" si="58"/>
        <v/>
      </c>
      <c r="F813" s="11" t="str">
        <f t="shared" si="59"/>
        <v/>
      </c>
      <c r="G813" s="11" t="str">
        <f t="shared" si="60"/>
        <v/>
      </c>
      <c r="H813" s="99" t="str">
        <f t="shared" si="61"/>
        <v/>
      </c>
      <c r="I813" s="107"/>
      <c r="J813" s="113"/>
      <c r="K813" s="113"/>
      <c r="L813" s="113"/>
    </row>
    <row r="814" spans="2:12" ht="15" customHeight="1">
      <c r="B814" s="9">
        <v>48</v>
      </c>
      <c r="C814" s="29" t="str">
        <f t="shared" si="56"/>
        <v/>
      </c>
      <c r="D814" s="29" t="str">
        <f t="shared" si="57"/>
        <v/>
      </c>
      <c r="E814" s="11" t="str">
        <f t="shared" si="58"/>
        <v/>
      </c>
      <c r="F814" s="11" t="str">
        <f t="shared" si="59"/>
        <v/>
      </c>
      <c r="G814" s="11" t="str">
        <f t="shared" si="60"/>
        <v/>
      </c>
      <c r="H814" s="99" t="str">
        <f t="shared" si="61"/>
        <v/>
      </c>
      <c r="I814" s="107"/>
      <c r="J814" s="113"/>
      <c r="K814" s="113"/>
      <c r="L814" s="113"/>
    </row>
    <row r="815" spans="2:12" ht="15" customHeight="1">
      <c r="B815" s="9">
        <v>49</v>
      </c>
      <c r="C815" s="29" t="str">
        <f t="shared" si="56"/>
        <v/>
      </c>
      <c r="D815" s="29" t="str">
        <f t="shared" si="57"/>
        <v/>
      </c>
      <c r="E815" s="11" t="str">
        <f t="shared" si="58"/>
        <v/>
      </c>
      <c r="F815" s="11" t="str">
        <f t="shared" si="59"/>
        <v/>
      </c>
      <c r="G815" s="11" t="str">
        <f t="shared" si="60"/>
        <v/>
      </c>
      <c r="H815" s="99" t="str">
        <f t="shared" si="61"/>
        <v/>
      </c>
      <c r="I815" s="107"/>
      <c r="J815" s="113"/>
      <c r="K815" s="113"/>
      <c r="L815" s="113"/>
    </row>
    <row r="816" spans="2:12" ht="15" customHeight="1">
      <c r="B816" s="9">
        <v>50</v>
      </c>
      <c r="C816" s="29" t="str">
        <f t="shared" si="56"/>
        <v/>
      </c>
      <c r="D816" s="29" t="str">
        <f t="shared" si="57"/>
        <v/>
      </c>
      <c r="E816" s="11" t="str">
        <f t="shared" si="58"/>
        <v/>
      </c>
      <c r="F816" s="11" t="str">
        <f t="shared" si="59"/>
        <v/>
      </c>
      <c r="G816" s="11" t="str">
        <f t="shared" si="60"/>
        <v/>
      </c>
      <c r="H816" s="99" t="str">
        <f t="shared" si="61"/>
        <v/>
      </c>
      <c r="I816" s="107"/>
      <c r="J816" s="113"/>
      <c r="K816" s="113"/>
      <c r="L816" s="113"/>
    </row>
    <row r="817" spans="2:12" ht="15" customHeight="1">
      <c r="B817" s="9">
        <v>51</v>
      </c>
      <c r="C817" s="29" t="str">
        <f t="shared" si="56"/>
        <v/>
      </c>
      <c r="D817" s="29" t="str">
        <f t="shared" si="57"/>
        <v/>
      </c>
      <c r="E817" s="11" t="str">
        <f t="shared" si="58"/>
        <v/>
      </c>
      <c r="F817" s="11" t="str">
        <f t="shared" si="59"/>
        <v/>
      </c>
      <c r="G817" s="11" t="str">
        <f t="shared" si="60"/>
        <v/>
      </c>
      <c r="H817" s="99" t="str">
        <f t="shared" si="61"/>
        <v/>
      </c>
      <c r="I817" s="107"/>
      <c r="J817" s="113"/>
      <c r="K817" s="113"/>
      <c r="L817" s="113"/>
    </row>
    <row r="818" spans="2:12" ht="15" customHeight="1">
      <c r="B818" s="9">
        <v>52</v>
      </c>
      <c r="C818" s="29" t="str">
        <f t="shared" si="56"/>
        <v/>
      </c>
      <c r="D818" s="29" t="str">
        <f t="shared" si="57"/>
        <v/>
      </c>
      <c r="E818" s="11" t="str">
        <f t="shared" si="58"/>
        <v/>
      </c>
      <c r="F818" s="11" t="str">
        <f t="shared" si="59"/>
        <v/>
      </c>
      <c r="G818" s="11" t="str">
        <f t="shared" si="60"/>
        <v/>
      </c>
      <c r="H818" s="99" t="str">
        <f t="shared" si="61"/>
        <v/>
      </c>
      <c r="I818" s="107"/>
      <c r="J818" s="113"/>
      <c r="K818" s="113"/>
      <c r="L818" s="113"/>
    </row>
    <row r="819" spans="2:12" ht="15" customHeight="1">
      <c r="B819" s="9">
        <v>53</v>
      </c>
      <c r="C819" s="29" t="str">
        <f t="shared" si="56"/>
        <v/>
      </c>
      <c r="D819" s="29" t="str">
        <f t="shared" si="57"/>
        <v/>
      </c>
      <c r="E819" s="11" t="str">
        <f t="shared" si="58"/>
        <v/>
      </c>
      <c r="F819" s="11" t="str">
        <f t="shared" si="59"/>
        <v/>
      </c>
      <c r="G819" s="11" t="str">
        <f t="shared" si="60"/>
        <v/>
      </c>
      <c r="H819" s="99" t="str">
        <f t="shared" si="61"/>
        <v/>
      </c>
      <c r="I819" s="107"/>
      <c r="J819" s="113"/>
      <c r="K819" s="113"/>
      <c r="L819" s="113"/>
    </row>
    <row r="820" spans="2:12" ht="15" customHeight="1">
      <c r="B820" s="9">
        <v>54</v>
      </c>
      <c r="C820" s="29" t="str">
        <f t="shared" si="56"/>
        <v/>
      </c>
      <c r="D820" s="29" t="str">
        <f t="shared" si="57"/>
        <v/>
      </c>
      <c r="E820" s="11" t="str">
        <f t="shared" si="58"/>
        <v/>
      </c>
      <c r="F820" s="11" t="str">
        <f t="shared" si="59"/>
        <v/>
      </c>
      <c r="G820" s="11" t="str">
        <f t="shared" si="60"/>
        <v/>
      </c>
      <c r="H820" s="99" t="str">
        <f t="shared" si="61"/>
        <v/>
      </c>
      <c r="I820" s="107"/>
      <c r="J820" s="113"/>
      <c r="K820" s="113"/>
      <c r="L820" s="113"/>
    </row>
    <row r="821" spans="2:12" ht="15" customHeight="1">
      <c r="B821" s="9">
        <v>55</v>
      </c>
      <c r="C821" s="29" t="str">
        <f t="shared" si="56"/>
        <v/>
      </c>
      <c r="D821" s="29" t="str">
        <f t="shared" si="57"/>
        <v/>
      </c>
      <c r="E821" s="11" t="str">
        <f t="shared" si="58"/>
        <v/>
      </c>
      <c r="F821" s="11" t="str">
        <f t="shared" si="59"/>
        <v/>
      </c>
      <c r="G821" s="11" t="str">
        <f t="shared" si="60"/>
        <v/>
      </c>
      <c r="H821" s="99" t="str">
        <f t="shared" si="61"/>
        <v/>
      </c>
      <c r="I821" s="107"/>
      <c r="J821" s="113"/>
      <c r="K821" s="113"/>
      <c r="L821" s="113"/>
    </row>
    <row r="822" spans="2:12" ht="15" customHeight="1">
      <c r="B822" s="9">
        <v>56</v>
      </c>
      <c r="C822" s="29" t="str">
        <f t="shared" si="56"/>
        <v/>
      </c>
      <c r="D822" s="29" t="str">
        <f t="shared" si="57"/>
        <v/>
      </c>
      <c r="E822" s="11" t="str">
        <f t="shared" si="58"/>
        <v/>
      </c>
      <c r="F822" s="11" t="str">
        <f t="shared" si="59"/>
        <v/>
      </c>
      <c r="G822" s="11" t="str">
        <f t="shared" si="60"/>
        <v/>
      </c>
      <c r="H822" s="99" t="str">
        <f t="shared" si="61"/>
        <v/>
      </c>
      <c r="I822" s="107"/>
      <c r="J822" s="113"/>
      <c r="K822" s="113"/>
      <c r="L822" s="113"/>
    </row>
    <row r="823" spans="2:12" ht="15" customHeight="1">
      <c r="B823" s="9">
        <v>57</v>
      </c>
      <c r="C823" s="29" t="str">
        <f t="shared" si="56"/>
        <v/>
      </c>
      <c r="D823" s="29" t="str">
        <f t="shared" si="57"/>
        <v/>
      </c>
      <c r="E823" s="11" t="str">
        <f t="shared" si="58"/>
        <v/>
      </c>
      <c r="F823" s="11" t="str">
        <f t="shared" si="59"/>
        <v/>
      </c>
      <c r="G823" s="11" t="str">
        <f t="shared" si="60"/>
        <v/>
      </c>
      <c r="H823" s="99" t="str">
        <f t="shared" si="61"/>
        <v/>
      </c>
      <c r="I823" s="107"/>
      <c r="J823" s="113"/>
      <c r="K823" s="113"/>
      <c r="L823" s="113"/>
    </row>
    <row r="824" spans="2:12" ht="15" customHeight="1">
      <c r="B824" s="9">
        <v>58</v>
      </c>
      <c r="C824" s="29" t="str">
        <f t="shared" si="56"/>
        <v/>
      </c>
      <c r="D824" s="29" t="str">
        <f t="shared" si="57"/>
        <v/>
      </c>
      <c r="E824" s="11" t="str">
        <f t="shared" si="58"/>
        <v/>
      </c>
      <c r="F824" s="11" t="str">
        <f t="shared" si="59"/>
        <v/>
      </c>
      <c r="G824" s="11" t="str">
        <f t="shared" si="60"/>
        <v/>
      </c>
      <c r="H824" s="99" t="str">
        <f t="shared" si="61"/>
        <v/>
      </c>
      <c r="I824" s="107"/>
      <c r="J824" s="113"/>
      <c r="K824" s="113"/>
      <c r="L824" s="113"/>
    </row>
    <row r="825" spans="2:12" ht="15" customHeight="1">
      <c r="B825" s="9">
        <v>59</v>
      </c>
      <c r="C825" s="29" t="str">
        <f t="shared" si="56"/>
        <v/>
      </c>
      <c r="D825" s="29" t="str">
        <f t="shared" si="57"/>
        <v/>
      </c>
      <c r="E825" s="11" t="str">
        <f t="shared" si="58"/>
        <v/>
      </c>
      <c r="F825" s="11" t="str">
        <f t="shared" si="59"/>
        <v/>
      </c>
      <c r="G825" s="11" t="str">
        <f t="shared" si="60"/>
        <v/>
      </c>
      <c r="H825" s="99" t="str">
        <f t="shared" si="61"/>
        <v/>
      </c>
      <c r="I825" s="107"/>
      <c r="J825" s="113"/>
      <c r="K825" s="113"/>
      <c r="L825" s="113"/>
    </row>
    <row r="826" spans="2:12" ht="15" customHeight="1">
      <c r="B826" s="9">
        <v>60</v>
      </c>
      <c r="C826" s="29" t="str">
        <f t="shared" si="56"/>
        <v/>
      </c>
      <c r="D826" s="29" t="str">
        <f t="shared" si="57"/>
        <v/>
      </c>
      <c r="E826" s="11" t="str">
        <f t="shared" si="58"/>
        <v/>
      </c>
      <c r="F826" s="11" t="str">
        <f t="shared" si="59"/>
        <v/>
      </c>
      <c r="G826" s="11" t="str">
        <f t="shared" si="60"/>
        <v/>
      </c>
      <c r="H826" s="99" t="str">
        <f t="shared" si="61"/>
        <v/>
      </c>
      <c r="I826" s="107"/>
      <c r="J826" s="113"/>
      <c r="K826" s="113"/>
      <c r="L826" s="113"/>
    </row>
    <row r="827" spans="2:12" ht="15" customHeight="1">
      <c r="B827" s="9">
        <v>61</v>
      </c>
      <c r="C827" s="29" t="str">
        <f t="shared" si="56"/>
        <v/>
      </c>
      <c r="D827" s="29" t="str">
        <f t="shared" si="57"/>
        <v/>
      </c>
      <c r="E827" s="11" t="str">
        <f t="shared" si="58"/>
        <v/>
      </c>
      <c r="F827" s="11" t="str">
        <f t="shared" si="59"/>
        <v/>
      </c>
      <c r="G827" s="11" t="str">
        <f t="shared" si="60"/>
        <v/>
      </c>
      <c r="H827" s="99" t="str">
        <f t="shared" si="61"/>
        <v/>
      </c>
      <c r="I827" s="107"/>
      <c r="J827" s="113"/>
      <c r="K827" s="113"/>
      <c r="L827" s="113"/>
    </row>
    <row r="828" spans="2:12" ht="15" customHeight="1">
      <c r="B828" s="9">
        <v>62</v>
      </c>
      <c r="C828" s="29" t="str">
        <f t="shared" si="56"/>
        <v/>
      </c>
      <c r="D828" s="29" t="str">
        <f t="shared" si="57"/>
        <v/>
      </c>
      <c r="E828" s="11" t="str">
        <f t="shared" si="58"/>
        <v/>
      </c>
      <c r="F828" s="11" t="str">
        <f t="shared" si="59"/>
        <v/>
      </c>
      <c r="G828" s="11" t="str">
        <f t="shared" si="60"/>
        <v/>
      </c>
      <c r="H828" s="99" t="str">
        <f t="shared" si="61"/>
        <v/>
      </c>
      <c r="I828" s="107"/>
      <c r="J828" s="113"/>
      <c r="K828" s="113"/>
      <c r="L828" s="113"/>
    </row>
    <row r="829" spans="2:12" ht="15" customHeight="1">
      <c r="B829" s="9">
        <v>63</v>
      </c>
      <c r="C829" s="29" t="str">
        <f t="shared" si="56"/>
        <v/>
      </c>
      <c r="D829" s="29" t="str">
        <f t="shared" si="57"/>
        <v/>
      </c>
      <c r="E829" s="11" t="str">
        <f t="shared" si="58"/>
        <v/>
      </c>
      <c r="F829" s="11" t="str">
        <f t="shared" si="59"/>
        <v/>
      </c>
      <c r="G829" s="11" t="str">
        <f t="shared" si="60"/>
        <v/>
      </c>
      <c r="H829" s="99" t="str">
        <f t="shared" si="61"/>
        <v/>
      </c>
      <c r="I829" s="107"/>
      <c r="J829" s="113"/>
      <c r="K829" s="113"/>
      <c r="L829" s="113"/>
    </row>
    <row r="830" spans="2:12" ht="15" customHeight="1">
      <c r="B830" s="9">
        <v>64</v>
      </c>
      <c r="C830" s="29" t="str">
        <f t="shared" si="56"/>
        <v/>
      </c>
      <c r="D830" s="29" t="str">
        <f t="shared" si="57"/>
        <v/>
      </c>
      <c r="E830" s="11" t="str">
        <f t="shared" si="58"/>
        <v/>
      </c>
      <c r="F830" s="11" t="str">
        <f t="shared" si="59"/>
        <v/>
      </c>
      <c r="G830" s="11" t="str">
        <f t="shared" si="60"/>
        <v/>
      </c>
      <c r="H830" s="99" t="str">
        <f t="shared" si="61"/>
        <v/>
      </c>
      <c r="I830" s="107"/>
      <c r="J830" s="113"/>
      <c r="K830" s="113"/>
      <c r="L830" s="113"/>
    </row>
    <row r="831" spans="2:12" ht="15" customHeight="1">
      <c r="B831" s="9">
        <v>65</v>
      </c>
      <c r="C831" s="29" t="str">
        <f t="shared" ref="C831:C866" si="62">IFERROR(VLOOKUP("その他の社会活動"&amp;B831,$A$112:$H$431,3,FALSE),"")</f>
        <v/>
      </c>
      <c r="D831" s="29" t="str">
        <f t="shared" ref="D831:D866" si="63">IFERROR(VLOOKUP("その他の社会活動"&amp;B831,$A$112:$H$431,4,FALSE),"")</f>
        <v/>
      </c>
      <c r="E831" s="11" t="str">
        <f t="shared" ref="E831:E866" si="64">IFERROR(VLOOKUP("その他の社会活動"&amp;B831,$A$112:$H$431,5,FALSE),"")</f>
        <v/>
      </c>
      <c r="F831" s="11" t="str">
        <f t="shared" ref="F831:F866" si="65">IFERROR(VLOOKUP("その他の社会活動"&amp;B831,$A$112:$H$431,6,FALSE),"")</f>
        <v/>
      </c>
      <c r="G831" s="11" t="str">
        <f t="shared" ref="G831:G866" si="66">IFERROR(VLOOKUP("その他の社会活動"&amp;B831,$A$112:$H$431,7,FALSE),"")</f>
        <v/>
      </c>
      <c r="H831" s="99" t="str">
        <f t="shared" ref="H831:H866" si="67">IFERROR(VLOOKUP("その他の社会活動"&amp;B831,$A$112:$H$431,8,FALSE),"")</f>
        <v/>
      </c>
      <c r="I831" s="107"/>
      <c r="J831" s="113"/>
      <c r="K831" s="113"/>
      <c r="L831" s="113"/>
    </row>
    <row r="832" spans="2:12" ht="15" customHeight="1">
      <c r="B832" s="9">
        <v>66</v>
      </c>
      <c r="C832" s="29" t="str">
        <f t="shared" si="62"/>
        <v/>
      </c>
      <c r="D832" s="29" t="str">
        <f t="shared" si="63"/>
        <v/>
      </c>
      <c r="E832" s="11" t="str">
        <f t="shared" si="64"/>
        <v/>
      </c>
      <c r="F832" s="11" t="str">
        <f t="shared" si="65"/>
        <v/>
      </c>
      <c r="G832" s="11" t="str">
        <f t="shared" si="66"/>
        <v/>
      </c>
      <c r="H832" s="99" t="str">
        <f t="shared" si="67"/>
        <v/>
      </c>
      <c r="I832" s="107"/>
      <c r="J832" s="113"/>
      <c r="K832" s="113"/>
      <c r="L832" s="113"/>
    </row>
    <row r="833" spans="2:12" ht="15" customHeight="1">
      <c r="B833" s="9">
        <v>67</v>
      </c>
      <c r="C833" s="29" t="str">
        <f t="shared" si="62"/>
        <v/>
      </c>
      <c r="D833" s="29" t="str">
        <f t="shared" si="63"/>
        <v/>
      </c>
      <c r="E833" s="11" t="str">
        <f t="shared" si="64"/>
        <v/>
      </c>
      <c r="F833" s="11" t="str">
        <f t="shared" si="65"/>
        <v/>
      </c>
      <c r="G833" s="11" t="str">
        <f t="shared" si="66"/>
        <v/>
      </c>
      <c r="H833" s="99" t="str">
        <f t="shared" si="67"/>
        <v/>
      </c>
      <c r="I833" s="107"/>
      <c r="J833" s="113"/>
      <c r="K833" s="113"/>
      <c r="L833" s="113"/>
    </row>
    <row r="834" spans="2:12" ht="15" customHeight="1">
      <c r="B834" s="9">
        <v>68</v>
      </c>
      <c r="C834" s="29" t="str">
        <f t="shared" si="62"/>
        <v/>
      </c>
      <c r="D834" s="29" t="str">
        <f t="shared" si="63"/>
        <v/>
      </c>
      <c r="E834" s="11" t="str">
        <f t="shared" si="64"/>
        <v/>
      </c>
      <c r="F834" s="11" t="str">
        <f t="shared" si="65"/>
        <v/>
      </c>
      <c r="G834" s="11" t="str">
        <f t="shared" si="66"/>
        <v/>
      </c>
      <c r="H834" s="99" t="str">
        <f t="shared" si="67"/>
        <v/>
      </c>
      <c r="I834" s="107"/>
      <c r="J834" s="113"/>
      <c r="K834" s="113"/>
      <c r="L834" s="113"/>
    </row>
    <row r="835" spans="2:12" ht="15" customHeight="1">
      <c r="B835" s="9">
        <v>69</v>
      </c>
      <c r="C835" s="29" t="str">
        <f t="shared" si="62"/>
        <v/>
      </c>
      <c r="D835" s="29" t="str">
        <f t="shared" si="63"/>
        <v/>
      </c>
      <c r="E835" s="11" t="str">
        <f t="shared" si="64"/>
        <v/>
      </c>
      <c r="F835" s="11" t="str">
        <f t="shared" si="65"/>
        <v/>
      </c>
      <c r="G835" s="11" t="str">
        <f t="shared" si="66"/>
        <v/>
      </c>
      <c r="H835" s="99" t="str">
        <f t="shared" si="67"/>
        <v/>
      </c>
      <c r="I835" s="107"/>
      <c r="J835" s="113"/>
      <c r="K835" s="113"/>
      <c r="L835" s="113"/>
    </row>
    <row r="836" spans="2:12" ht="15" customHeight="1">
      <c r="B836" s="9">
        <v>70</v>
      </c>
      <c r="C836" s="29" t="str">
        <f t="shared" si="62"/>
        <v/>
      </c>
      <c r="D836" s="29" t="str">
        <f t="shared" si="63"/>
        <v/>
      </c>
      <c r="E836" s="11" t="str">
        <f t="shared" si="64"/>
        <v/>
      </c>
      <c r="F836" s="11" t="str">
        <f t="shared" si="65"/>
        <v/>
      </c>
      <c r="G836" s="11" t="str">
        <f t="shared" si="66"/>
        <v/>
      </c>
      <c r="H836" s="99" t="str">
        <f t="shared" si="67"/>
        <v/>
      </c>
      <c r="I836" s="107"/>
      <c r="J836" s="113"/>
      <c r="K836" s="113"/>
      <c r="L836" s="113"/>
    </row>
    <row r="837" spans="2:12" ht="15" customHeight="1">
      <c r="B837" s="9">
        <v>71</v>
      </c>
      <c r="C837" s="29" t="str">
        <f t="shared" si="62"/>
        <v/>
      </c>
      <c r="D837" s="29" t="str">
        <f t="shared" si="63"/>
        <v/>
      </c>
      <c r="E837" s="11" t="str">
        <f t="shared" si="64"/>
        <v/>
      </c>
      <c r="F837" s="11" t="str">
        <f t="shared" si="65"/>
        <v/>
      </c>
      <c r="G837" s="11" t="str">
        <f t="shared" si="66"/>
        <v/>
      </c>
      <c r="H837" s="99" t="str">
        <f t="shared" si="67"/>
        <v/>
      </c>
      <c r="I837" s="107"/>
      <c r="J837" s="113"/>
      <c r="K837" s="113"/>
      <c r="L837" s="113"/>
    </row>
    <row r="838" spans="2:12" ht="15" customHeight="1">
      <c r="B838" s="9">
        <v>72</v>
      </c>
      <c r="C838" s="29" t="str">
        <f t="shared" si="62"/>
        <v/>
      </c>
      <c r="D838" s="29" t="str">
        <f t="shared" si="63"/>
        <v/>
      </c>
      <c r="E838" s="11" t="str">
        <f t="shared" si="64"/>
        <v/>
      </c>
      <c r="F838" s="11" t="str">
        <f t="shared" si="65"/>
        <v/>
      </c>
      <c r="G838" s="11" t="str">
        <f t="shared" si="66"/>
        <v/>
      </c>
      <c r="H838" s="99" t="str">
        <f t="shared" si="67"/>
        <v/>
      </c>
      <c r="I838" s="107"/>
      <c r="J838" s="113"/>
      <c r="K838" s="113"/>
      <c r="L838" s="113"/>
    </row>
    <row r="839" spans="2:12" ht="15" customHeight="1">
      <c r="B839" s="9">
        <v>73</v>
      </c>
      <c r="C839" s="29" t="str">
        <f t="shared" si="62"/>
        <v/>
      </c>
      <c r="D839" s="29" t="str">
        <f t="shared" si="63"/>
        <v/>
      </c>
      <c r="E839" s="11" t="str">
        <f t="shared" si="64"/>
        <v/>
      </c>
      <c r="F839" s="11" t="str">
        <f t="shared" si="65"/>
        <v/>
      </c>
      <c r="G839" s="11" t="str">
        <f t="shared" si="66"/>
        <v/>
      </c>
      <c r="H839" s="99" t="str">
        <f t="shared" si="67"/>
        <v/>
      </c>
      <c r="I839" s="107"/>
      <c r="J839" s="113"/>
      <c r="K839" s="113"/>
      <c r="L839" s="113"/>
    </row>
    <row r="840" spans="2:12" ht="15" customHeight="1">
      <c r="B840" s="9">
        <v>74</v>
      </c>
      <c r="C840" s="29" t="str">
        <f t="shared" si="62"/>
        <v/>
      </c>
      <c r="D840" s="29" t="str">
        <f t="shared" si="63"/>
        <v/>
      </c>
      <c r="E840" s="11" t="str">
        <f t="shared" si="64"/>
        <v/>
      </c>
      <c r="F840" s="11" t="str">
        <f t="shared" si="65"/>
        <v/>
      </c>
      <c r="G840" s="11" t="str">
        <f t="shared" si="66"/>
        <v/>
      </c>
      <c r="H840" s="99" t="str">
        <f t="shared" si="67"/>
        <v/>
      </c>
      <c r="I840" s="107"/>
      <c r="J840" s="113"/>
      <c r="K840" s="113"/>
      <c r="L840" s="113"/>
    </row>
    <row r="841" spans="2:12" ht="15" customHeight="1">
      <c r="B841" s="9">
        <v>75</v>
      </c>
      <c r="C841" s="29" t="str">
        <f t="shared" si="62"/>
        <v/>
      </c>
      <c r="D841" s="29" t="str">
        <f t="shared" si="63"/>
        <v/>
      </c>
      <c r="E841" s="11" t="str">
        <f t="shared" si="64"/>
        <v/>
      </c>
      <c r="F841" s="11" t="str">
        <f t="shared" si="65"/>
        <v/>
      </c>
      <c r="G841" s="11" t="str">
        <f t="shared" si="66"/>
        <v/>
      </c>
      <c r="H841" s="99" t="str">
        <f t="shared" si="67"/>
        <v/>
      </c>
      <c r="I841" s="107"/>
      <c r="J841" s="113"/>
      <c r="K841" s="113"/>
      <c r="L841" s="113"/>
    </row>
    <row r="842" spans="2:12" ht="15" customHeight="1">
      <c r="B842" s="9">
        <v>76</v>
      </c>
      <c r="C842" s="29" t="str">
        <f t="shared" si="62"/>
        <v/>
      </c>
      <c r="D842" s="29" t="str">
        <f t="shared" si="63"/>
        <v/>
      </c>
      <c r="E842" s="11" t="str">
        <f t="shared" si="64"/>
        <v/>
      </c>
      <c r="F842" s="11" t="str">
        <f t="shared" si="65"/>
        <v/>
      </c>
      <c r="G842" s="11" t="str">
        <f t="shared" si="66"/>
        <v/>
      </c>
      <c r="H842" s="99" t="str">
        <f t="shared" si="67"/>
        <v/>
      </c>
      <c r="I842" s="107"/>
      <c r="J842" s="113"/>
      <c r="K842" s="113"/>
      <c r="L842" s="113"/>
    </row>
    <row r="843" spans="2:12" ht="15" customHeight="1">
      <c r="B843" s="9">
        <v>77</v>
      </c>
      <c r="C843" s="29" t="str">
        <f t="shared" si="62"/>
        <v/>
      </c>
      <c r="D843" s="29" t="str">
        <f t="shared" si="63"/>
        <v/>
      </c>
      <c r="E843" s="11" t="str">
        <f t="shared" si="64"/>
        <v/>
      </c>
      <c r="F843" s="11" t="str">
        <f t="shared" si="65"/>
        <v/>
      </c>
      <c r="G843" s="11" t="str">
        <f t="shared" si="66"/>
        <v/>
      </c>
      <c r="H843" s="99" t="str">
        <f t="shared" si="67"/>
        <v/>
      </c>
      <c r="I843" s="107"/>
      <c r="J843" s="113"/>
      <c r="K843" s="113"/>
      <c r="L843" s="113"/>
    </row>
    <row r="844" spans="2:12" ht="15" customHeight="1">
      <c r="B844" s="9">
        <v>78</v>
      </c>
      <c r="C844" s="29" t="str">
        <f t="shared" si="62"/>
        <v/>
      </c>
      <c r="D844" s="29" t="str">
        <f t="shared" si="63"/>
        <v/>
      </c>
      <c r="E844" s="11" t="str">
        <f t="shared" si="64"/>
        <v/>
      </c>
      <c r="F844" s="11" t="str">
        <f t="shared" si="65"/>
        <v/>
      </c>
      <c r="G844" s="11" t="str">
        <f t="shared" si="66"/>
        <v/>
      </c>
      <c r="H844" s="99" t="str">
        <f t="shared" si="67"/>
        <v/>
      </c>
      <c r="I844" s="107"/>
      <c r="J844" s="113"/>
      <c r="K844" s="113"/>
      <c r="L844" s="113"/>
    </row>
    <row r="845" spans="2:12" ht="15" customHeight="1">
      <c r="B845" s="9">
        <v>79</v>
      </c>
      <c r="C845" s="29" t="str">
        <f t="shared" si="62"/>
        <v/>
      </c>
      <c r="D845" s="29" t="str">
        <f t="shared" si="63"/>
        <v/>
      </c>
      <c r="E845" s="11" t="str">
        <f t="shared" si="64"/>
        <v/>
      </c>
      <c r="F845" s="11" t="str">
        <f t="shared" si="65"/>
        <v/>
      </c>
      <c r="G845" s="11" t="str">
        <f t="shared" si="66"/>
        <v/>
      </c>
      <c r="H845" s="99" t="str">
        <f t="shared" si="67"/>
        <v/>
      </c>
      <c r="I845" s="107"/>
      <c r="J845" s="113"/>
      <c r="K845" s="113"/>
      <c r="L845" s="113"/>
    </row>
    <row r="846" spans="2:12" ht="15" customHeight="1">
      <c r="B846" s="9">
        <v>80</v>
      </c>
      <c r="C846" s="29" t="str">
        <f t="shared" si="62"/>
        <v/>
      </c>
      <c r="D846" s="29" t="str">
        <f t="shared" si="63"/>
        <v/>
      </c>
      <c r="E846" s="11" t="str">
        <f t="shared" si="64"/>
        <v/>
      </c>
      <c r="F846" s="11" t="str">
        <f t="shared" si="65"/>
        <v/>
      </c>
      <c r="G846" s="11" t="str">
        <f t="shared" si="66"/>
        <v/>
      </c>
      <c r="H846" s="99" t="str">
        <f t="shared" si="67"/>
        <v/>
      </c>
      <c r="I846" s="107"/>
      <c r="J846" s="113"/>
      <c r="K846" s="113"/>
      <c r="L846" s="113"/>
    </row>
    <row r="847" spans="2:12" ht="15" customHeight="1">
      <c r="B847" s="9">
        <v>81</v>
      </c>
      <c r="C847" s="29" t="str">
        <f t="shared" si="62"/>
        <v/>
      </c>
      <c r="D847" s="29" t="str">
        <f t="shared" si="63"/>
        <v/>
      </c>
      <c r="E847" s="11" t="str">
        <f t="shared" si="64"/>
        <v/>
      </c>
      <c r="F847" s="11" t="str">
        <f t="shared" si="65"/>
        <v/>
      </c>
      <c r="G847" s="11" t="str">
        <f t="shared" si="66"/>
        <v/>
      </c>
      <c r="H847" s="99" t="str">
        <f t="shared" si="67"/>
        <v/>
      </c>
      <c r="I847" s="107"/>
      <c r="J847" s="113"/>
      <c r="K847" s="113"/>
      <c r="L847" s="113"/>
    </row>
    <row r="848" spans="2:12" ht="15" customHeight="1">
      <c r="B848" s="9">
        <v>82</v>
      </c>
      <c r="C848" s="29" t="str">
        <f t="shared" si="62"/>
        <v/>
      </c>
      <c r="D848" s="29" t="str">
        <f t="shared" si="63"/>
        <v/>
      </c>
      <c r="E848" s="11" t="str">
        <f t="shared" si="64"/>
        <v/>
      </c>
      <c r="F848" s="11" t="str">
        <f t="shared" si="65"/>
        <v/>
      </c>
      <c r="G848" s="11" t="str">
        <f t="shared" si="66"/>
        <v/>
      </c>
      <c r="H848" s="99" t="str">
        <f t="shared" si="67"/>
        <v/>
      </c>
      <c r="I848" s="107"/>
      <c r="J848" s="113"/>
      <c r="K848" s="113"/>
      <c r="L848" s="113"/>
    </row>
    <row r="849" spans="2:12" ht="15" customHeight="1">
      <c r="B849" s="9">
        <v>83</v>
      </c>
      <c r="C849" s="29" t="str">
        <f t="shared" si="62"/>
        <v/>
      </c>
      <c r="D849" s="29" t="str">
        <f t="shared" si="63"/>
        <v/>
      </c>
      <c r="E849" s="11" t="str">
        <f t="shared" si="64"/>
        <v/>
      </c>
      <c r="F849" s="11" t="str">
        <f t="shared" si="65"/>
        <v/>
      </c>
      <c r="G849" s="11" t="str">
        <f t="shared" si="66"/>
        <v/>
      </c>
      <c r="H849" s="99" t="str">
        <f t="shared" si="67"/>
        <v/>
      </c>
      <c r="I849" s="107"/>
      <c r="J849" s="113"/>
      <c r="K849" s="113"/>
      <c r="L849" s="113"/>
    </row>
    <row r="850" spans="2:12" ht="15" customHeight="1">
      <c r="B850" s="9">
        <v>84</v>
      </c>
      <c r="C850" s="29" t="str">
        <f t="shared" si="62"/>
        <v/>
      </c>
      <c r="D850" s="29" t="str">
        <f t="shared" si="63"/>
        <v/>
      </c>
      <c r="E850" s="11" t="str">
        <f t="shared" si="64"/>
        <v/>
      </c>
      <c r="F850" s="11" t="str">
        <f t="shared" si="65"/>
        <v/>
      </c>
      <c r="G850" s="11" t="str">
        <f t="shared" si="66"/>
        <v/>
      </c>
      <c r="H850" s="99" t="str">
        <f t="shared" si="67"/>
        <v/>
      </c>
      <c r="I850" s="107"/>
      <c r="J850" s="113"/>
      <c r="K850" s="113"/>
      <c r="L850" s="113"/>
    </row>
    <row r="851" spans="2:12" ht="15" customHeight="1">
      <c r="B851" s="9">
        <v>85</v>
      </c>
      <c r="C851" s="29" t="str">
        <f t="shared" si="62"/>
        <v/>
      </c>
      <c r="D851" s="29" t="str">
        <f t="shared" si="63"/>
        <v/>
      </c>
      <c r="E851" s="11" t="str">
        <f t="shared" si="64"/>
        <v/>
      </c>
      <c r="F851" s="11" t="str">
        <f t="shared" si="65"/>
        <v/>
      </c>
      <c r="G851" s="11" t="str">
        <f t="shared" si="66"/>
        <v/>
      </c>
      <c r="H851" s="99" t="str">
        <f t="shared" si="67"/>
        <v/>
      </c>
      <c r="I851" s="107"/>
      <c r="J851" s="113"/>
      <c r="K851" s="113"/>
      <c r="L851" s="113"/>
    </row>
    <row r="852" spans="2:12" ht="15" customHeight="1">
      <c r="B852" s="9">
        <v>86</v>
      </c>
      <c r="C852" s="29" t="str">
        <f t="shared" si="62"/>
        <v/>
      </c>
      <c r="D852" s="29" t="str">
        <f t="shared" si="63"/>
        <v/>
      </c>
      <c r="E852" s="11" t="str">
        <f t="shared" si="64"/>
        <v/>
      </c>
      <c r="F852" s="11" t="str">
        <f t="shared" si="65"/>
        <v/>
      </c>
      <c r="G852" s="11" t="str">
        <f t="shared" si="66"/>
        <v/>
      </c>
      <c r="H852" s="99" t="str">
        <f t="shared" si="67"/>
        <v/>
      </c>
      <c r="I852" s="107"/>
      <c r="J852" s="113"/>
      <c r="K852" s="113"/>
      <c r="L852" s="113"/>
    </row>
    <row r="853" spans="2:12" ht="15" customHeight="1">
      <c r="B853" s="9">
        <v>87</v>
      </c>
      <c r="C853" s="29" t="str">
        <f t="shared" si="62"/>
        <v/>
      </c>
      <c r="D853" s="29" t="str">
        <f t="shared" si="63"/>
        <v/>
      </c>
      <c r="E853" s="11" t="str">
        <f t="shared" si="64"/>
        <v/>
      </c>
      <c r="F853" s="11" t="str">
        <f t="shared" si="65"/>
        <v/>
      </c>
      <c r="G853" s="11" t="str">
        <f t="shared" si="66"/>
        <v/>
      </c>
      <c r="H853" s="99" t="str">
        <f t="shared" si="67"/>
        <v/>
      </c>
      <c r="I853" s="107"/>
      <c r="J853" s="113"/>
      <c r="K853" s="113"/>
      <c r="L853" s="113"/>
    </row>
    <row r="854" spans="2:12" ht="15" customHeight="1">
      <c r="B854" s="9">
        <v>88</v>
      </c>
      <c r="C854" s="29" t="str">
        <f t="shared" si="62"/>
        <v/>
      </c>
      <c r="D854" s="29" t="str">
        <f t="shared" si="63"/>
        <v/>
      </c>
      <c r="E854" s="11" t="str">
        <f t="shared" si="64"/>
        <v/>
      </c>
      <c r="F854" s="11" t="str">
        <f t="shared" si="65"/>
        <v/>
      </c>
      <c r="G854" s="11" t="str">
        <f t="shared" si="66"/>
        <v/>
      </c>
      <c r="H854" s="99" t="str">
        <f t="shared" si="67"/>
        <v/>
      </c>
      <c r="I854" s="107"/>
      <c r="J854" s="113"/>
      <c r="K854" s="113"/>
      <c r="L854" s="113"/>
    </row>
    <row r="855" spans="2:12" ht="15" customHeight="1">
      <c r="B855" s="9">
        <v>89</v>
      </c>
      <c r="C855" s="29" t="str">
        <f t="shared" si="62"/>
        <v/>
      </c>
      <c r="D855" s="29" t="str">
        <f t="shared" si="63"/>
        <v/>
      </c>
      <c r="E855" s="11" t="str">
        <f t="shared" si="64"/>
        <v/>
      </c>
      <c r="F855" s="11" t="str">
        <f t="shared" si="65"/>
        <v/>
      </c>
      <c r="G855" s="11" t="str">
        <f t="shared" si="66"/>
        <v/>
      </c>
      <c r="H855" s="99" t="str">
        <f t="shared" si="67"/>
        <v/>
      </c>
      <c r="I855" s="107"/>
      <c r="J855" s="113"/>
      <c r="K855" s="113"/>
      <c r="L855" s="113"/>
    </row>
    <row r="856" spans="2:12" ht="15" customHeight="1">
      <c r="B856" s="9">
        <v>90</v>
      </c>
      <c r="C856" s="29" t="str">
        <f t="shared" si="62"/>
        <v/>
      </c>
      <c r="D856" s="29" t="str">
        <f t="shared" si="63"/>
        <v/>
      </c>
      <c r="E856" s="11" t="str">
        <f t="shared" si="64"/>
        <v/>
      </c>
      <c r="F856" s="11" t="str">
        <f t="shared" si="65"/>
        <v/>
      </c>
      <c r="G856" s="11" t="str">
        <f t="shared" si="66"/>
        <v/>
      </c>
      <c r="H856" s="99" t="str">
        <f t="shared" si="67"/>
        <v/>
      </c>
      <c r="I856" s="107"/>
      <c r="J856" s="113"/>
      <c r="K856" s="113"/>
      <c r="L856" s="113"/>
    </row>
    <row r="857" spans="2:12" ht="15" customHeight="1">
      <c r="B857" s="9">
        <v>91</v>
      </c>
      <c r="C857" s="29" t="str">
        <f t="shared" si="62"/>
        <v/>
      </c>
      <c r="D857" s="29" t="str">
        <f t="shared" si="63"/>
        <v/>
      </c>
      <c r="E857" s="11" t="str">
        <f t="shared" si="64"/>
        <v/>
      </c>
      <c r="F857" s="11" t="str">
        <f t="shared" si="65"/>
        <v/>
      </c>
      <c r="G857" s="11" t="str">
        <f t="shared" si="66"/>
        <v/>
      </c>
      <c r="H857" s="99" t="str">
        <f t="shared" si="67"/>
        <v/>
      </c>
      <c r="I857" s="107"/>
      <c r="J857" s="113"/>
      <c r="K857" s="113"/>
      <c r="L857" s="113"/>
    </row>
    <row r="858" spans="2:12" ht="15" customHeight="1">
      <c r="B858" s="9">
        <v>92</v>
      </c>
      <c r="C858" s="29" t="str">
        <f t="shared" si="62"/>
        <v/>
      </c>
      <c r="D858" s="29" t="str">
        <f t="shared" si="63"/>
        <v/>
      </c>
      <c r="E858" s="11" t="str">
        <f t="shared" si="64"/>
        <v/>
      </c>
      <c r="F858" s="11" t="str">
        <f t="shared" si="65"/>
        <v/>
      </c>
      <c r="G858" s="11" t="str">
        <f t="shared" si="66"/>
        <v/>
      </c>
      <c r="H858" s="99" t="str">
        <f t="shared" si="67"/>
        <v/>
      </c>
      <c r="I858" s="107"/>
      <c r="J858" s="113"/>
      <c r="K858" s="113"/>
      <c r="L858" s="113"/>
    </row>
    <row r="859" spans="2:12" ht="15" customHeight="1">
      <c r="B859" s="9">
        <v>93</v>
      </c>
      <c r="C859" s="29" t="str">
        <f t="shared" si="62"/>
        <v/>
      </c>
      <c r="D859" s="29" t="str">
        <f t="shared" si="63"/>
        <v/>
      </c>
      <c r="E859" s="11" t="str">
        <f t="shared" si="64"/>
        <v/>
      </c>
      <c r="F859" s="11" t="str">
        <f t="shared" si="65"/>
        <v/>
      </c>
      <c r="G859" s="11" t="str">
        <f t="shared" si="66"/>
        <v/>
      </c>
      <c r="H859" s="99" t="str">
        <f t="shared" si="67"/>
        <v/>
      </c>
      <c r="I859" s="107"/>
      <c r="J859" s="113"/>
      <c r="K859" s="113"/>
      <c r="L859" s="113"/>
    </row>
    <row r="860" spans="2:12" ht="15" customHeight="1">
      <c r="B860" s="9">
        <v>94</v>
      </c>
      <c r="C860" s="29" t="str">
        <f t="shared" si="62"/>
        <v/>
      </c>
      <c r="D860" s="29" t="str">
        <f t="shared" si="63"/>
        <v/>
      </c>
      <c r="E860" s="11" t="str">
        <f t="shared" si="64"/>
        <v/>
      </c>
      <c r="F860" s="11" t="str">
        <f t="shared" si="65"/>
        <v/>
      </c>
      <c r="G860" s="11" t="str">
        <f t="shared" si="66"/>
        <v/>
      </c>
      <c r="H860" s="99" t="str">
        <f t="shared" si="67"/>
        <v/>
      </c>
      <c r="I860" s="107"/>
      <c r="J860" s="113"/>
      <c r="K860" s="113"/>
      <c r="L860" s="113"/>
    </row>
    <row r="861" spans="2:12" ht="15" customHeight="1">
      <c r="B861" s="9">
        <v>95</v>
      </c>
      <c r="C861" s="29" t="str">
        <f t="shared" si="62"/>
        <v/>
      </c>
      <c r="D861" s="29" t="str">
        <f t="shared" si="63"/>
        <v/>
      </c>
      <c r="E861" s="11" t="str">
        <f t="shared" si="64"/>
        <v/>
      </c>
      <c r="F861" s="11" t="str">
        <f t="shared" si="65"/>
        <v/>
      </c>
      <c r="G861" s="11" t="str">
        <f t="shared" si="66"/>
        <v/>
      </c>
      <c r="H861" s="99" t="str">
        <f t="shared" si="67"/>
        <v/>
      </c>
      <c r="I861" s="107"/>
      <c r="J861" s="113"/>
      <c r="K861" s="113"/>
      <c r="L861" s="113"/>
    </row>
    <row r="862" spans="2:12" ht="15" customHeight="1">
      <c r="B862" s="9">
        <v>96</v>
      </c>
      <c r="C862" s="29" t="str">
        <f t="shared" si="62"/>
        <v/>
      </c>
      <c r="D862" s="29" t="str">
        <f t="shared" si="63"/>
        <v/>
      </c>
      <c r="E862" s="11" t="str">
        <f t="shared" si="64"/>
        <v/>
      </c>
      <c r="F862" s="11" t="str">
        <f t="shared" si="65"/>
        <v/>
      </c>
      <c r="G862" s="11" t="str">
        <f t="shared" si="66"/>
        <v/>
      </c>
      <c r="H862" s="99" t="str">
        <f t="shared" si="67"/>
        <v/>
      </c>
      <c r="I862" s="107"/>
      <c r="J862" s="113"/>
      <c r="K862" s="113"/>
      <c r="L862" s="113"/>
    </row>
    <row r="863" spans="2:12" ht="15" customHeight="1">
      <c r="B863" s="9">
        <v>97</v>
      </c>
      <c r="C863" s="29" t="str">
        <f t="shared" si="62"/>
        <v/>
      </c>
      <c r="D863" s="29" t="str">
        <f t="shared" si="63"/>
        <v/>
      </c>
      <c r="E863" s="11" t="str">
        <f t="shared" si="64"/>
        <v/>
      </c>
      <c r="F863" s="11" t="str">
        <f t="shared" si="65"/>
        <v/>
      </c>
      <c r="G863" s="11" t="str">
        <f t="shared" si="66"/>
        <v/>
      </c>
      <c r="H863" s="99" t="str">
        <f t="shared" si="67"/>
        <v/>
      </c>
      <c r="I863" s="107"/>
      <c r="J863" s="113"/>
      <c r="K863" s="113"/>
      <c r="L863" s="113"/>
    </row>
    <row r="864" spans="2:12" ht="15" customHeight="1">
      <c r="B864" s="9">
        <v>98</v>
      </c>
      <c r="C864" s="29" t="str">
        <f t="shared" si="62"/>
        <v/>
      </c>
      <c r="D864" s="29" t="str">
        <f t="shared" si="63"/>
        <v/>
      </c>
      <c r="E864" s="11" t="str">
        <f t="shared" si="64"/>
        <v/>
      </c>
      <c r="F864" s="11" t="str">
        <f t="shared" si="65"/>
        <v/>
      </c>
      <c r="G864" s="11" t="str">
        <f t="shared" si="66"/>
        <v/>
      </c>
      <c r="H864" s="99" t="str">
        <f t="shared" si="67"/>
        <v/>
      </c>
      <c r="I864" s="107"/>
      <c r="J864" s="113"/>
      <c r="K864" s="113"/>
      <c r="L864" s="113"/>
    </row>
    <row r="865" spans="2:12" ht="15" customHeight="1">
      <c r="B865" s="9">
        <v>99</v>
      </c>
      <c r="C865" s="29" t="str">
        <f t="shared" si="62"/>
        <v/>
      </c>
      <c r="D865" s="29" t="str">
        <f t="shared" si="63"/>
        <v/>
      </c>
      <c r="E865" s="11" t="str">
        <f t="shared" si="64"/>
        <v/>
      </c>
      <c r="F865" s="11" t="str">
        <f t="shared" si="65"/>
        <v/>
      </c>
      <c r="G865" s="11" t="str">
        <f t="shared" si="66"/>
        <v/>
      </c>
      <c r="H865" s="99" t="str">
        <f t="shared" si="67"/>
        <v/>
      </c>
      <c r="I865" s="107"/>
      <c r="J865" s="113"/>
      <c r="K865" s="113"/>
      <c r="L865" s="113"/>
    </row>
    <row r="866" spans="2:12" ht="15" customHeight="1">
      <c r="B866" s="9">
        <v>100</v>
      </c>
      <c r="C866" s="29" t="str">
        <f t="shared" si="62"/>
        <v/>
      </c>
      <c r="D866" s="29" t="str">
        <f t="shared" si="63"/>
        <v/>
      </c>
      <c r="E866" s="11" t="str">
        <f t="shared" si="64"/>
        <v/>
      </c>
      <c r="F866" s="11" t="str">
        <f t="shared" si="65"/>
        <v/>
      </c>
      <c r="G866" s="11" t="str">
        <f t="shared" si="66"/>
        <v/>
      </c>
      <c r="H866" s="99" t="str">
        <f t="shared" si="67"/>
        <v/>
      </c>
      <c r="I866" s="107"/>
      <c r="J866" s="113"/>
      <c r="K866" s="113"/>
      <c r="L866" s="113"/>
    </row>
    <row r="867" spans="2:12" ht="15" customHeight="1">
      <c r="B867" s="9"/>
      <c r="C867" s="30"/>
      <c r="D867" s="30"/>
      <c r="G867" s="28" t="s">
        <v>19</v>
      </c>
      <c r="H867" s="103">
        <f>SUM(H767:H866)</f>
        <v>0</v>
      </c>
      <c r="I867" s="108"/>
      <c r="J867" s="114"/>
      <c r="K867" s="114"/>
      <c r="L867" s="114"/>
    </row>
    <row r="868" spans="2:12" ht="15" customHeight="1">
      <c r="B868" s="9"/>
      <c r="C868" s="32" t="s">
        <v>71</v>
      </c>
      <c r="D868" s="30"/>
      <c r="G868" s="9"/>
      <c r="I868" s="109"/>
      <c r="J868" s="115"/>
      <c r="K868" s="115"/>
      <c r="L868" s="115"/>
    </row>
    <row r="869" spans="2:12" ht="15" customHeight="1">
      <c r="B869" s="9"/>
      <c r="C869" s="28" t="s">
        <v>1</v>
      </c>
      <c r="D869" s="28" t="s">
        <v>13</v>
      </c>
      <c r="E869" s="28" t="s">
        <v>27</v>
      </c>
      <c r="F869" s="28" t="s">
        <v>15</v>
      </c>
      <c r="G869" s="28" t="s">
        <v>20</v>
      </c>
      <c r="H869" s="96" t="s">
        <v>56</v>
      </c>
      <c r="I869" s="106"/>
      <c r="J869" s="112"/>
      <c r="K869" s="112"/>
      <c r="L869" s="112"/>
    </row>
    <row r="870" spans="2:12" ht="15" customHeight="1">
      <c r="B870" s="9">
        <v>1</v>
      </c>
      <c r="C870" s="29" t="str">
        <f t="shared" ref="C870:C933" si="68">IFERROR(VLOOKUP("補助対象外"&amp;B870,$A$112:$H$431,3,FALSE),"")</f>
        <v/>
      </c>
      <c r="D870" s="29" t="str">
        <f t="shared" ref="D870:D933" si="69">IFERROR(VLOOKUP("補助対象外"&amp;B870,$A$112:$H$431,4,FALSE),"")</f>
        <v/>
      </c>
      <c r="E870" s="11" t="str">
        <f t="shared" ref="E870:E933" si="70">IFERROR(VLOOKUP("補助対象外"&amp;B870,$A$112:$H$431,5,FALSE),"")</f>
        <v/>
      </c>
      <c r="F870" s="11" t="str">
        <f t="shared" ref="F870:F933" si="71">IFERROR(VLOOKUP("補助対象外"&amp;B870,$A$112:$H$431,6,FALSE),"")</f>
        <v/>
      </c>
      <c r="G870" s="11" t="str">
        <f t="shared" ref="G870:G933" si="72">IFERROR(VLOOKUP("補助対象外"&amp;B870,$A$112:$H$431,7,FALSE),"")</f>
        <v/>
      </c>
      <c r="H870" s="99" t="str">
        <f t="shared" ref="H870:H933" si="73">IFERROR(VLOOKUP("補助対象外"&amp;B870,$A$112:$H$431,8,FALSE),"")</f>
        <v/>
      </c>
      <c r="I870" s="107"/>
      <c r="J870" s="113"/>
      <c r="K870" s="113"/>
      <c r="L870" s="113"/>
    </row>
    <row r="871" spans="2:12" ht="15" customHeight="1">
      <c r="B871" s="9">
        <v>2</v>
      </c>
      <c r="C871" s="29" t="str">
        <f t="shared" si="68"/>
        <v/>
      </c>
      <c r="D871" s="29" t="str">
        <f t="shared" si="69"/>
        <v/>
      </c>
      <c r="E871" s="11" t="str">
        <f t="shared" si="70"/>
        <v/>
      </c>
      <c r="F871" s="11" t="str">
        <f t="shared" si="71"/>
        <v/>
      </c>
      <c r="G871" s="11" t="str">
        <f t="shared" si="72"/>
        <v/>
      </c>
      <c r="H871" s="99" t="str">
        <f t="shared" si="73"/>
        <v/>
      </c>
      <c r="I871" s="107"/>
      <c r="J871" s="113"/>
      <c r="K871" s="113"/>
      <c r="L871" s="113"/>
    </row>
    <row r="872" spans="2:12" ht="15" customHeight="1">
      <c r="B872" s="9">
        <v>3</v>
      </c>
      <c r="C872" s="29" t="str">
        <f t="shared" si="68"/>
        <v/>
      </c>
      <c r="D872" s="29" t="str">
        <f t="shared" si="69"/>
        <v/>
      </c>
      <c r="E872" s="11" t="str">
        <f t="shared" si="70"/>
        <v/>
      </c>
      <c r="F872" s="11" t="str">
        <f t="shared" si="71"/>
        <v/>
      </c>
      <c r="G872" s="11" t="str">
        <f t="shared" si="72"/>
        <v/>
      </c>
      <c r="H872" s="99" t="str">
        <f t="shared" si="73"/>
        <v/>
      </c>
      <c r="I872" s="107"/>
      <c r="J872" s="113"/>
      <c r="K872" s="113"/>
      <c r="L872" s="113"/>
    </row>
    <row r="873" spans="2:12" ht="15" customHeight="1">
      <c r="B873" s="9">
        <v>4</v>
      </c>
      <c r="C873" s="29" t="str">
        <f t="shared" si="68"/>
        <v/>
      </c>
      <c r="D873" s="29" t="str">
        <f t="shared" si="69"/>
        <v/>
      </c>
      <c r="E873" s="11" t="str">
        <f t="shared" si="70"/>
        <v/>
      </c>
      <c r="F873" s="11" t="str">
        <f t="shared" si="71"/>
        <v/>
      </c>
      <c r="G873" s="11" t="str">
        <f t="shared" si="72"/>
        <v/>
      </c>
      <c r="H873" s="99" t="str">
        <f t="shared" si="73"/>
        <v/>
      </c>
      <c r="I873" s="107"/>
      <c r="J873" s="113"/>
      <c r="K873" s="113"/>
      <c r="L873" s="113"/>
    </row>
    <row r="874" spans="2:12" ht="15" customHeight="1">
      <c r="B874" s="9">
        <v>5</v>
      </c>
      <c r="C874" s="29" t="str">
        <f t="shared" si="68"/>
        <v/>
      </c>
      <c r="D874" s="29" t="str">
        <f t="shared" si="69"/>
        <v/>
      </c>
      <c r="E874" s="11" t="str">
        <f t="shared" si="70"/>
        <v/>
      </c>
      <c r="F874" s="11" t="str">
        <f t="shared" si="71"/>
        <v/>
      </c>
      <c r="G874" s="11" t="str">
        <f t="shared" si="72"/>
        <v/>
      </c>
      <c r="H874" s="99" t="str">
        <f t="shared" si="73"/>
        <v/>
      </c>
      <c r="I874" s="107"/>
      <c r="J874" s="113"/>
      <c r="K874" s="113"/>
      <c r="L874" s="113"/>
    </row>
    <row r="875" spans="2:12" ht="15" customHeight="1">
      <c r="B875" s="9">
        <v>6</v>
      </c>
      <c r="C875" s="29" t="str">
        <f t="shared" si="68"/>
        <v/>
      </c>
      <c r="D875" s="29" t="str">
        <f t="shared" si="69"/>
        <v/>
      </c>
      <c r="E875" s="11" t="str">
        <f t="shared" si="70"/>
        <v/>
      </c>
      <c r="F875" s="11" t="str">
        <f t="shared" si="71"/>
        <v/>
      </c>
      <c r="G875" s="11" t="str">
        <f t="shared" si="72"/>
        <v/>
      </c>
      <c r="H875" s="99" t="str">
        <f t="shared" si="73"/>
        <v/>
      </c>
      <c r="I875" s="107"/>
      <c r="J875" s="113"/>
      <c r="K875" s="113"/>
      <c r="L875" s="113"/>
    </row>
    <row r="876" spans="2:12" ht="15" customHeight="1">
      <c r="B876" s="9">
        <v>7</v>
      </c>
      <c r="C876" s="29" t="str">
        <f t="shared" si="68"/>
        <v/>
      </c>
      <c r="D876" s="29" t="str">
        <f t="shared" si="69"/>
        <v/>
      </c>
      <c r="E876" s="11" t="str">
        <f t="shared" si="70"/>
        <v/>
      </c>
      <c r="F876" s="11" t="str">
        <f t="shared" si="71"/>
        <v/>
      </c>
      <c r="G876" s="11" t="str">
        <f t="shared" si="72"/>
        <v/>
      </c>
      <c r="H876" s="99" t="str">
        <f t="shared" si="73"/>
        <v/>
      </c>
      <c r="I876" s="107"/>
      <c r="J876" s="113"/>
      <c r="K876" s="113"/>
      <c r="L876" s="113"/>
    </row>
    <row r="877" spans="2:12" ht="15" customHeight="1">
      <c r="B877" s="9">
        <v>8</v>
      </c>
      <c r="C877" s="29" t="str">
        <f t="shared" si="68"/>
        <v/>
      </c>
      <c r="D877" s="29" t="str">
        <f t="shared" si="69"/>
        <v/>
      </c>
      <c r="E877" s="11" t="str">
        <f t="shared" si="70"/>
        <v/>
      </c>
      <c r="F877" s="11" t="str">
        <f t="shared" si="71"/>
        <v/>
      </c>
      <c r="G877" s="11" t="str">
        <f t="shared" si="72"/>
        <v/>
      </c>
      <c r="H877" s="99" t="str">
        <f t="shared" si="73"/>
        <v/>
      </c>
      <c r="I877" s="107"/>
      <c r="J877" s="113"/>
      <c r="K877" s="113"/>
      <c r="L877" s="113"/>
    </row>
    <row r="878" spans="2:12" ht="15" customHeight="1">
      <c r="B878" s="9">
        <v>9</v>
      </c>
      <c r="C878" s="29" t="str">
        <f t="shared" si="68"/>
        <v/>
      </c>
      <c r="D878" s="29" t="str">
        <f t="shared" si="69"/>
        <v/>
      </c>
      <c r="E878" s="11" t="str">
        <f t="shared" si="70"/>
        <v/>
      </c>
      <c r="F878" s="11" t="str">
        <f t="shared" si="71"/>
        <v/>
      </c>
      <c r="G878" s="11" t="str">
        <f t="shared" si="72"/>
        <v/>
      </c>
      <c r="H878" s="99" t="str">
        <f t="shared" si="73"/>
        <v/>
      </c>
      <c r="I878" s="107"/>
      <c r="J878" s="113"/>
      <c r="K878" s="113"/>
      <c r="L878" s="113"/>
    </row>
    <row r="879" spans="2:12" ht="15" customHeight="1">
      <c r="B879" s="9">
        <v>10</v>
      </c>
      <c r="C879" s="29" t="str">
        <f t="shared" si="68"/>
        <v/>
      </c>
      <c r="D879" s="29" t="str">
        <f t="shared" si="69"/>
        <v/>
      </c>
      <c r="E879" s="11" t="str">
        <f t="shared" si="70"/>
        <v/>
      </c>
      <c r="F879" s="11" t="str">
        <f t="shared" si="71"/>
        <v/>
      </c>
      <c r="G879" s="11" t="str">
        <f t="shared" si="72"/>
        <v/>
      </c>
      <c r="H879" s="99" t="str">
        <f t="shared" si="73"/>
        <v/>
      </c>
      <c r="I879" s="107"/>
      <c r="J879" s="113"/>
      <c r="K879" s="113"/>
      <c r="L879" s="113"/>
    </row>
    <row r="880" spans="2:12" ht="15" customHeight="1">
      <c r="B880" s="9">
        <v>11</v>
      </c>
      <c r="C880" s="29" t="str">
        <f t="shared" si="68"/>
        <v/>
      </c>
      <c r="D880" s="29" t="str">
        <f t="shared" si="69"/>
        <v/>
      </c>
      <c r="E880" s="11" t="str">
        <f t="shared" si="70"/>
        <v/>
      </c>
      <c r="F880" s="11" t="str">
        <f t="shared" si="71"/>
        <v/>
      </c>
      <c r="G880" s="11" t="str">
        <f t="shared" si="72"/>
        <v/>
      </c>
      <c r="H880" s="99" t="str">
        <f t="shared" si="73"/>
        <v/>
      </c>
      <c r="I880" s="107"/>
      <c r="J880" s="113"/>
      <c r="K880" s="113"/>
      <c r="L880" s="113"/>
    </row>
    <row r="881" spans="2:12" ht="15" customHeight="1">
      <c r="B881" s="9">
        <v>12</v>
      </c>
      <c r="C881" s="29" t="str">
        <f t="shared" si="68"/>
        <v/>
      </c>
      <c r="D881" s="29" t="str">
        <f t="shared" si="69"/>
        <v/>
      </c>
      <c r="E881" s="11" t="str">
        <f t="shared" si="70"/>
        <v/>
      </c>
      <c r="F881" s="11" t="str">
        <f t="shared" si="71"/>
        <v/>
      </c>
      <c r="G881" s="11" t="str">
        <f t="shared" si="72"/>
        <v/>
      </c>
      <c r="H881" s="99" t="str">
        <f t="shared" si="73"/>
        <v/>
      </c>
      <c r="I881" s="107"/>
      <c r="J881" s="113"/>
      <c r="K881" s="113"/>
      <c r="L881" s="113"/>
    </row>
    <row r="882" spans="2:12" ht="15" customHeight="1">
      <c r="B882" s="9">
        <v>13</v>
      </c>
      <c r="C882" s="29" t="str">
        <f t="shared" si="68"/>
        <v/>
      </c>
      <c r="D882" s="29" t="str">
        <f t="shared" si="69"/>
        <v/>
      </c>
      <c r="E882" s="11" t="str">
        <f t="shared" si="70"/>
        <v/>
      </c>
      <c r="F882" s="11" t="str">
        <f t="shared" si="71"/>
        <v/>
      </c>
      <c r="G882" s="11" t="str">
        <f t="shared" si="72"/>
        <v/>
      </c>
      <c r="H882" s="99" t="str">
        <f t="shared" si="73"/>
        <v/>
      </c>
      <c r="I882" s="107"/>
      <c r="J882" s="113"/>
      <c r="K882" s="113"/>
      <c r="L882" s="113"/>
    </row>
    <row r="883" spans="2:12" ht="15" customHeight="1">
      <c r="B883" s="9">
        <v>14</v>
      </c>
      <c r="C883" s="29" t="str">
        <f t="shared" si="68"/>
        <v/>
      </c>
      <c r="D883" s="29" t="str">
        <f t="shared" si="69"/>
        <v/>
      </c>
      <c r="E883" s="11" t="str">
        <f t="shared" si="70"/>
        <v/>
      </c>
      <c r="F883" s="11" t="str">
        <f t="shared" si="71"/>
        <v/>
      </c>
      <c r="G883" s="11" t="str">
        <f t="shared" si="72"/>
        <v/>
      </c>
      <c r="H883" s="99" t="str">
        <f t="shared" si="73"/>
        <v/>
      </c>
      <c r="I883" s="107"/>
      <c r="J883" s="113"/>
      <c r="K883" s="113"/>
      <c r="L883" s="113"/>
    </row>
    <row r="884" spans="2:12" ht="15" customHeight="1">
      <c r="B884" s="9">
        <v>15</v>
      </c>
      <c r="C884" s="29" t="str">
        <f t="shared" si="68"/>
        <v/>
      </c>
      <c r="D884" s="29" t="str">
        <f t="shared" si="69"/>
        <v/>
      </c>
      <c r="E884" s="11" t="str">
        <f t="shared" si="70"/>
        <v/>
      </c>
      <c r="F884" s="11" t="str">
        <f t="shared" si="71"/>
        <v/>
      </c>
      <c r="G884" s="11" t="str">
        <f t="shared" si="72"/>
        <v/>
      </c>
      <c r="H884" s="99" t="str">
        <f t="shared" si="73"/>
        <v/>
      </c>
      <c r="I884" s="107"/>
      <c r="J884" s="113"/>
      <c r="K884" s="113"/>
      <c r="L884" s="113"/>
    </row>
    <row r="885" spans="2:12" ht="15" customHeight="1">
      <c r="B885" s="9">
        <v>16</v>
      </c>
      <c r="C885" s="29" t="str">
        <f t="shared" si="68"/>
        <v/>
      </c>
      <c r="D885" s="29" t="str">
        <f t="shared" si="69"/>
        <v/>
      </c>
      <c r="E885" s="11" t="str">
        <f t="shared" si="70"/>
        <v/>
      </c>
      <c r="F885" s="11" t="str">
        <f t="shared" si="71"/>
        <v/>
      </c>
      <c r="G885" s="11" t="str">
        <f t="shared" si="72"/>
        <v/>
      </c>
      <c r="H885" s="99" t="str">
        <f t="shared" si="73"/>
        <v/>
      </c>
      <c r="I885" s="107"/>
      <c r="J885" s="113"/>
      <c r="K885" s="113"/>
      <c r="L885" s="113"/>
    </row>
    <row r="886" spans="2:12" ht="15" customHeight="1">
      <c r="B886" s="9">
        <v>17</v>
      </c>
      <c r="C886" s="29" t="str">
        <f t="shared" si="68"/>
        <v/>
      </c>
      <c r="D886" s="29" t="str">
        <f t="shared" si="69"/>
        <v/>
      </c>
      <c r="E886" s="11" t="str">
        <f t="shared" si="70"/>
        <v/>
      </c>
      <c r="F886" s="11" t="str">
        <f t="shared" si="71"/>
        <v/>
      </c>
      <c r="G886" s="11" t="str">
        <f t="shared" si="72"/>
        <v/>
      </c>
      <c r="H886" s="99" t="str">
        <f t="shared" si="73"/>
        <v/>
      </c>
      <c r="I886" s="107"/>
      <c r="J886" s="113"/>
      <c r="K886" s="113"/>
      <c r="L886" s="113"/>
    </row>
    <row r="887" spans="2:12" ht="15" customHeight="1">
      <c r="B887" s="9">
        <v>18</v>
      </c>
      <c r="C887" s="29" t="str">
        <f t="shared" si="68"/>
        <v/>
      </c>
      <c r="D887" s="29" t="str">
        <f t="shared" si="69"/>
        <v/>
      </c>
      <c r="E887" s="11" t="str">
        <f t="shared" si="70"/>
        <v/>
      </c>
      <c r="F887" s="11" t="str">
        <f t="shared" si="71"/>
        <v/>
      </c>
      <c r="G887" s="11" t="str">
        <f t="shared" si="72"/>
        <v/>
      </c>
      <c r="H887" s="99" t="str">
        <f t="shared" si="73"/>
        <v/>
      </c>
      <c r="I887" s="107"/>
      <c r="J887" s="113"/>
      <c r="K887" s="113"/>
      <c r="L887" s="113"/>
    </row>
    <row r="888" spans="2:12" ht="15" customHeight="1">
      <c r="B888" s="9">
        <v>19</v>
      </c>
      <c r="C888" s="29" t="str">
        <f t="shared" si="68"/>
        <v/>
      </c>
      <c r="D888" s="29" t="str">
        <f t="shared" si="69"/>
        <v/>
      </c>
      <c r="E888" s="11" t="str">
        <f t="shared" si="70"/>
        <v/>
      </c>
      <c r="F888" s="11" t="str">
        <f t="shared" si="71"/>
        <v/>
      </c>
      <c r="G888" s="11" t="str">
        <f t="shared" si="72"/>
        <v/>
      </c>
      <c r="H888" s="99" t="str">
        <f t="shared" si="73"/>
        <v/>
      </c>
      <c r="I888" s="107"/>
      <c r="J888" s="113"/>
      <c r="K888" s="113"/>
      <c r="L888" s="113"/>
    </row>
    <row r="889" spans="2:12" ht="15" customHeight="1">
      <c r="B889" s="9">
        <v>20</v>
      </c>
      <c r="C889" s="29" t="str">
        <f t="shared" si="68"/>
        <v/>
      </c>
      <c r="D889" s="29" t="str">
        <f t="shared" si="69"/>
        <v/>
      </c>
      <c r="E889" s="11" t="str">
        <f t="shared" si="70"/>
        <v/>
      </c>
      <c r="F889" s="11" t="str">
        <f t="shared" si="71"/>
        <v/>
      </c>
      <c r="G889" s="11" t="str">
        <f t="shared" si="72"/>
        <v/>
      </c>
      <c r="H889" s="99" t="str">
        <f t="shared" si="73"/>
        <v/>
      </c>
      <c r="I889" s="107"/>
      <c r="J889" s="113"/>
      <c r="K889" s="113"/>
      <c r="L889" s="113"/>
    </row>
    <row r="890" spans="2:12" ht="15" customHeight="1">
      <c r="B890" s="9">
        <v>21</v>
      </c>
      <c r="C890" s="29" t="str">
        <f t="shared" si="68"/>
        <v/>
      </c>
      <c r="D890" s="29" t="str">
        <f t="shared" si="69"/>
        <v/>
      </c>
      <c r="E890" s="11" t="str">
        <f t="shared" si="70"/>
        <v/>
      </c>
      <c r="F890" s="11" t="str">
        <f t="shared" si="71"/>
        <v/>
      </c>
      <c r="G890" s="11" t="str">
        <f t="shared" si="72"/>
        <v/>
      </c>
      <c r="H890" s="99" t="str">
        <f t="shared" si="73"/>
        <v/>
      </c>
      <c r="I890" s="107"/>
      <c r="J890" s="113"/>
      <c r="K890" s="113"/>
      <c r="L890" s="113"/>
    </row>
    <row r="891" spans="2:12" ht="15" customHeight="1">
      <c r="B891" s="9">
        <v>22</v>
      </c>
      <c r="C891" s="29" t="str">
        <f t="shared" si="68"/>
        <v/>
      </c>
      <c r="D891" s="29" t="str">
        <f t="shared" si="69"/>
        <v/>
      </c>
      <c r="E891" s="11" t="str">
        <f t="shared" si="70"/>
        <v/>
      </c>
      <c r="F891" s="11" t="str">
        <f t="shared" si="71"/>
        <v/>
      </c>
      <c r="G891" s="11" t="str">
        <f t="shared" si="72"/>
        <v/>
      </c>
      <c r="H891" s="99" t="str">
        <f t="shared" si="73"/>
        <v/>
      </c>
      <c r="I891" s="107"/>
      <c r="J891" s="113"/>
      <c r="K891" s="113"/>
      <c r="L891" s="113"/>
    </row>
    <row r="892" spans="2:12" ht="15" customHeight="1">
      <c r="B892" s="9">
        <v>23</v>
      </c>
      <c r="C892" s="29" t="str">
        <f t="shared" si="68"/>
        <v/>
      </c>
      <c r="D892" s="29" t="str">
        <f t="shared" si="69"/>
        <v/>
      </c>
      <c r="E892" s="11" t="str">
        <f t="shared" si="70"/>
        <v/>
      </c>
      <c r="F892" s="11" t="str">
        <f t="shared" si="71"/>
        <v/>
      </c>
      <c r="G892" s="11" t="str">
        <f t="shared" si="72"/>
        <v/>
      </c>
      <c r="H892" s="99" t="str">
        <f t="shared" si="73"/>
        <v/>
      </c>
      <c r="I892" s="107"/>
      <c r="J892" s="113"/>
      <c r="K892" s="113"/>
      <c r="L892" s="113"/>
    </row>
    <row r="893" spans="2:12" ht="15" customHeight="1">
      <c r="B893" s="9">
        <v>24</v>
      </c>
      <c r="C893" s="29" t="str">
        <f t="shared" si="68"/>
        <v/>
      </c>
      <c r="D893" s="29" t="str">
        <f t="shared" si="69"/>
        <v/>
      </c>
      <c r="E893" s="11" t="str">
        <f t="shared" si="70"/>
        <v/>
      </c>
      <c r="F893" s="11" t="str">
        <f t="shared" si="71"/>
        <v/>
      </c>
      <c r="G893" s="11" t="str">
        <f t="shared" si="72"/>
        <v/>
      </c>
      <c r="H893" s="99" t="str">
        <f t="shared" si="73"/>
        <v/>
      </c>
      <c r="I893" s="107"/>
      <c r="J893" s="113"/>
      <c r="K893" s="113"/>
      <c r="L893" s="113"/>
    </row>
    <row r="894" spans="2:12" ht="15" customHeight="1">
      <c r="B894" s="9">
        <v>25</v>
      </c>
      <c r="C894" s="29" t="str">
        <f t="shared" si="68"/>
        <v/>
      </c>
      <c r="D894" s="29" t="str">
        <f t="shared" si="69"/>
        <v/>
      </c>
      <c r="E894" s="11" t="str">
        <f t="shared" si="70"/>
        <v/>
      </c>
      <c r="F894" s="11" t="str">
        <f t="shared" si="71"/>
        <v/>
      </c>
      <c r="G894" s="11" t="str">
        <f t="shared" si="72"/>
        <v/>
      </c>
      <c r="H894" s="99" t="str">
        <f t="shared" si="73"/>
        <v/>
      </c>
      <c r="I894" s="107"/>
      <c r="J894" s="113"/>
      <c r="K894" s="113"/>
      <c r="L894" s="113"/>
    </row>
    <row r="895" spans="2:12" ht="15" customHeight="1">
      <c r="B895" s="9">
        <v>26</v>
      </c>
      <c r="C895" s="29" t="str">
        <f t="shared" si="68"/>
        <v/>
      </c>
      <c r="D895" s="29" t="str">
        <f t="shared" si="69"/>
        <v/>
      </c>
      <c r="E895" s="11" t="str">
        <f t="shared" si="70"/>
        <v/>
      </c>
      <c r="F895" s="11" t="str">
        <f t="shared" si="71"/>
        <v/>
      </c>
      <c r="G895" s="11" t="str">
        <f t="shared" si="72"/>
        <v/>
      </c>
      <c r="H895" s="99" t="str">
        <f t="shared" si="73"/>
        <v/>
      </c>
      <c r="I895" s="107"/>
      <c r="J895" s="113"/>
      <c r="K895" s="113"/>
      <c r="L895" s="113"/>
    </row>
    <row r="896" spans="2:12" ht="15" customHeight="1">
      <c r="B896" s="9">
        <v>27</v>
      </c>
      <c r="C896" s="29" t="str">
        <f t="shared" si="68"/>
        <v/>
      </c>
      <c r="D896" s="29" t="str">
        <f t="shared" si="69"/>
        <v/>
      </c>
      <c r="E896" s="11" t="str">
        <f t="shared" si="70"/>
        <v/>
      </c>
      <c r="F896" s="11" t="str">
        <f t="shared" si="71"/>
        <v/>
      </c>
      <c r="G896" s="11" t="str">
        <f t="shared" si="72"/>
        <v/>
      </c>
      <c r="H896" s="99" t="str">
        <f t="shared" si="73"/>
        <v/>
      </c>
      <c r="I896" s="107"/>
      <c r="J896" s="113"/>
      <c r="K896" s="113"/>
      <c r="L896" s="113"/>
    </row>
    <row r="897" spans="2:12" ht="15" customHeight="1">
      <c r="B897" s="9">
        <v>28</v>
      </c>
      <c r="C897" s="29" t="str">
        <f t="shared" si="68"/>
        <v/>
      </c>
      <c r="D897" s="29" t="str">
        <f t="shared" si="69"/>
        <v/>
      </c>
      <c r="E897" s="11" t="str">
        <f t="shared" si="70"/>
        <v/>
      </c>
      <c r="F897" s="11" t="str">
        <f t="shared" si="71"/>
        <v/>
      </c>
      <c r="G897" s="11" t="str">
        <f t="shared" si="72"/>
        <v/>
      </c>
      <c r="H897" s="99" t="str">
        <f t="shared" si="73"/>
        <v/>
      </c>
      <c r="I897" s="107"/>
      <c r="J897" s="113"/>
      <c r="K897" s="113"/>
      <c r="L897" s="113"/>
    </row>
    <row r="898" spans="2:12" ht="15" customHeight="1">
      <c r="B898" s="9">
        <v>29</v>
      </c>
      <c r="C898" s="29" t="str">
        <f t="shared" si="68"/>
        <v/>
      </c>
      <c r="D898" s="29" t="str">
        <f t="shared" si="69"/>
        <v/>
      </c>
      <c r="E898" s="11" t="str">
        <f t="shared" si="70"/>
        <v/>
      </c>
      <c r="F898" s="11" t="str">
        <f t="shared" si="71"/>
        <v/>
      </c>
      <c r="G898" s="11" t="str">
        <f t="shared" si="72"/>
        <v/>
      </c>
      <c r="H898" s="99" t="str">
        <f t="shared" si="73"/>
        <v/>
      </c>
      <c r="I898" s="107"/>
      <c r="J898" s="113"/>
      <c r="K898" s="113"/>
      <c r="L898" s="113"/>
    </row>
    <row r="899" spans="2:12" ht="15" customHeight="1">
      <c r="B899" s="9">
        <v>30</v>
      </c>
      <c r="C899" s="29" t="str">
        <f t="shared" si="68"/>
        <v/>
      </c>
      <c r="D899" s="29" t="str">
        <f t="shared" si="69"/>
        <v/>
      </c>
      <c r="E899" s="11" t="str">
        <f t="shared" si="70"/>
        <v/>
      </c>
      <c r="F899" s="11" t="str">
        <f t="shared" si="71"/>
        <v/>
      </c>
      <c r="G899" s="11" t="str">
        <f t="shared" si="72"/>
        <v/>
      </c>
      <c r="H899" s="99" t="str">
        <f t="shared" si="73"/>
        <v/>
      </c>
      <c r="I899" s="107"/>
      <c r="J899" s="113"/>
      <c r="K899" s="113"/>
      <c r="L899" s="113"/>
    </row>
    <row r="900" spans="2:12" ht="15" customHeight="1">
      <c r="B900" s="9">
        <v>31</v>
      </c>
      <c r="C900" s="29" t="str">
        <f t="shared" si="68"/>
        <v/>
      </c>
      <c r="D900" s="29" t="str">
        <f t="shared" si="69"/>
        <v/>
      </c>
      <c r="E900" s="11" t="str">
        <f t="shared" si="70"/>
        <v/>
      </c>
      <c r="F900" s="11" t="str">
        <f t="shared" si="71"/>
        <v/>
      </c>
      <c r="G900" s="11" t="str">
        <f t="shared" si="72"/>
        <v/>
      </c>
      <c r="H900" s="99" t="str">
        <f t="shared" si="73"/>
        <v/>
      </c>
      <c r="I900" s="107"/>
      <c r="J900" s="113"/>
      <c r="K900" s="113"/>
      <c r="L900" s="113"/>
    </row>
    <row r="901" spans="2:12" ht="15" customHeight="1">
      <c r="B901" s="9">
        <v>32</v>
      </c>
      <c r="C901" s="29" t="str">
        <f t="shared" si="68"/>
        <v/>
      </c>
      <c r="D901" s="29" t="str">
        <f t="shared" si="69"/>
        <v/>
      </c>
      <c r="E901" s="11" t="str">
        <f t="shared" si="70"/>
        <v/>
      </c>
      <c r="F901" s="11" t="str">
        <f t="shared" si="71"/>
        <v/>
      </c>
      <c r="G901" s="11" t="str">
        <f t="shared" si="72"/>
        <v/>
      </c>
      <c r="H901" s="99" t="str">
        <f t="shared" si="73"/>
        <v/>
      </c>
      <c r="I901" s="107"/>
      <c r="J901" s="113"/>
      <c r="K901" s="113"/>
      <c r="L901" s="113"/>
    </row>
    <row r="902" spans="2:12" ht="15" customHeight="1">
      <c r="B902" s="9">
        <v>33</v>
      </c>
      <c r="C902" s="29" t="str">
        <f t="shared" si="68"/>
        <v/>
      </c>
      <c r="D902" s="29" t="str">
        <f t="shared" si="69"/>
        <v/>
      </c>
      <c r="E902" s="11" t="str">
        <f t="shared" si="70"/>
        <v/>
      </c>
      <c r="F902" s="11" t="str">
        <f t="shared" si="71"/>
        <v/>
      </c>
      <c r="G902" s="11" t="str">
        <f t="shared" si="72"/>
        <v/>
      </c>
      <c r="H902" s="99" t="str">
        <f t="shared" si="73"/>
        <v/>
      </c>
      <c r="I902" s="107"/>
      <c r="J902" s="113"/>
      <c r="K902" s="113"/>
      <c r="L902" s="113"/>
    </row>
    <row r="903" spans="2:12" ht="15" customHeight="1">
      <c r="B903" s="9">
        <v>34</v>
      </c>
      <c r="C903" s="29" t="str">
        <f t="shared" si="68"/>
        <v/>
      </c>
      <c r="D903" s="29" t="str">
        <f t="shared" si="69"/>
        <v/>
      </c>
      <c r="E903" s="11" t="str">
        <f t="shared" si="70"/>
        <v/>
      </c>
      <c r="F903" s="11" t="str">
        <f t="shared" si="71"/>
        <v/>
      </c>
      <c r="G903" s="11" t="str">
        <f t="shared" si="72"/>
        <v/>
      </c>
      <c r="H903" s="99" t="str">
        <f t="shared" si="73"/>
        <v/>
      </c>
      <c r="I903" s="107"/>
      <c r="J903" s="113"/>
      <c r="K903" s="113"/>
      <c r="L903" s="113"/>
    </row>
    <row r="904" spans="2:12" ht="15" customHeight="1">
      <c r="B904" s="9">
        <v>35</v>
      </c>
      <c r="C904" s="29" t="str">
        <f t="shared" si="68"/>
        <v/>
      </c>
      <c r="D904" s="29" t="str">
        <f t="shared" si="69"/>
        <v/>
      </c>
      <c r="E904" s="11" t="str">
        <f t="shared" si="70"/>
        <v/>
      </c>
      <c r="F904" s="11" t="str">
        <f t="shared" si="71"/>
        <v/>
      </c>
      <c r="G904" s="11" t="str">
        <f t="shared" si="72"/>
        <v/>
      </c>
      <c r="H904" s="99" t="str">
        <f t="shared" si="73"/>
        <v/>
      </c>
      <c r="I904" s="107"/>
      <c r="J904" s="113"/>
      <c r="K904" s="113"/>
      <c r="L904" s="113"/>
    </row>
    <row r="905" spans="2:12" ht="15" customHeight="1">
      <c r="B905" s="9">
        <v>36</v>
      </c>
      <c r="C905" s="29" t="str">
        <f t="shared" si="68"/>
        <v/>
      </c>
      <c r="D905" s="29" t="str">
        <f t="shared" si="69"/>
        <v/>
      </c>
      <c r="E905" s="11" t="str">
        <f t="shared" si="70"/>
        <v/>
      </c>
      <c r="F905" s="11" t="str">
        <f t="shared" si="71"/>
        <v/>
      </c>
      <c r="G905" s="11" t="str">
        <f t="shared" si="72"/>
        <v/>
      </c>
      <c r="H905" s="99" t="str">
        <f t="shared" si="73"/>
        <v/>
      </c>
      <c r="I905" s="107"/>
      <c r="J905" s="113"/>
      <c r="K905" s="113"/>
      <c r="L905" s="113"/>
    </row>
    <row r="906" spans="2:12" ht="15" customHeight="1">
      <c r="B906" s="9">
        <v>37</v>
      </c>
      <c r="C906" s="29" t="str">
        <f t="shared" si="68"/>
        <v/>
      </c>
      <c r="D906" s="29" t="str">
        <f t="shared" si="69"/>
        <v/>
      </c>
      <c r="E906" s="11" t="str">
        <f t="shared" si="70"/>
        <v/>
      </c>
      <c r="F906" s="11" t="str">
        <f t="shared" si="71"/>
        <v/>
      </c>
      <c r="G906" s="11" t="str">
        <f t="shared" si="72"/>
        <v/>
      </c>
      <c r="H906" s="99" t="str">
        <f t="shared" si="73"/>
        <v/>
      </c>
      <c r="I906" s="107"/>
      <c r="J906" s="113"/>
      <c r="K906" s="113"/>
      <c r="L906" s="113"/>
    </row>
    <row r="907" spans="2:12" ht="15" customHeight="1">
      <c r="B907" s="9">
        <v>38</v>
      </c>
      <c r="C907" s="29" t="str">
        <f t="shared" si="68"/>
        <v/>
      </c>
      <c r="D907" s="29" t="str">
        <f t="shared" si="69"/>
        <v/>
      </c>
      <c r="E907" s="11" t="str">
        <f t="shared" si="70"/>
        <v/>
      </c>
      <c r="F907" s="11" t="str">
        <f t="shared" si="71"/>
        <v/>
      </c>
      <c r="G907" s="11" t="str">
        <f t="shared" si="72"/>
        <v/>
      </c>
      <c r="H907" s="99" t="str">
        <f t="shared" si="73"/>
        <v/>
      </c>
      <c r="I907" s="107"/>
      <c r="J907" s="113"/>
      <c r="K907" s="113"/>
      <c r="L907" s="113"/>
    </row>
    <row r="908" spans="2:12" ht="15" customHeight="1">
      <c r="B908" s="9">
        <v>39</v>
      </c>
      <c r="C908" s="29" t="str">
        <f t="shared" si="68"/>
        <v/>
      </c>
      <c r="D908" s="29" t="str">
        <f t="shared" si="69"/>
        <v/>
      </c>
      <c r="E908" s="11" t="str">
        <f t="shared" si="70"/>
        <v/>
      </c>
      <c r="F908" s="11" t="str">
        <f t="shared" si="71"/>
        <v/>
      </c>
      <c r="G908" s="11" t="str">
        <f t="shared" si="72"/>
        <v/>
      </c>
      <c r="H908" s="99" t="str">
        <f t="shared" si="73"/>
        <v/>
      </c>
      <c r="I908" s="107"/>
      <c r="J908" s="113"/>
      <c r="K908" s="113"/>
      <c r="L908" s="113"/>
    </row>
    <row r="909" spans="2:12" ht="15" customHeight="1">
      <c r="B909" s="9">
        <v>40</v>
      </c>
      <c r="C909" s="29" t="str">
        <f t="shared" si="68"/>
        <v/>
      </c>
      <c r="D909" s="29" t="str">
        <f t="shared" si="69"/>
        <v/>
      </c>
      <c r="E909" s="11" t="str">
        <f t="shared" si="70"/>
        <v/>
      </c>
      <c r="F909" s="11" t="str">
        <f t="shared" si="71"/>
        <v/>
      </c>
      <c r="G909" s="11" t="str">
        <f t="shared" si="72"/>
        <v/>
      </c>
      <c r="H909" s="99" t="str">
        <f t="shared" si="73"/>
        <v/>
      </c>
      <c r="I909" s="107"/>
      <c r="J909" s="113"/>
      <c r="K909" s="113"/>
      <c r="L909" s="113"/>
    </row>
    <row r="910" spans="2:12" ht="15" customHeight="1">
      <c r="B910" s="9">
        <v>41</v>
      </c>
      <c r="C910" s="29" t="str">
        <f t="shared" si="68"/>
        <v/>
      </c>
      <c r="D910" s="29" t="str">
        <f t="shared" si="69"/>
        <v/>
      </c>
      <c r="E910" s="11" t="str">
        <f t="shared" si="70"/>
        <v/>
      </c>
      <c r="F910" s="11" t="str">
        <f t="shared" si="71"/>
        <v/>
      </c>
      <c r="G910" s="11" t="str">
        <f t="shared" si="72"/>
        <v/>
      </c>
      <c r="H910" s="99" t="str">
        <f t="shared" si="73"/>
        <v/>
      </c>
      <c r="I910" s="107"/>
      <c r="J910" s="113"/>
      <c r="K910" s="113"/>
      <c r="L910" s="113"/>
    </row>
    <row r="911" spans="2:12" ht="15" customHeight="1">
      <c r="B911" s="9">
        <v>42</v>
      </c>
      <c r="C911" s="29" t="str">
        <f t="shared" si="68"/>
        <v/>
      </c>
      <c r="D911" s="29" t="str">
        <f t="shared" si="69"/>
        <v/>
      </c>
      <c r="E911" s="11" t="str">
        <f t="shared" si="70"/>
        <v/>
      </c>
      <c r="F911" s="11" t="str">
        <f t="shared" si="71"/>
        <v/>
      </c>
      <c r="G911" s="11" t="str">
        <f t="shared" si="72"/>
        <v/>
      </c>
      <c r="H911" s="99" t="str">
        <f t="shared" si="73"/>
        <v/>
      </c>
      <c r="I911" s="107"/>
      <c r="J911" s="113"/>
      <c r="K911" s="113"/>
      <c r="L911" s="113"/>
    </row>
    <row r="912" spans="2:12" ht="15" customHeight="1">
      <c r="B912" s="9">
        <v>43</v>
      </c>
      <c r="C912" s="29" t="str">
        <f t="shared" si="68"/>
        <v/>
      </c>
      <c r="D912" s="29" t="str">
        <f t="shared" si="69"/>
        <v/>
      </c>
      <c r="E912" s="11" t="str">
        <f t="shared" si="70"/>
        <v/>
      </c>
      <c r="F912" s="11" t="str">
        <f t="shared" si="71"/>
        <v/>
      </c>
      <c r="G912" s="11" t="str">
        <f t="shared" si="72"/>
        <v/>
      </c>
      <c r="H912" s="99" t="str">
        <f t="shared" si="73"/>
        <v/>
      </c>
      <c r="I912" s="107"/>
      <c r="J912" s="113"/>
      <c r="K912" s="113"/>
      <c r="L912" s="113"/>
    </row>
    <row r="913" spans="2:12" ht="15" customHeight="1">
      <c r="B913" s="9">
        <v>44</v>
      </c>
      <c r="C913" s="29" t="str">
        <f t="shared" si="68"/>
        <v/>
      </c>
      <c r="D913" s="29" t="str">
        <f t="shared" si="69"/>
        <v/>
      </c>
      <c r="E913" s="11" t="str">
        <f t="shared" si="70"/>
        <v/>
      </c>
      <c r="F913" s="11" t="str">
        <f t="shared" si="71"/>
        <v/>
      </c>
      <c r="G913" s="11" t="str">
        <f t="shared" si="72"/>
        <v/>
      </c>
      <c r="H913" s="99" t="str">
        <f t="shared" si="73"/>
        <v/>
      </c>
      <c r="I913" s="107"/>
      <c r="J913" s="113"/>
      <c r="K913" s="113"/>
      <c r="L913" s="113"/>
    </row>
    <row r="914" spans="2:12" ht="15" customHeight="1">
      <c r="B914" s="9">
        <v>45</v>
      </c>
      <c r="C914" s="29" t="str">
        <f t="shared" si="68"/>
        <v/>
      </c>
      <c r="D914" s="29" t="str">
        <f t="shared" si="69"/>
        <v/>
      </c>
      <c r="E914" s="11" t="str">
        <f t="shared" si="70"/>
        <v/>
      </c>
      <c r="F914" s="11" t="str">
        <f t="shared" si="71"/>
        <v/>
      </c>
      <c r="G914" s="11" t="str">
        <f t="shared" si="72"/>
        <v/>
      </c>
      <c r="H914" s="99" t="str">
        <f t="shared" si="73"/>
        <v/>
      </c>
      <c r="I914" s="107"/>
      <c r="J914" s="113"/>
      <c r="K914" s="113"/>
      <c r="L914" s="113"/>
    </row>
    <row r="915" spans="2:12" ht="15" customHeight="1">
      <c r="B915" s="9">
        <v>46</v>
      </c>
      <c r="C915" s="29" t="str">
        <f t="shared" si="68"/>
        <v/>
      </c>
      <c r="D915" s="29" t="str">
        <f t="shared" si="69"/>
        <v/>
      </c>
      <c r="E915" s="11" t="str">
        <f t="shared" si="70"/>
        <v/>
      </c>
      <c r="F915" s="11" t="str">
        <f t="shared" si="71"/>
        <v/>
      </c>
      <c r="G915" s="11" t="str">
        <f t="shared" si="72"/>
        <v/>
      </c>
      <c r="H915" s="99" t="str">
        <f t="shared" si="73"/>
        <v/>
      </c>
      <c r="I915" s="107"/>
      <c r="J915" s="113"/>
      <c r="K915" s="113"/>
      <c r="L915" s="113"/>
    </row>
    <row r="916" spans="2:12" ht="15" customHeight="1">
      <c r="B916" s="9">
        <v>47</v>
      </c>
      <c r="C916" s="29" t="str">
        <f t="shared" si="68"/>
        <v/>
      </c>
      <c r="D916" s="29" t="str">
        <f t="shared" si="69"/>
        <v/>
      </c>
      <c r="E916" s="11" t="str">
        <f t="shared" si="70"/>
        <v/>
      </c>
      <c r="F916" s="11" t="str">
        <f t="shared" si="71"/>
        <v/>
      </c>
      <c r="G916" s="11" t="str">
        <f t="shared" si="72"/>
        <v/>
      </c>
      <c r="H916" s="99" t="str">
        <f t="shared" si="73"/>
        <v/>
      </c>
      <c r="I916" s="107"/>
      <c r="J916" s="113"/>
      <c r="K916" s="113"/>
      <c r="L916" s="113"/>
    </row>
    <row r="917" spans="2:12" ht="15" customHeight="1">
      <c r="B917" s="9">
        <v>48</v>
      </c>
      <c r="C917" s="29" t="str">
        <f t="shared" si="68"/>
        <v/>
      </c>
      <c r="D917" s="29" t="str">
        <f t="shared" si="69"/>
        <v/>
      </c>
      <c r="E917" s="11" t="str">
        <f t="shared" si="70"/>
        <v/>
      </c>
      <c r="F917" s="11" t="str">
        <f t="shared" si="71"/>
        <v/>
      </c>
      <c r="G917" s="11" t="str">
        <f t="shared" si="72"/>
        <v/>
      </c>
      <c r="H917" s="99" t="str">
        <f t="shared" si="73"/>
        <v/>
      </c>
      <c r="I917" s="107"/>
      <c r="J917" s="113"/>
      <c r="K917" s="113"/>
      <c r="L917" s="113"/>
    </row>
    <row r="918" spans="2:12" ht="15" customHeight="1">
      <c r="B918" s="9">
        <v>49</v>
      </c>
      <c r="C918" s="29" t="str">
        <f t="shared" si="68"/>
        <v/>
      </c>
      <c r="D918" s="29" t="str">
        <f t="shared" si="69"/>
        <v/>
      </c>
      <c r="E918" s="11" t="str">
        <f t="shared" si="70"/>
        <v/>
      </c>
      <c r="F918" s="11" t="str">
        <f t="shared" si="71"/>
        <v/>
      </c>
      <c r="G918" s="11" t="str">
        <f t="shared" si="72"/>
        <v/>
      </c>
      <c r="H918" s="99" t="str">
        <f t="shared" si="73"/>
        <v/>
      </c>
      <c r="I918" s="107"/>
      <c r="J918" s="113"/>
      <c r="K918" s="113"/>
      <c r="L918" s="113"/>
    </row>
    <row r="919" spans="2:12" ht="15" customHeight="1">
      <c r="B919" s="9">
        <v>50</v>
      </c>
      <c r="C919" s="29" t="str">
        <f t="shared" si="68"/>
        <v/>
      </c>
      <c r="D919" s="29" t="str">
        <f t="shared" si="69"/>
        <v/>
      </c>
      <c r="E919" s="11" t="str">
        <f t="shared" si="70"/>
        <v/>
      </c>
      <c r="F919" s="11" t="str">
        <f t="shared" si="71"/>
        <v/>
      </c>
      <c r="G919" s="11" t="str">
        <f t="shared" si="72"/>
        <v/>
      </c>
      <c r="H919" s="99" t="str">
        <f t="shared" si="73"/>
        <v/>
      </c>
      <c r="I919" s="107"/>
      <c r="J919" s="113"/>
      <c r="K919" s="113"/>
      <c r="L919" s="113"/>
    </row>
    <row r="920" spans="2:12" ht="15" customHeight="1">
      <c r="B920" s="9">
        <v>51</v>
      </c>
      <c r="C920" s="29" t="str">
        <f t="shared" si="68"/>
        <v/>
      </c>
      <c r="D920" s="29" t="str">
        <f t="shared" si="69"/>
        <v/>
      </c>
      <c r="E920" s="11" t="str">
        <f t="shared" si="70"/>
        <v/>
      </c>
      <c r="F920" s="11" t="str">
        <f t="shared" si="71"/>
        <v/>
      </c>
      <c r="G920" s="11" t="str">
        <f t="shared" si="72"/>
        <v/>
      </c>
      <c r="H920" s="99" t="str">
        <f t="shared" si="73"/>
        <v/>
      </c>
      <c r="I920" s="107"/>
      <c r="J920" s="113"/>
      <c r="K920" s="113"/>
      <c r="L920" s="113"/>
    </row>
    <row r="921" spans="2:12" ht="15" customHeight="1">
      <c r="B921" s="9">
        <v>52</v>
      </c>
      <c r="C921" s="29" t="str">
        <f t="shared" si="68"/>
        <v/>
      </c>
      <c r="D921" s="29" t="str">
        <f t="shared" si="69"/>
        <v/>
      </c>
      <c r="E921" s="11" t="str">
        <f t="shared" si="70"/>
        <v/>
      </c>
      <c r="F921" s="11" t="str">
        <f t="shared" si="71"/>
        <v/>
      </c>
      <c r="G921" s="11" t="str">
        <f t="shared" si="72"/>
        <v/>
      </c>
      <c r="H921" s="99" t="str">
        <f t="shared" si="73"/>
        <v/>
      </c>
      <c r="I921" s="107"/>
      <c r="J921" s="113"/>
      <c r="K921" s="113"/>
      <c r="L921" s="113"/>
    </row>
    <row r="922" spans="2:12" ht="15" customHeight="1">
      <c r="B922" s="9">
        <v>53</v>
      </c>
      <c r="C922" s="29" t="str">
        <f t="shared" si="68"/>
        <v/>
      </c>
      <c r="D922" s="29" t="str">
        <f t="shared" si="69"/>
        <v/>
      </c>
      <c r="E922" s="11" t="str">
        <f t="shared" si="70"/>
        <v/>
      </c>
      <c r="F922" s="11" t="str">
        <f t="shared" si="71"/>
        <v/>
      </c>
      <c r="G922" s="11" t="str">
        <f t="shared" si="72"/>
        <v/>
      </c>
      <c r="H922" s="99" t="str">
        <f t="shared" si="73"/>
        <v/>
      </c>
      <c r="I922" s="107"/>
      <c r="J922" s="113"/>
      <c r="K922" s="113"/>
      <c r="L922" s="113"/>
    </row>
    <row r="923" spans="2:12" ht="15" customHeight="1">
      <c r="B923" s="9">
        <v>54</v>
      </c>
      <c r="C923" s="29" t="str">
        <f t="shared" si="68"/>
        <v/>
      </c>
      <c r="D923" s="29" t="str">
        <f t="shared" si="69"/>
        <v/>
      </c>
      <c r="E923" s="11" t="str">
        <f t="shared" si="70"/>
        <v/>
      </c>
      <c r="F923" s="11" t="str">
        <f t="shared" si="71"/>
        <v/>
      </c>
      <c r="G923" s="11" t="str">
        <f t="shared" si="72"/>
        <v/>
      </c>
      <c r="H923" s="99" t="str">
        <f t="shared" si="73"/>
        <v/>
      </c>
      <c r="I923" s="107"/>
      <c r="J923" s="113"/>
      <c r="K923" s="113"/>
      <c r="L923" s="113"/>
    </row>
    <row r="924" spans="2:12" ht="15" customHeight="1">
      <c r="B924" s="9">
        <v>55</v>
      </c>
      <c r="C924" s="29" t="str">
        <f t="shared" si="68"/>
        <v/>
      </c>
      <c r="D924" s="29" t="str">
        <f t="shared" si="69"/>
        <v/>
      </c>
      <c r="E924" s="11" t="str">
        <f t="shared" si="70"/>
        <v/>
      </c>
      <c r="F924" s="11" t="str">
        <f t="shared" si="71"/>
        <v/>
      </c>
      <c r="G924" s="11" t="str">
        <f t="shared" si="72"/>
        <v/>
      </c>
      <c r="H924" s="99" t="str">
        <f t="shared" si="73"/>
        <v/>
      </c>
      <c r="I924" s="107"/>
      <c r="J924" s="113"/>
      <c r="K924" s="113"/>
      <c r="L924" s="113"/>
    </row>
    <row r="925" spans="2:12" ht="15" customHeight="1">
      <c r="B925" s="9">
        <v>56</v>
      </c>
      <c r="C925" s="29" t="str">
        <f t="shared" si="68"/>
        <v/>
      </c>
      <c r="D925" s="29" t="str">
        <f t="shared" si="69"/>
        <v/>
      </c>
      <c r="E925" s="11" t="str">
        <f t="shared" si="70"/>
        <v/>
      </c>
      <c r="F925" s="11" t="str">
        <f t="shared" si="71"/>
        <v/>
      </c>
      <c r="G925" s="11" t="str">
        <f t="shared" si="72"/>
        <v/>
      </c>
      <c r="H925" s="99" t="str">
        <f t="shared" si="73"/>
        <v/>
      </c>
      <c r="I925" s="107"/>
      <c r="J925" s="113"/>
      <c r="K925" s="113"/>
      <c r="L925" s="113"/>
    </row>
    <row r="926" spans="2:12" ht="15" customHeight="1">
      <c r="B926" s="9">
        <v>57</v>
      </c>
      <c r="C926" s="29" t="str">
        <f t="shared" si="68"/>
        <v/>
      </c>
      <c r="D926" s="29" t="str">
        <f t="shared" si="69"/>
        <v/>
      </c>
      <c r="E926" s="11" t="str">
        <f t="shared" si="70"/>
        <v/>
      </c>
      <c r="F926" s="11" t="str">
        <f t="shared" si="71"/>
        <v/>
      </c>
      <c r="G926" s="11" t="str">
        <f t="shared" si="72"/>
        <v/>
      </c>
      <c r="H926" s="99" t="str">
        <f t="shared" si="73"/>
        <v/>
      </c>
      <c r="I926" s="107"/>
      <c r="J926" s="113"/>
      <c r="K926" s="113"/>
      <c r="L926" s="113"/>
    </row>
    <row r="927" spans="2:12" ht="15" customHeight="1">
      <c r="B927" s="9">
        <v>58</v>
      </c>
      <c r="C927" s="29" t="str">
        <f t="shared" si="68"/>
        <v/>
      </c>
      <c r="D927" s="29" t="str">
        <f t="shared" si="69"/>
        <v/>
      </c>
      <c r="E927" s="11" t="str">
        <f t="shared" si="70"/>
        <v/>
      </c>
      <c r="F927" s="11" t="str">
        <f t="shared" si="71"/>
        <v/>
      </c>
      <c r="G927" s="11" t="str">
        <f t="shared" si="72"/>
        <v/>
      </c>
      <c r="H927" s="99" t="str">
        <f t="shared" si="73"/>
        <v/>
      </c>
      <c r="I927" s="107"/>
      <c r="J927" s="113"/>
      <c r="K927" s="113"/>
      <c r="L927" s="113"/>
    </row>
    <row r="928" spans="2:12" ht="15" customHeight="1">
      <c r="B928" s="9">
        <v>59</v>
      </c>
      <c r="C928" s="29" t="str">
        <f t="shared" si="68"/>
        <v/>
      </c>
      <c r="D928" s="29" t="str">
        <f t="shared" si="69"/>
        <v/>
      </c>
      <c r="E928" s="11" t="str">
        <f t="shared" si="70"/>
        <v/>
      </c>
      <c r="F928" s="11" t="str">
        <f t="shared" si="71"/>
        <v/>
      </c>
      <c r="G928" s="11" t="str">
        <f t="shared" si="72"/>
        <v/>
      </c>
      <c r="H928" s="99" t="str">
        <f t="shared" si="73"/>
        <v/>
      </c>
      <c r="I928" s="107"/>
      <c r="J928" s="113"/>
      <c r="K928" s="113"/>
      <c r="L928" s="113"/>
    </row>
    <row r="929" spans="2:12" ht="15" customHeight="1">
      <c r="B929" s="9">
        <v>60</v>
      </c>
      <c r="C929" s="29" t="str">
        <f t="shared" si="68"/>
        <v/>
      </c>
      <c r="D929" s="29" t="str">
        <f t="shared" si="69"/>
        <v/>
      </c>
      <c r="E929" s="11" t="str">
        <f t="shared" si="70"/>
        <v/>
      </c>
      <c r="F929" s="11" t="str">
        <f t="shared" si="71"/>
        <v/>
      </c>
      <c r="G929" s="11" t="str">
        <f t="shared" si="72"/>
        <v/>
      </c>
      <c r="H929" s="99" t="str">
        <f t="shared" si="73"/>
        <v/>
      </c>
      <c r="I929" s="107"/>
      <c r="J929" s="113"/>
      <c r="K929" s="113"/>
      <c r="L929" s="113"/>
    </row>
    <row r="930" spans="2:12" ht="15" customHeight="1">
      <c r="B930" s="9">
        <v>61</v>
      </c>
      <c r="C930" s="29" t="str">
        <f t="shared" si="68"/>
        <v/>
      </c>
      <c r="D930" s="29" t="str">
        <f t="shared" si="69"/>
        <v/>
      </c>
      <c r="E930" s="11" t="str">
        <f t="shared" si="70"/>
        <v/>
      </c>
      <c r="F930" s="11" t="str">
        <f t="shared" si="71"/>
        <v/>
      </c>
      <c r="G930" s="11" t="str">
        <f t="shared" si="72"/>
        <v/>
      </c>
      <c r="H930" s="99" t="str">
        <f t="shared" si="73"/>
        <v/>
      </c>
      <c r="I930" s="107"/>
      <c r="J930" s="113"/>
      <c r="K930" s="113"/>
      <c r="L930" s="113"/>
    </row>
    <row r="931" spans="2:12" ht="15" customHeight="1">
      <c r="B931" s="9">
        <v>62</v>
      </c>
      <c r="C931" s="29" t="str">
        <f t="shared" si="68"/>
        <v/>
      </c>
      <c r="D931" s="29" t="str">
        <f t="shared" si="69"/>
        <v/>
      </c>
      <c r="E931" s="11" t="str">
        <f t="shared" si="70"/>
        <v/>
      </c>
      <c r="F931" s="11" t="str">
        <f t="shared" si="71"/>
        <v/>
      </c>
      <c r="G931" s="11" t="str">
        <f t="shared" si="72"/>
        <v/>
      </c>
      <c r="H931" s="99" t="str">
        <f t="shared" si="73"/>
        <v/>
      </c>
      <c r="I931" s="107"/>
      <c r="J931" s="113"/>
      <c r="K931" s="113"/>
      <c r="L931" s="113"/>
    </row>
    <row r="932" spans="2:12" ht="15" customHeight="1">
      <c r="B932" s="9">
        <v>63</v>
      </c>
      <c r="C932" s="29" t="str">
        <f t="shared" si="68"/>
        <v/>
      </c>
      <c r="D932" s="29" t="str">
        <f t="shared" si="69"/>
        <v/>
      </c>
      <c r="E932" s="11" t="str">
        <f t="shared" si="70"/>
        <v/>
      </c>
      <c r="F932" s="11" t="str">
        <f t="shared" si="71"/>
        <v/>
      </c>
      <c r="G932" s="11" t="str">
        <f t="shared" si="72"/>
        <v/>
      </c>
      <c r="H932" s="99" t="str">
        <f t="shared" si="73"/>
        <v/>
      </c>
      <c r="I932" s="107"/>
      <c r="J932" s="113"/>
      <c r="K932" s="113"/>
      <c r="L932" s="113"/>
    </row>
    <row r="933" spans="2:12" ht="15" customHeight="1">
      <c r="B933" s="9">
        <v>64</v>
      </c>
      <c r="C933" s="29" t="str">
        <f t="shared" si="68"/>
        <v/>
      </c>
      <c r="D933" s="29" t="str">
        <f t="shared" si="69"/>
        <v/>
      </c>
      <c r="E933" s="11" t="str">
        <f t="shared" si="70"/>
        <v/>
      </c>
      <c r="F933" s="11" t="str">
        <f t="shared" si="71"/>
        <v/>
      </c>
      <c r="G933" s="11" t="str">
        <f t="shared" si="72"/>
        <v/>
      </c>
      <c r="H933" s="99" t="str">
        <f t="shared" si="73"/>
        <v/>
      </c>
      <c r="I933" s="107"/>
      <c r="J933" s="113"/>
      <c r="K933" s="113"/>
      <c r="L933" s="113"/>
    </row>
    <row r="934" spans="2:12" ht="15" customHeight="1">
      <c r="B934" s="9">
        <v>65</v>
      </c>
      <c r="C934" s="29" t="str">
        <f t="shared" ref="C934:C969" si="74">IFERROR(VLOOKUP("補助対象外"&amp;B934,$A$112:$H$431,3,FALSE),"")</f>
        <v/>
      </c>
      <c r="D934" s="29" t="str">
        <f t="shared" ref="D934:D969" si="75">IFERROR(VLOOKUP("補助対象外"&amp;B934,$A$112:$H$431,4,FALSE),"")</f>
        <v/>
      </c>
      <c r="E934" s="11" t="str">
        <f t="shared" ref="E934:E969" si="76">IFERROR(VLOOKUP("補助対象外"&amp;B934,$A$112:$H$431,5,FALSE),"")</f>
        <v/>
      </c>
      <c r="F934" s="11" t="str">
        <f t="shared" ref="F934:F969" si="77">IFERROR(VLOOKUP("補助対象外"&amp;B934,$A$112:$H$431,6,FALSE),"")</f>
        <v/>
      </c>
      <c r="G934" s="11" t="str">
        <f t="shared" ref="G934:G969" si="78">IFERROR(VLOOKUP("補助対象外"&amp;B934,$A$112:$H$431,7,FALSE),"")</f>
        <v/>
      </c>
      <c r="H934" s="99" t="str">
        <f t="shared" ref="H934:H969" si="79">IFERROR(VLOOKUP("補助対象外"&amp;B934,$A$112:$H$431,8,FALSE),"")</f>
        <v/>
      </c>
      <c r="I934" s="107"/>
      <c r="J934" s="113"/>
      <c r="K934" s="113"/>
      <c r="L934" s="113"/>
    </row>
    <row r="935" spans="2:12" ht="15" customHeight="1">
      <c r="B935" s="9">
        <v>66</v>
      </c>
      <c r="C935" s="29" t="str">
        <f t="shared" si="74"/>
        <v/>
      </c>
      <c r="D935" s="29" t="str">
        <f t="shared" si="75"/>
        <v/>
      </c>
      <c r="E935" s="11" t="str">
        <f t="shared" si="76"/>
        <v/>
      </c>
      <c r="F935" s="11" t="str">
        <f t="shared" si="77"/>
        <v/>
      </c>
      <c r="G935" s="11" t="str">
        <f t="shared" si="78"/>
        <v/>
      </c>
      <c r="H935" s="99" t="str">
        <f t="shared" si="79"/>
        <v/>
      </c>
      <c r="I935" s="107"/>
      <c r="J935" s="113"/>
      <c r="K935" s="113"/>
      <c r="L935" s="113"/>
    </row>
    <row r="936" spans="2:12" ht="15" customHeight="1">
      <c r="B936" s="9">
        <v>67</v>
      </c>
      <c r="C936" s="29" t="str">
        <f t="shared" si="74"/>
        <v/>
      </c>
      <c r="D936" s="29" t="str">
        <f t="shared" si="75"/>
        <v/>
      </c>
      <c r="E936" s="11" t="str">
        <f t="shared" si="76"/>
        <v/>
      </c>
      <c r="F936" s="11" t="str">
        <f t="shared" si="77"/>
        <v/>
      </c>
      <c r="G936" s="11" t="str">
        <f t="shared" si="78"/>
        <v/>
      </c>
      <c r="H936" s="99" t="str">
        <f t="shared" si="79"/>
        <v/>
      </c>
      <c r="I936" s="107"/>
      <c r="J936" s="113"/>
      <c r="K936" s="113"/>
      <c r="L936" s="113"/>
    </row>
    <row r="937" spans="2:12" ht="15" customHeight="1">
      <c r="B937" s="9">
        <v>68</v>
      </c>
      <c r="C937" s="29" t="str">
        <f t="shared" si="74"/>
        <v/>
      </c>
      <c r="D937" s="29" t="str">
        <f t="shared" si="75"/>
        <v/>
      </c>
      <c r="E937" s="11" t="str">
        <f t="shared" si="76"/>
        <v/>
      </c>
      <c r="F937" s="11" t="str">
        <f t="shared" si="77"/>
        <v/>
      </c>
      <c r="G937" s="11" t="str">
        <f t="shared" si="78"/>
        <v/>
      </c>
      <c r="H937" s="99" t="str">
        <f t="shared" si="79"/>
        <v/>
      </c>
      <c r="I937" s="107"/>
      <c r="J937" s="113"/>
      <c r="K937" s="113"/>
      <c r="L937" s="113"/>
    </row>
    <row r="938" spans="2:12" ht="15" customHeight="1">
      <c r="B938" s="9">
        <v>69</v>
      </c>
      <c r="C938" s="29" t="str">
        <f t="shared" si="74"/>
        <v/>
      </c>
      <c r="D938" s="29" t="str">
        <f t="shared" si="75"/>
        <v/>
      </c>
      <c r="E938" s="11" t="str">
        <f t="shared" si="76"/>
        <v/>
      </c>
      <c r="F938" s="11" t="str">
        <f t="shared" si="77"/>
        <v/>
      </c>
      <c r="G938" s="11" t="str">
        <f t="shared" si="78"/>
        <v/>
      </c>
      <c r="H938" s="99" t="str">
        <f t="shared" si="79"/>
        <v/>
      </c>
      <c r="I938" s="107"/>
      <c r="J938" s="113"/>
      <c r="K938" s="113"/>
      <c r="L938" s="113"/>
    </row>
    <row r="939" spans="2:12" ht="15" customHeight="1">
      <c r="B939" s="9">
        <v>70</v>
      </c>
      <c r="C939" s="29" t="str">
        <f t="shared" si="74"/>
        <v/>
      </c>
      <c r="D939" s="29" t="str">
        <f t="shared" si="75"/>
        <v/>
      </c>
      <c r="E939" s="11" t="str">
        <f t="shared" si="76"/>
        <v/>
      </c>
      <c r="F939" s="11" t="str">
        <f t="shared" si="77"/>
        <v/>
      </c>
      <c r="G939" s="11" t="str">
        <f t="shared" si="78"/>
        <v/>
      </c>
      <c r="H939" s="99" t="str">
        <f t="shared" si="79"/>
        <v/>
      </c>
      <c r="I939" s="107"/>
      <c r="J939" s="113"/>
      <c r="K939" s="113"/>
      <c r="L939" s="113"/>
    </row>
    <row r="940" spans="2:12" ht="15" customHeight="1">
      <c r="B940" s="9">
        <v>71</v>
      </c>
      <c r="C940" s="29" t="str">
        <f t="shared" si="74"/>
        <v/>
      </c>
      <c r="D940" s="29" t="str">
        <f t="shared" si="75"/>
        <v/>
      </c>
      <c r="E940" s="11" t="str">
        <f t="shared" si="76"/>
        <v/>
      </c>
      <c r="F940" s="11" t="str">
        <f t="shared" si="77"/>
        <v/>
      </c>
      <c r="G940" s="11" t="str">
        <f t="shared" si="78"/>
        <v/>
      </c>
      <c r="H940" s="99" t="str">
        <f t="shared" si="79"/>
        <v/>
      </c>
      <c r="I940" s="107"/>
      <c r="J940" s="113"/>
      <c r="K940" s="113"/>
      <c r="L940" s="113"/>
    </row>
    <row r="941" spans="2:12" ht="15" customHeight="1">
      <c r="B941" s="9">
        <v>72</v>
      </c>
      <c r="C941" s="29" t="str">
        <f t="shared" si="74"/>
        <v/>
      </c>
      <c r="D941" s="29" t="str">
        <f t="shared" si="75"/>
        <v/>
      </c>
      <c r="E941" s="11" t="str">
        <f t="shared" si="76"/>
        <v/>
      </c>
      <c r="F941" s="11" t="str">
        <f t="shared" si="77"/>
        <v/>
      </c>
      <c r="G941" s="11" t="str">
        <f t="shared" si="78"/>
        <v/>
      </c>
      <c r="H941" s="99" t="str">
        <f t="shared" si="79"/>
        <v/>
      </c>
      <c r="I941" s="107"/>
      <c r="J941" s="113"/>
      <c r="K941" s="113"/>
      <c r="L941" s="113"/>
    </row>
    <row r="942" spans="2:12" ht="15" customHeight="1">
      <c r="B942" s="9">
        <v>73</v>
      </c>
      <c r="C942" s="29" t="str">
        <f t="shared" si="74"/>
        <v/>
      </c>
      <c r="D942" s="29" t="str">
        <f t="shared" si="75"/>
        <v/>
      </c>
      <c r="E942" s="11" t="str">
        <f t="shared" si="76"/>
        <v/>
      </c>
      <c r="F942" s="11" t="str">
        <f t="shared" si="77"/>
        <v/>
      </c>
      <c r="G942" s="11" t="str">
        <f t="shared" si="78"/>
        <v/>
      </c>
      <c r="H942" s="99" t="str">
        <f t="shared" si="79"/>
        <v/>
      </c>
      <c r="I942" s="107"/>
      <c r="J942" s="113"/>
      <c r="K942" s="113"/>
      <c r="L942" s="113"/>
    </row>
    <row r="943" spans="2:12" ht="15" customHeight="1">
      <c r="B943" s="9">
        <v>74</v>
      </c>
      <c r="C943" s="29" t="str">
        <f t="shared" si="74"/>
        <v/>
      </c>
      <c r="D943" s="29" t="str">
        <f t="shared" si="75"/>
        <v/>
      </c>
      <c r="E943" s="11" t="str">
        <f t="shared" si="76"/>
        <v/>
      </c>
      <c r="F943" s="11" t="str">
        <f t="shared" si="77"/>
        <v/>
      </c>
      <c r="G943" s="11" t="str">
        <f t="shared" si="78"/>
        <v/>
      </c>
      <c r="H943" s="99" t="str">
        <f t="shared" si="79"/>
        <v/>
      </c>
      <c r="I943" s="107"/>
      <c r="J943" s="113"/>
      <c r="K943" s="113"/>
      <c r="L943" s="113"/>
    </row>
    <row r="944" spans="2:12" ht="15" customHeight="1">
      <c r="B944" s="9">
        <v>75</v>
      </c>
      <c r="C944" s="29" t="str">
        <f t="shared" si="74"/>
        <v/>
      </c>
      <c r="D944" s="29" t="str">
        <f t="shared" si="75"/>
        <v/>
      </c>
      <c r="E944" s="11" t="str">
        <f t="shared" si="76"/>
        <v/>
      </c>
      <c r="F944" s="11" t="str">
        <f t="shared" si="77"/>
        <v/>
      </c>
      <c r="G944" s="11" t="str">
        <f t="shared" si="78"/>
        <v/>
      </c>
      <c r="H944" s="99" t="str">
        <f t="shared" si="79"/>
        <v/>
      </c>
      <c r="I944" s="107"/>
      <c r="J944" s="113"/>
      <c r="K944" s="113"/>
      <c r="L944" s="113"/>
    </row>
    <row r="945" spans="2:12" ht="15" customHeight="1">
      <c r="B945" s="9">
        <v>76</v>
      </c>
      <c r="C945" s="29" t="str">
        <f t="shared" si="74"/>
        <v/>
      </c>
      <c r="D945" s="29" t="str">
        <f t="shared" si="75"/>
        <v/>
      </c>
      <c r="E945" s="11" t="str">
        <f t="shared" si="76"/>
        <v/>
      </c>
      <c r="F945" s="11" t="str">
        <f t="shared" si="77"/>
        <v/>
      </c>
      <c r="G945" s="11" t="str">
        <f t="shared" si="78"/>
        <v/>
      </c>
      <c r="H945" s="99" t="str">
        <f t="shared" si="79"/>
        <v/>
      </c>
      <c r="I945" s="107"/>
      <c r="J945" s="113"/>
      <c r="K945" s="113"/>
      <c r="L945" s="113"/>
    </row>
    <row r="946" spans="2:12" ht="15" customHeight="1">
      <c r="B946" s="9">
        <v>77</v>
      </c>
      <c r="C946" s="29" t="str">
        <f t="shared" si="74"/>
        <v/>
      </c>
      <c r="D946" s="29" t="str">
        <f t="shared" si="75"/>
        <v/>
      </c>
      <c r="E946" s="11" t="str">
        <f t="shared" si="76"/>
        <v/>
      </c>
      <c r="F946" s="11" t="str">
        <f t="shared" si="77"/>
        <v/>
      </c>
      <c r="G946" s="11" t="str">
        <f t="shared" si="78"/>
        <v/>
      </c>
      <c r="H946" s="99" t="str">
        <f t="shared" si="79"/>
        <v/>
      </c>
      <c r="I946" s="107"/>
      <c r="J946" s="113"/>
      <c r="K946" s="113"/>
      <c r="L946" s="113"/>
    </row>
    <row r="947" spans="2:12" ht="15" customHeight="1">
      <c r="B947" s="9">
        <v>78</v>
      </c>
      <c r="C947" s="29" t="str">
        <f t="shared" si="74"/>
        <v/>
      </c>
      <c r="D947" s="29" t="str">
        <f t="shared" si="75"/>
        <v/>
      </c>
      <c r="E947" s="11" t="str">
        <f t="shared" si="76"/>
        <v/>
      </c>
      <c r="F947" s="11" t="str">
        <f t="shared" si="77"/>
        <v/>
      </c>
      <c r="G947" s="11" t="str">
        <f t="shared" si="78"/>
        <v/>
      </c>
      <c r="H947" s="99" t="str">
        <f t="shared" si="79"/>
        <v/>
      </c>
      <c r="I947" s="107"/>
      <c r="J947" s="113"/>
      <c r="K947" s="113"/>
      <c r="L947" s="113"/>
    </row>
    <row r="948" spans="2:12" ht="15" customHeight="1">
      <c r="B948" s="9">
        <v>79</v>
      </c>
      <c r="C948" s="29" t="str">
        <f t="shared" si="74"/>
        <v/>
      </c>
      <c r="D948" s="29" t="str">
        <f t="shared" si="75"/>
        <v/>
      </c>
      <c r="E948" s="11" t="str">
        <f t="shared" si="76"/>
        <v/>
      </c>
      <c r="F948" s="11" t="str">
        <f t="shared" si="77"/>
        <v/>
      </c>
      <c r="G948" s="11" t="str">
        <f t="shared" si="78"/>
        <v/>
      </c>
      <c r="H948" s="99" t="str">
        <f t="shared" si="79"/>
        <v/>
      </c>
      <c r="I948" s="107"/>
      <c r="J948" s="113"/>
      <c r="K948" s="113"/>
      <c r="L948" s="113"/>
    </row>
    <row r="949" spans="2:12" ht="15" customHeight="1">
      <c r="B949" s="9">
        <v>80</v>
      </c>
      <c r="C949" s="29" t="str">
        <f t="shared" si="74"/>
        <v/>
      </c>
      <c r="D949" s="29" t="str">
        <f t="shared" si="75"/>
        <v/>
      </c>
      <c r="E949" s="11" t="str">
        <f t="shared" si="76"/>
        <v/>
      </c>
      <c r="F949" s="11" t="str">
        <f t="shared" si="77"/>
        <v/>
      </c>
      <c r="G949" s="11" t="str">
        <f t="shared" si="78"/>
        <v/>
      </c>
      <c r="H949" s="99" t="str">
        <f t="shared" si="79"/>
        <v/>
      </c>
      <c r="I949" s="107"/>
      <c r="J949" s="113"/>
      <c r="K949" s="113"/>
      <c r="L949" s="113"/>
    </row>
    <row r="950" spans="2:12" ht="15" customHeight="1">
      <c r="B950" s="9">
        <v>81</v>
      </c>
      <c r="C950" s="29" t="str">
        <f t="shared" si="74"/>
        <v/>
      </c>
      <c r="D950" s="29" t="str">
        <f t="shared" si="75"/>
        <v/>
      </c>
      <c r="E950" s="11" t="str">
        <f t="shared" si="76"/>
        <v/>
      </c>
      <c r="F950" s="11" t="str">
        <f t="shared" si="77"/>
        <v/>
      </c>
      <c r="G950" s="11" t="str">
        <f t="shared" si="78"/>
        <v/>
      </c>
      <c r="H950" s="99" t="str">
        <f t="shared" si="79"/>
        <v/>
      </c>
      <c r="I950" s="107"/>
      <c r="J950" s="113"/>
      <c r="K950" s="113"/>
      <c r="L950" s="113"/>
    </row>
    <row r="951" spans="2:12" ht="15" customHeight="1">
      <c r="B951" s="9">
        <v>82</v>
      </c>
      <c r="C951" s="29" t="str">
        <f t="shared" si="74"/>
        <v/>
      </c>
      <c r="D951" s="29" t="str">
        <f t="shared" si="75"/>
        <v/>
      </c>
      <c r="E951" s="11" t="str">
        <f t="shared" si="76"/>
        <v/>
      </c>
      <c r="F951" s="11" t="str">
        <f t="shared" si="77"/>
        <v/>
      </c>
      <c r="G951" s="11" t="str">
        <f t="shared" si="78"/>
        <v/>
      </c>
      <c r="H951" s="99" t="str">
        <f t="shared" si="79"/>
        <v/>
      </c>
      <c r="I951" s="107"/>
      <c r="J951" s="113"/>
      <c r="K951" s="113"/>
      <c r="L951" s="113"/>
    </row>
    <row r="952" spans="2:12" ht="15" customHeight="1">
      <c r="B952" s="9">
        <v>83</v>
      </c>
      <c r="C952" s="29" t="str">
        <f t="shared" si="74"/>
        <v/>
      </c>
      <c r="D952" s="29" t="str">
        <f t="shared" si="75"/>
        <v/>
      </c>
      <c r="E952" s="11" t="str">
        <f t="shared" si="76"/>
        <v/>
      </c>
      <c r="F952" s="11" t="str">
        <f t="shared" si="77"/>
        <v/>
      </c>
      <c r="G952" s="11" t="str">
        <f t="shared" si="78"/>
        <v/>
      </c>
      <c r="H952" s="99" t="str">
        <f t="shared" si="79"/>
        <v/>
      </c>
      <c r="I952" s="107"/>
      <c r="J952" s="113"/>
      <c r="K952" s="113"/>
      <c r="L952" s="113"/>
    </row>
    <row r="953" spans="2:12" ht="15" customHeight="1">
      <c r="B953" s="9">
        <v>84</v>
      </c>
      <c r="C953" s="29" t="str">
        <f t="shared" si="74"/>
        <v/>
      </c>
      <c r="D953" s="29" t="str">
        <f t="shared" si="75"/>
        <v/>
      </c>
      <c r="E953" s="11" t="str">
        <f t="shared" si="76"/>
        <v/>
      </c>
      <c r="F953" s="11" t="str">
        <f t="shared" si="77"/>
        <v/>
      </c>
      <c r="G953" s="11" t="str">
        <f t="shared" si="78"/>
        <v/>
      </c>
      <c r="H953" s="99" t="str">
        <f t="shared" si="79"/>
        <v/>
      </c>
      <c r="I953" s="107"/>
      <c r="J953" s="113"/>
      <c r="K953" s="113"/>
      <c r="L953" s="113"/>
    </row>
    <row r="954" spans="2:12" ht="15" customHeight="1">
      <c r="B954" s="9">
        <v>85</v>
      </c>
      <c r="C954" s="29" t="str">
        <f t="shared" si="74"/>
        <v/>
      </c>
      <c r="D954" s="29" t="str">
        <f t="shared" si="75"/>
        <v/>
      </c>
      <c r="E954" s="11" t="str">
        <f t="shared" si="76"/>
        <v/>
      </c>
      <c r="F954" s="11" t="str">
        <f t="shared" si="77"/>
        <v/>
      </c>
      <c r="G954" s="11" t="str">
        <f t="shared" si="78"/>
        <v/>
      </c>
      <c r="H954" s="99" t="str">
        <f t="shared" si="79"/>
        <v/>
      </c>
      <c r="I954" s="107"/>
      <c r="J954" s="113"/>
      <c r="K954" s="113"/>
      <c r="L954" s="113"/>
    </row>
    <row r="955" spans="2:12" ht="15" customHeight="1">
      <c r="B955" s="9">
        <v>86</v>
      </c>
      <c r="C955" s="29" t="str">
        <f t="shared" si="74"/>
        <v/>
      </c>
      <c r="D955" s="29" t="str">
        <f t="shared" si="75"/>
        <v/>
      </c>
      <c r="E955" s="11" t="str">
        <f t="shared" si="76"/>
        <v/>
      </c>
      <c r="F955" s="11" t="str">
        <f t="shared" si="77"/>
        <v/>
      </c>
      <c r="G955" s="11" t="str">
        <f t="shared" si="78"/>
        <v/>
      </c>
      <c r="H955" s="99" t="str">
        <f t="shared" si="79"/>
        <v/>
      </c>
      <c r="I955" s="107"/>
      <c r="J955" s="113"/>
      <c r="K955" s="113"/>
      <c r="L955" s="113"/>
    </row>
    <row r="956" spans="2:12" ht="15" customHeight="1">
      <c r="B956" s="9">
        <v>87</v>
      </c>
      <c r="C956" s="29" t="str">
        <f t="shared" si="74"/>
        <v/>
      </c>
      <c r="D956" s="29" t="str">
        <f t="shared" si="75"/>
        <v/>
      </c>
      <c r="E956" s="11" t="str">
        <f t="shared" si="76"/>
        <v/>
      </c>
      <c r="F956" s="11" t="str">
        <f t="shared" si="77"/>
        <v/>
      </c>
      <c r="G956" s="11" t="str">
        <f t="shared" si="78"/>
        <v/>
      </c>
      <c r="H956" s="99" t="str">
        <f t="shared" si="79"/>
        <v/>
      </c>
      <c r="I956" s="107"/>
      <c r="J956" s="113"/>
      <c r="K956" s="113"/>
      <c r="L956" s="113"/>
    </row>
    <row r="957" spans="2:12" ht="15" customHeight="1">
      <c r="B957" s="9">
        <v>88</v>
      </c>
      <c r="C957" s="29" t="str">
        <f t="shared" si="74"/>
        <v/>
      </c>
      <c r="D957" s="29" t="str">
        <f t="shared" si="75"/>
        <v/>
      </c>
      <c r="E957" s="11" t="str">
        <f t="shared" si="76"/>
        <v/>
      </c>
      <c r="F957" s="11" t="str">
        <f t="shared" si="77"/>
        <v/>
      </c>
      <c r="G957" s="11" t="str">
        <f t="shared" si="78"/>
        <v/>
      </c>
      <c r="H957" s="99" t="str">
        <f t="shared" si="79"/>
        <v/>
      </c>
      <c r="I957" s="107"/>
      <c r="J957" s="113"/>
      <c r="K957" s="113"/>
      <c r="L957" s="113"/>
    </row>
    <row r="958" spans="2:12" ht="15" customHeight="1">
      <c r="B958" s="9">
        <v>89</v>
      </c>
      <c r="C958" s="29" t="str">
        <f t="shared" si="74"/>
        <v/>
      </c>
      <c r="D958" s="29" t="str">
        <f t="shared" si="75"/>
        <v/>
      </c>
      <c r="E958" s="11" t="str">
        <f t="shared" si="76"/>
        <v/>
      </c>
      <c r="F958" s="11" t="str">
        <f t="shared" si="77"/>
        <v/>
      </c>
      <c r="G958" s="11" t="str">
        <f t="shared" si="78"/>
        <v/>
      </c>
      <c r="H958" s="99" t="str">
        <f t="shared" si="79"/>
        <v/>
      </c>
      <c r="I958" s="107"/>
      <c r="J958" s="113"/>
      <c r="K958" s="113"/>
      <c r="L958" s="113"/>
    </row>
    <row r="959" spans="2:12" ht="15" customHeight="1">
      <c r="B959" s="9">
        <v>90</v>
      </c>
      <c r="C959" s="29" t="str">
        <f t="shared" si="74"/>
        <v/>
      </c>
      <c r="D959" s="29" t="str">
        <f t="shared" si="75"/>
        <v/>
      </c>
      <c r="E959" s="11" t="str">
        <f t="shared" si="76"/>
        <v/>
      </c>
      <c r="F959" s="11" t="str">
        <f t="shared" si="77"/>
        <v/>
      </c>
      <c r="G959" s="11" t="str">
        <f t="shared" si="78"/>
        <v/>
      </c>
      <c r="H959" s="99" t="str">
        <f t="shared" si="79"/>
        <v/>
      </c>
      <c r="I959" s="107"/>
      <c r="J959" s="113"/>
      <c r="K959" s="113"/>
      <c r="L959" s="113"/>
    </row>
    <row r="960" spans="2:12" ht="15" customHeight="1">
      <c r="B960" s="9">
        <v>91</v>
      </c>
      <c r="C960" s="29" t="str">
        <f t="shared" si="74"/>
        <v/>
      </c>
      <c r="D960" s="29" t="str">
        <f t="shared" si="75"/>
        <v/>
      </c>
      <c r="E960" s="11" t="str">
        <f t="shared" si="76"/>
        <v/>
      </c>
      <c r="F960" s="11" t="str">
        <f t="shared" si="77"/>
        <v/>
      </c>
      <c r="G960" s="11" t="str">
        <f t="shared" si="78"/>
        <v/>
      </c>
      <c r="H960" s="99" t="str">
        <f t="shared" si="79"/>
        <v/>
      </c>
      <c r="I960" s="107"/>
      <c r="J960" s="113"/>
      <c r="K960" s="113"/>
      <c r="L960" s="113"/>
    </row>
    <row r="961" spans="2:12" ht="15" customHeight="1">
      <c r="B961" s="9">
        <v>92</v>
      </c>
      <c r="C961" s="29" t="str">
        <f t="shared" si="74"/>
        <v/>
      </c>
      <c r="D961" s="29" t="str">
        <f t="shared" si="75"/>
        <v/>
      </c>
      <c r="E961" s="11" t="str">
        <f t="shared" si="76"/>
        <v/>
      </c>
      <c r="F961" s="11" t="str">
        <f t="shared" si="77"/>
        <v/>
      </c>
      <c r="G961" s="11" t="str">
        <f t="shared" si="78"/>
        <v/>
      </c>
      <c r="H961" s="99" t="str">
        <f t="shared" si="79"/>
        <v/>
      </c>
      <c r="I961" s="107"/>
      <c r="J961" s="113"/>
      <c r="K961" s="113"/>
      <c r="L961" s="113"/>
    </row>
    <row r="962" spans="2:12" ht="15" customHeight="1">
      <c r="B962" s="9">
        <v>93</v>
      </c>
      <c r="C962" s="29" t="str">
        <f t="shared" si="74"/>
        <v/>
      </c>
      <c r="D962" s="29" t="str">
        <f t="shared" si="75"/>
        <v/>
      </c>
      <c r="E962" s="11" t="str">
        <f t="shared" si="76"/>
        <v/>
      </c>
      <c r="F962" s="11" t="str">
        <f t="shared" si="77"/>
        <v/>
      </c>
      <c r="G962" s="11" t="str">
        <f t="shared" si="78"/>
        <v/>
      </c>
      <c r="H962" s="99" t="str">
        <f t="shared" si="79"/>
        <v/>
      </c>
      <c r="I962" s="107"/>
      <c r="J962" s="113"/>
      <c r="K962" s="113"/>
      <c r="L962" s="113"/>
    </row>
    <row r="963" spans="2:12" ht="15" customHeight="1">
      <c r="B963" s="9">
        <v>94</v>
      </c>
      <c r="C963" s="29" t="str">
        <f t="shared" si="74"/>
        <v/>
      </c>
      <c r="D963" s="29" t="str">
        <f t="shared" si="75"/>
        <v/>
      </c>
      <c r="E963" s="11" t="str">
        <f t="shared" si="76"/>
        <v/>
      </c>
      <c r="F963" s="11" t="str">
        <f t="shared" si="77"/>
        <v/>
      </c>
      <c r="G963" s="11" t="str">
        <f t="shared" si="78"/>
        <v/>
      </c>
      <c r="H963" s="99" t="str">
        <f t="shared" si="79"/>
        <v/>
      </c>
      <c r="I963" s="107"/>
      <c r="J963" s="113"/>
      <c r="K963" s="113"/>
      <c r="L963" s="113"/>
    </row>
    <row r="964" spans="2:12" ht="15" customHeight="1">
      <c r="B964" s="9">
        <v>95</v>
      </c>
      <c r="C964" s="29" t="str">
        <f t="shared" si="74"/>
        <v/>
      </c>
      <c r="D964" s="29" t="str">
        <f t="shared" si="75"/>
        <v/>
      </c>
      <c r="E964" s="11" t="str">
        <f t="shared" si="76"/>
        <v/>
      </c>
      <c r="F964" s="11" t="str">
        <f t="shared" si="77"/>
        <v/>
      </c>
      <c r="G964" s="11" t="str">
        <f t="shared" si="78"/>
        <v/>
      </c>
      <c r="H964" s="99" t="str">
        <f t="shared" si="79"/>
        <v/>
      </c>
      <c r="I964" s="107"/>
      <c r="J964" s="113"/>
      <c r="K964" s="113"/>
      <c r="L964" s="113"/>
    </row>
    <row r="965" spans="2:12" ht="15" customHeight="1">
      <c r="B965" s="9">
        <v>96</v>
      </c>
      <c r="C965" s="29" t="str">
        <f t="shared" si="74"/>
        <v/>
      </c>
      <c r="D965" s="29" t="str">
        <f t="shared" si="75"/>
        <v/>
      </c>
      <c r="E965" s="11" t="str">
        <f t="shared" si="76"/>
        <v/>
      </c>
      <c r="F965" s="11" t="str">
        <f t="shared" si="77"/>
        <v/>
      </c>
      <c r="G965" s="11" t="str">
        <f t="shared" si="78"/>
        <v/>
      </c>
      <c r="H965" s="99" t="str">
        <f t="shared" si="79"/>
        <v/>
      </c>
      <c r="I965" s="107"/>
      <c r="J965" s="113"/>
      <c r="K965" s="113"/>
      <c r="L965" s="113"/>
    </row>
    <row r="966" spans="2:12" ht="15" customHeight="1">
      <c r="B966" s="9">
        <v>97</v>
      </c>
      <c r="C966" s="29" t="str">
        <f t="shared" si="74"/>
        <v/>
      </c>
      <c r="D966" s="29" t="str">
        <f t="shared" si="75"/>
        <v/>
      </c>
      <c r="E966" s="11" t="str">
        <f t="shared" si="76"/>
        <v/>
      </c>
      <c r="F966" s="11" t="str">
        <f t="shared" si="77"/>
        <v/>
      </c>
      <c r="G966" s="11" t="str">
        <f t="shared" si="78"/>
        <v/>
      </c>
      <c r="H966" s="99" t="str">
        <f t="shared" si="79"/>
        <v/>
      </c>
      <c r="I966" s="107"/>
      <c r="J966" s="113"/>
      <c r="K966" s="113"/>
      <c r="L966" s="113"/>
    </row>
    <row r="967" spans="2:12" ht="15" customHeight="1">
      <c r="B967" s="9">
        <v>98</v>
      </c>
      <c r="C967" s="29" t="str">
        <f t="shared" si="74"/>
        <v/>
      </c>
      <c r="D967" s="29" t="str">
        <f t="shared" si="75"/>
        <v/>
      </c>
      <c r="E967" s="11" t="str">
        <f t="shared" si="76"/>
        <v/>
      </c>
      <c r="F967" s="11" t="str">
        <f t="shared" si="77"/>
        <v/>
      </c>
      <c r="G967" s="11" t="str">
        <f t="shared" si="78"/>
        <v/>
      </c>
      <c r="H967" s="99" t="str">
        <f t="shared" si="79"/>
        <v/>
      </c>
      <c r="I967" s="107"/>
      <c r="J967" s="113"/>
      <c r="K967" s="113"/>
      <c r="L967" s="113"/>
    </row>
    <row r="968" spans="2:12" ht="15" customHeight="1">
      <c r="B968" s="9">
        <v>99</v>
      </c>
      <c r="C968" s="29" t="str">
        <f t="shared" si="74"/>
        <v/>
      </c>
      <c r="D968" s="29" t="str">
        <f t="shared" si="75"/>
        <v/>
      </c>
      <c r="E968" s="11" t="str">
        <f t="shared" si="76"/>
        <v/>
      </c>
      <c r="F968" s="11" t="str">
        <f t="shared" si="77"/>
        <v/>
      </c>
      <c r="G968" s="11" t="str">
        <f t="shared" si="78"/>
        <v/>
      </c>
      <c r="H968" s="99" t="str">
        <f t="shared" si="79"/>
        <v/>
      </c>
      <c r="I968" s="107"/>
      <c r="J968" s="113"/>
      <c r="K968" s="113"/>
      <c r="L968" s="113"/>
    </row>
    <row r="969" spans="2:12" ht="15" customHeight="1">
      <c r="B969" s="9">
        <v>100</v>
      </c>
      <c r="C969" s="29" t="str">
        <f t="shared" si="74"/>
        <v/>
      </c>
      <c r="D969" s="29" t="str">
        <f t="shared" si="75"/>
        <v/>
      </c>
      <c r="E969" s="11" t="str">
        <f t="shared" si="76"/>
        <v/>
      </c>
      <c r="F969" s="11" t="str">
        <f t="shared" si="77"/>
        <v/>
      </c>
      <c r="G969" s="11" t="str">
        <f t="shared" si="78"/>
        <v/>
      </c>
      <c r="H969" s="99" t="str">
        <f t="shared" si="79"/>
        <v/>
      </c>
      <c r="I969" s="107"/>
      <c r="J969" s="113"/>
      <c r="K969" s="113"/>
      <c r="L969" s="113"/>
    </row>
    <row r="970" spans="2:12" ht="15" customHeight="1">
      <c r="B970" s="9"/>
      <c r="C970" s="33"/>
      <c r="D970" s="33"/>
      <c r="E970" s="55"/>
      <c r="F970" s="55"/>
      <c r="G970" s="28" t="s">
        <v>73</v>
      </c>
      <c r="H970" s="98">
        <f>SUM(H870:H969)</f>
        <v>0</v>
      </c>
      <c r="I970" s="108"/>
      <c r="J970" s="114"/>
      <c r="K970" s="114"/>
      <c r="L970" s="114"/>
    </row>
  </sheetData>
  <sheetProtection sheet="1" objects="1" scenarios="1"/>
  <mergeCells count="5">
    <mergeCell ref="C103:G103"/>
    <mergeCell ref="C432:G432"/>
    <mergeCell ref="F439:G439"/>
    <mergeCell ref="F104:F109"/>
    <mergeCell ref="F433:F438"/>
  </mergeCells>
  <phoneticPr fontId="2"/>
  <conditionalFormatting sqref="E28:E102">
    <cfRule type="cellIs" dxfId="46" priority="23" operator="greaterThan">
      <formula>0</formula>
    </cfRule>
  </conditionalFormatting>
  <conditionalFormatting sqref="H28:H102">
    <cfRule type="cellIs" dxfId="45" priority="22" operator="greaterThan">
      <formula>0</formula>
    </cfRule>
  </conditionalFormatting>
  <conditionalFormatting sqref="E4:E8">
    <cfRule type="cellIs" dxfId="44" priority="21" operator="greaterThan">
      <formula>0</formula>
    </cfRule>
  </conditionalFormatting>
  <conditionalFormatting sqref="H4:H8">
    <cfRule type="cellIs" dxfId="43" priority="19" operator="greaterThan">
      <formula>0</formula>
    </cfRule>
  </conditionalFormatting>
  <conditionalFormatting sqref="E9:E11">
    <cfRule type="cellIs" dxfId="42" priority="18" operator="greaterThan">
      <formula>0</formula>
    </cfRule>
  </conditionalFormatting>
  <conditionalFormatting sqref="H9:H11">
    <cfRule type="cellIs" dxfId="41" priority="17" operator="greaterThan">
      <formula>0</formula>
    </cfRule>
  </conditionalFormatting>
  <conditionalFormatting sqref="E12:E13">
    <cfRule type="cellIs" dxfId="40" priority="16" operator="greaterThan">
      <formula>0</formula>
    </cfRule>
  </conditionalFormatting>
  <conditionalFormatting sqref="H12:H13">
    <cfRule type="cellIs" dxfId="39" priority="15" operator="greaterThan">
      <formula>0</formula>
    </cfRule>
  </conditionalFormatting>
  <conditionalFormatting sqref="E14:E15">
    <cfRule type="cellIs" dxfId="38" priority="14" operator="greaterThan">
      <formula>0</formula>
    </cfRule>
  </conditionalFormatting>
  <conditionalFormatting sqref="H14:H15">
    <cfRule type="cellIs" dxfId="37" priority="13" operator="greaterThan">
      <formula>0</formula>
    </cfRule>
  </conditionalFormatting>
  <conditionalFormatting sqref="E16:E17">
    <cfRule type="cellIs" dxfId="36" priority="12" operator="greaterThan">
      <formula>0</formula>
    </cfRule>
  </conditionalFormatting>
  <conditionalFormatting sqref="H16:H17">
    <cfRule type="cellIs" dxfId="35" priority="11" operator="greaterThan">
      <formula>0</formula>
    </cfRule>
  </conditionalFormatting>
  <conditionalFormatting sqref="E18:E19">
    <cfRule type="cellIs" dxfId="34" priority="10" operator="greaterThan">
      <formula>0</formula>
    </cfRule>
  </conditionalFormatting>
  <conditionalFormatting sqref="H18:H19">
    <cfRule type="cellIs" dxfId="33" priority="9" operator="greaterThan">
      <formula>0</formula>
    </cfRule>
  </conditionalFormatting>
  <conditionalFormatting sqref="E20:E21">
    <cfRule type="cellIs" dxfId="32" priority="8" operator="greaterThan">
      <formula>0</formula>
    </cfRule>
  </conditionalFormatting>
  <conditionalFormatting sqref="H20:H21">
    <cfRule type="cellIs" dxfId="31" priority="7" operator="greaterThan">
      <formula>0</formula>
    </cfRule>
  </conditionalFormatting>
  <conditionalFormatting sqref="E22">
    <cfRule type="cellIs" dxfId="30" priority="6" operator="greaterThan">
      <formula>0</formula>
    </cfRule>
  </conditionalFormatting>
  <conditionalFormatting sqref="H22">
    <cfRule type="cellIs" dxfId="29" priority="5" operator="greaterThan">
      <formula>0</formula>
    </cfRule>
  </conditionalFormatting>
  <conditionalFormatting sqref="E23:E25">
    <cfRule type="cellIs" dxfId="28" priority="4" operator="greaterThan">
      <formula>0</formula>
    </cfRule>
  </conditionalFormatting>
  <conditionalFormatting sqref="H23:H25">
    <cfRule type="cellIs" dxfId="27" priority="3" operator="greaterThan">
      <formula>0</formula>
    </cfRule>
  </conditionalFormatting>
  <conditionalFormatting sqref="E26:E27">
    <cfRule type="cellIs" dxfId="26" priority="2" operator="greaterThan">
      <formula>0</formula>
    </cfRule>
  </conditionalFormatting>
  <conditionalFormatting sqref="H26:H27">
    <cfRule type="cellIs" dxfId="25" priority="1" operator="greaterThan">
      <formula>0</formula>
    </cfRule>
  </conditionalFormatting>
  <dataValidations count="1">
    <dataValidation type="list" allowBlank="1" showDropDown="0" showInputMessage="1" showErrorMessage="1" sqref="E110 E4:E102 E112:E431">
      <formula1>"1,2,3,4,5"</formula1>
    </dataValidation>
  </dataValidations>
  <hyperlinks>
    <hyperlink ref="I1" location="'収支別型（年間）'!C2"/>
    <hyperlink ref="K1" location="'収支別型（年間）'!C110"/>
    <hyperlink ref="L1" location="'収支別型（年間）'!F439"/>
    <hyperlink ref="M1" location="'収支別型（年間）'!C451"/>
    <hyperlink ref="J1" location="'収支別型（年間）'!G109"/>
  </hyperlinks>
  <pageMargins left="0.7" right="0.7" top="0.75" bottom="0.75" header="0.3" footer="0.3"/>
  <pageSetup paperSize="9" scale="78" fitToWidth="1" fitToHeight="1" orientation="portrait" usePrinterDefaults="1" r:id="rId1"/>
  <rowBreaks count="10" manualBreakCount="10">
    <brk id="384" min="2" max="7" man="1"/>
    <brk id="450" min="2" max="7" man="1"/>
    <brk id="486" min="2" max="7" man="1"/>
    <brk id="520" min="2" max="7" man="1"/>
    <brk id="553" min="2" max="7" man="1"/>
    <brk id="604" min="2" max="7" man="1"/>
    <brk id="658" min="2" max="7" man="1"/>
    <brk id="711" min="2" max="7" man="1"/>
    <brk id="764" min="2" max="7" man="1"/>
    <brk id="867" min="2"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FFC000"/>
  </sheetPr>
  <dimension ref="A1:V1192"/>
  <sheetViews>
    <sheetView topLeftCell="C1" workbookViewId="0">
      <pane ySplit="1" topLeftCell="A2" activePane="bottomLeft" state="frozen"/>
      <selection pane="bottomLeft" activeCell="K15" sqref="K15"/>
    </sheetView>
  </sheetViews>
  <sheetFormatPr defaultRowHeight="13.2"/>
  <cols>
    <col min="1" max="1" width="20.125" hidden="1" customWidth="1"/>
    <col min="2" max="2" width="4.5" hidden="1" customWidth="1"/>
    <col min="3" max="4" width="4.5" customWidth="1"/>
    <col min="5" max="5" width="11.25" style="9" customWidth="1"/>
    <col min="6" max="6" width="20" style="9" customWidth="1"/>
    <col min="7" max="7" width="42.5" customWidth="1"/>
    <col min="8" max="8" width="10" style="10" customWidth="1"/>
    <col min="9" max="20" width="6.875" customWidth="1"/>
  </cols>
  <sheetData>
    <row r="1" spans="1:22" ht="30" customHeight="1">
      <c r="C1" s="117" t="s">
        <v>238</v>
      </c>
      <c r="D1" s="120"/>
      <c r="E1" s="42" t="s">
        <v>352</v>
      </c>
      <c r="F1" s="59" t="s">
        <v>21</v>
      </c>
      <c r="G1" s="128"/>
      <c r="I1" s="104" t="s">
        <v>5</v>
      </c>
      <c r="J1" s="104" t="s">
        <v>147</v>
      </c>
      <c r="K1" s="104" t="s">
        <v>148</v>
      </c>
      <c r="L1" s="104" t="s">
        <v>151</v>
      </c>
      <c r="M1" s="104" t="s">
        <v>153</v>
      </c>
      <c r="N1" s="104" t="s">
        <v>155</v>
      </c>
      <c r="O1" s="104" t="s">
        <v>156</v>
      </c>
      <c r="P1" s="104" t="s">
        <v>157</v>
      </c>
      <c r="Q1" s="104" t="s">
        <v>159</v>
      </c>
      <c r="R1" s="104" t="s">
        <v>161</v>
      </c>
      <c r="S1" s="104" t="s">
        <v>163</v>
      </c>
      <c r="T1" s="104" t="s">
        <v>165</v>
      </c>
      <c r="U1" s="104" t="s">
        <v>142</v>
      </c>
      <c r="V1" s="104" t="s">
        <v>144</v>
      </c>
    </row>
    <row r="2" spans="1:22" ht="30" customHeight="1">
      <c r="C2" s="15" t="s">
        <v>28</v>
      </c>
      <c r="D2" s="37"/>
      <c r="F2" s="60"/>
      <c r="G2" s="9"/>
      <c r="H2" s="150" t="s">
        <v>85</v>
      </c>
    </row>
    <row r="3" spans="1:22" s="9" customFormat="1">
      <c r="A3" s="11" t="s">
        <v>55</v>
      </c>
      <c r="B3" s="11" t="s">
        <v>54</v>
      </c>
      <c r="C3" s="28" t="s">
        <v>1</v>
      </c>
      <c r="D3" s="28" t="s">
        <v>13</v>
      </c>
      <c r="E3" s="28" t="s">
        <v>27</v>
      </c>
      <c r="F3" s="28" t="s">
        <v>15</v>
      </c>
      <c r="G3" s="28" t="s">
        <v>20</v>
      </c>
      <c r="H3" s="131" t="s">
        <v>17</v>
      </c>
    </row>
    <row r="4" spans="1:22" ht="18.75" customHeight="1">
      <c r="A4" s="12" t="str">
        <f t="shared" ref="A4:A13" si="0">F4&amp;B4</f>
        <v>1</v>
      </c>
      <c r="B4" s="12">
        <f>COUNTIF($F$4:F4,F4)</f>
        <v>1</v>
      </c>
      <c r="C4" s="118"/>
      <c r="D4" s="118"/>
      <c r="E4" s="122"/>
      <c r="F4" s="62" t="str">
        <f t="shared" ref="F4:F13" si="1">IF(E4=1,"会費",(IF(E4=2,"補助金および助成金",(IF(E4=3,"寄付金",(IF(E4=4,"雑収入",(IF(E4=5,"前年度繰越金","")))))))))</f>
        <v/>
      </c>
      <c r="G4" s="118"/>
      <c r="H4" s="132"/>
      <c r="J4" s="116" t="s">
        <v>132</v>
      </c>
    </row>
    <row r="5" spans="1:22" ht="18.75" customHeight="1">
      <c r="A5" s="12" t="str">
        <f t="shared" si="0"/>
        <v>2</v>
      </c>
      <c r="B5" s="12">
        <f>COUNTIF($F$4:F5,F5)</f>
        <v>2</v>
      </c>
      <c r="C5" s="118"/>
      <c r="D5" s="118"/>
      <c r="E5" s="122"/>
      <c r="F5" s="62" t="str">
        <f t="shared" si="1"/>
        <v/>
      </c>
      <c r="G5" s="118"/>
      <c r="H5" s="132"/>
    </row>
    <row r="6" spans="1:22" ht="18.75" customHeight="1">
      <c r="A6" s="12" t="str">
        <f t="shared" si="0"/>
        <v>3</v>
      </c>
      <c r="B6" s="12">
        <f>COUNTIF($F$4:F6,F6)</f>
        <v>3</v>
      </c>
      <c r="C6" s="118"/>
      <c r="D6" s="118"/>
      <c r="E6" s="122"/>
      <c r="F6" s="62" t="str">
        <f t="shared" si="1"/>
        <v/>
      </c>
      <c r="G6" s="118"/>
      <c r="H6" s="132"/>
    </row>
    <row r="7" spans="1:22" ht="18.75" customHeight="1">
      <c r="A7" s="12" t="str">
        <f t="shared" si="0"/>
        <v>4</v>
      </c>
      <c r="B7" s="12">
        <f>COUNTIF($F$4:F7,F7)</f>
        <v>4</v>
      </c>
      <c r="C7" s="118"/>
      <c r="D7" s="118"/>
      <c r="E7" s="122"/>
      <c r="F7" s="62" t="str">
        <f t="shared" si="1"/>
        <v/>
      </c>
      <c r="G7" s="118"/>
      <c r="H7" s="132"/>
    </row>
    <row r="8" spans="1:22" ht="18.75" customHeight="1">
      <c r="A8" s="12" t="str">
        <f t="shared" si="0"/>
        <v>5</v>
      </c>
      <c r="B8" s="12">
        <f>COUNTIF($F$4:F8,F8)</f>
        <v>5</v>
      </c>
      <c r="C8" s="118"/>
      <c r="D8" s="118"/>
      <c r="E8" s="122"/>
      <c r="F8" s="62" t="str">
        <f t="shared" si="1"/>
        <v/>
      </c>
      <c r="G8" s="118"/>
      <c r="H8" s="132"/>
    </row>
    <row r="9" spans="1:22" ht="18.75" customHeight="1">
      <c r="A9" s="12" t="str">
        <f t="shared" si="0"/>
        <v>6</v>
      </c>
      <c r="B9" s="12">
        <f>COUNTIF($F$4:F9,F9)</f>
        <v>6</v>
      </c>
      <c r="C9" s="118"/>
      <c r="D9" s="118"/>
      <c r="E9" s="122"/>
      <c r="F9" s="62" t="str">
        <f t="shared" si="1"/>
        <v/>
      </c>
      <c r="G9" s="118"/>
      <c r="H9" s="132"/>
    </row>
    <row r="10" spans="1:22" ht="18.75" customHeight="1">
      <c r="A10" s="12" t="str">
        <f t="shared" si="0"/>
        <v>7</v>
      </c>
      <c r="B10" s="12">
        <f>COUNTIF($F$4:F10,F10)</f>
        <v>7</v>
      </c>
      <c r="C10" s="118"/>
      <c r="D10" s="118"/>
      <c r="E10" s="122"/>
      <c r="F10" s="62" t="str">
        <f t="shared" si="1"/>
        <v/>
      </c>
      <c r="G10" s="118"/>
      <c r="H10" s="132"/>
    </row>
    <row r="11" spans="1:22" ht="18.75" customHeight="1">
      <c r="A11" s="12" t="str">
        <f t="shared" si="0"/>
        <v>8</v>
      </c>
      <c r="B11" s="12">
        <f>COUNTIF($F$4:F11,F11)</f>
        <v>8</v>
      </c>
      <c r="C11" s="118"/>
      <c r="D11" s="118"/>
      <c r="E11" s="122"/>
      <c r="F11" s="62" t="str">
        <f t="shared" si="1"/>
        <v/>
      </c>
      <c r="G11" s="118"/>
      <c r="H11" s="132"/>
    </row>
    <row r="12" spans="1:22" ht="18.75" customHeight="1">
      <c r="A12" s="12" t="str">
        <f t="shared" si="0"/>
        <v>9</v>
      </c>
      <c r="B12" s="12">
        <f>COUNTIF($F$4:F12,F12)</f>
        <v>9</v>
      </c>
      <c r="C12" s="118"/>
      <c r="D12" s="118"/>
      <c r="E12" s="122"/>
      <c r="F12" s="62" t="str">
        <f t="shared" si="1"/>
        <v/>
      </c>
      <c r="G12" s="118"/>
      <c r="H12" s="132"/>
    </row>
    <row r="13" spans="1:22" ht="18.75" customHeight="1">
      <c r="A13" s="138" t="str">
        <f t="shared" si="0"/>
        <v>10</v>
      </c>
      <c r="B13" s="138">
        <f>COUNTIF($F$4:F13,F13)</f>
        <v>10</v>
      </c>
      <c r="C13" s="121"/>
      <c r="D13" s="121"/>
      <c r="E13" s="142"/>
      <c r="F13" s="144" t="str">
        <f t="shared" si="1"/>
        <v/>
      </c>
      <c r="G13" s="121"/>
      <c r="H13" s="151"/>
    </row>
    <row r="14" spans="1:22" ht="18.75" customHeight="1">
      <c r="A14" s="139"/>
      <c r="B14" s="139"/>
      <c r="C14" s="140" t="s">
        <v>82</v>
      </c>
      <c r="D14" s="140"/>
      <c r="E14" s="140"/>
      <c r="F14" s="140"/>
      <c r="G14" s="147"/>
      <c r="H14" s="152">
        <f>SUM(H4:H13)</f>
        <v>0</v>
      </c>
    </row>
    <row r="15" spans="1:22" ht="30" customHeight="1">
      <c r="C15" s="23" t="s">
        <v>33</v>
      </c>
      <c r="D15" s="40"/>
      <c r="E15" s="48"/>
      <c r="F15" s="48"/>
      <c r="G15" s="40"/>
      <c r="H15" s="84"/>
    </row>
    <row r="16" spans="1:22" s="9" customFormat="1">
      <c r="A16" s="11" t="s">
        <v>55</v>
      </c>
      <c r="B16" s="11" t="s">
        <v>54</v>
      </c>
      <c r="C16" s="28" t="s">
        <v>1</v>
      </c>
      <c r="D16" s="28" t="s">
        <v>13</v>
      </c>
      <c r="E16" s="28" t="s">
        <v>27</v>
      </c>
      <c r="F16" s="28" t="s">
        <v>15</v>
      </c>
      <c r="G16" s="28" t="s">
        <v>20</v>
      </c>
      <c r="H16" s="131" t="s">
        <v>25</v>
      </c>
    </row>
    <row r="17" spans="1:8" ht="18.75" customHeight="1">
      <c r="A17" s="12" t="str">
        <f t="shared" ref="A17:A52" si="2">F17&amp;B17</f>
        <v>1</v>
      </c>
      <c r="B17" s="12">
        <f>COUNTIF($F$17:F17,F17)</f>
        <v>1</v>
      </c>
      <c r="C17" s="119"/>
      <c r="D17" s="118"/>
      <c r="E17" s="123"/>
      <c r="F17" s="62" t="str">
        <f t="shared" ref="F17:F52" si="3">IF(E17=1,"社会奉仕活動",(IF(E17=2,"生きがいを高める活動",(IF(E17=3,"健康を進める活動",(IF(E17=4,"その他の社会活動",(IF(E17=5,"補助対象外","")))))))))</f>
        <v/>
      </c>
      <c r="G17" s="119"/>
      <c r="H17" s="133"/>
    </row>
    <row r="18" spans="1:8" ht="18.75" customHeight="1">
      <c r="A18" s="12" t="str">
        <f t="shared" si="2"/>
        <v>2</v>
      </c>
      <c r="B18" s="12">
        <f>COUNTIF($F$17:F18,F18)</f>
        <v>2</v>
      </c>
      <c r="C18" s="118"/>
      <c r="D18" s="118"/>
      <c r="E18" s="124"/>
      <c r="F18" s="62" t="str">
        <f t="shared" si="3"/>
        <v/>
      </c>
      <c r="G18" s="118"/>
      <c r="H18" s="134"/>
    </row>
    <row r="19" spans="1:8" ht="18.75" customHeight="1">
      <c r="A19" s="12" t="str">
        <f t="shared" si="2"/>
        <v>3</v>
      </c>
      <c r="B19" s="12">
        <f>COUNTIF($F$17:F19,F19)</f>
        <v>3</v>
      </c>
      <c r="C19" s="118"/>
      <c r="D19" s="118"/>
      <c r="E19" s="124"/>
      <c r="F19" s="62" t="str">
        <f t="shared" si="3"/>
        <v/>
      </c>
      <c r="G19" s="118"/>
      <c r="H19" s="134"/>
    </row>
    <row r="20" spans="1:8" ht="18.75" customHeight="1">
      <c r="A20" s="12" t="str">
        <f t="shared" si="2"/>
        <v>4</v>
      </c>
      <c r="B20" s="12">
        <f>COUNTIF($F$17:F20,F20)</f>
        <v>4</v>
      </c>
      <c r="C20" s="118"/>
      <c r="D20" s="118"/>
      <c r="E20" s="124"/>
      <c r="F20" s="62" t="str">
        <f t="shared" si="3"/>
        <v/>
      </c>
      <c r="G20" s="118"/>
      <c r="H20" s="134"/>
    </row>
    <row r="21" spans="1:8" ht="18.75" customHeight="1">
      <c r="A21" s="12" t="str">
        <f t="shared" si="2"/>
        <v>5</v>
      </c>
      <c r="B21" s="12">
        <f>COUNTIF($F$17:F21,F21)</f>
        <v>5</v>
      </c>
      <c r="C21" s="118"/>
      <c r="D21" s="118"/>
      <c r="E21" s="124"/>
      <c r="F21" s="62" t="str">
        <f t="shared" si="3"/>
        <v/>
      </c>
      <c r="G21" s="118"/>
      <c r="H21" s="134"/>
    </row>
    <row r="22" spans="1:8" ht="18.75" customHeight="1">
      <c r="A22" s="12" t="str">
        <f t="shared" si="2"/>
        <v>6</v>
      </c>
      <c r="B22" s="12">
        <f>COUNTIF($F$17:F22,F22)</f>
        <v>6</v>
      </c>
      <c r="C22" s="118"/>
      <c r="D22" s="118"/>
      <c r="E22" s="123"/>
      <c r="F22" s="62" t="str">
        <f t="shared" si="3"/>
        <v/>
      </c>
      <c r="G22" s="118"/>
      <c r="H22" s="133"/>
    </row>
    <row r="23" spans="1:8" ht="18.75" customHeight="1">
      <c r="A23" s="12" t="str">
        <f t="shared" si="2"/>
        <v>7</v>
      </c>
      <c r="B23" s="12">
        <f>COUNTIF($F$17:F23,F23)</f>
        <v>7</v>
      </c>
      <c r="C23" s="118"/>
      <c r="D23" s="118"/>
      <c r="E23" s="124"/>
      <c r="F23" s="62" t="str">
        <f t="shared" si="3"/>
        <v/>
      </c>
      <c r="G23" s="118"/>
      <c r="H23" s="134"/>
    </row>
    <row r="24" spans="1:8" ht="18.75" customHeight="1">
      <c r="A24" s="12" t="str">
        <f t="shared" si="2"/>
        <v>8</v>
      </c>
      <c r="B24" s="12">
        <f>COUNTIF($F$17:F24,F24)</f>
        <v>8</v>
      </c>
      <c r="C24" s="118"/>
      <c r="D24" s="118"/>
      <c r="E24" s="124"/>
      <c r="F24" s="62" t="str">
        <f t="shared" si="3"/>
        <v/>
      </c>
      <c r="G24" s="118"/>
      <c r="H24" s="134"/>
    </row>
    <row r="25" spans="1:8" ht="18.75" customHeight="1">
      <c r="A25" s="12" t="str">
        <f t="shared" si="2"/>
        <v>9</v>
      </c>
      <c r="B25" s="12">
        <f>COUNTIF($F$17:F25,F25)</f>
        <v>9</v>
      </c>
      <c r="C25" s="118"/>
      <c r="D25" s="118"/>
      <c r="E25" s="124"/>
      <c r="F25" s="62" t="str">
        <f t="shared" si="3"/>
        <v/>
      </c>
      <c r="G25" s="118"/>
      <c r="H25" s="134"/>
    </row>
    <row r="26" spans="1:8" ht="18.75" customHeight="1">
      <c r="A26" s="12" t="str">
        <f t="shared" si="2"/>
        <v>10</v>
      </c>
      <c r="B26" s="12">
        <f>COUNTIF($F$17:F26,F26)</f>
        <v>10</v>
      </c>
      <c r="C26" s="118"/>
      <c r="D26" s="121"/>
      <c r="E26" s="124"/>
      <c r="F26" s="62" t="str">
        <f t="shared" si="3"/>
        <v/>
      </c>
      <c r="G26" s="118"/>
      <c r="H26" s="134"/>
    </row>
    <row r="27" spans="1:8" ht="18.75" customHeight="1">
      <c r="A27" s="12" t="str">
        <f t="shared" si="2"/>
        <v>11</v>
      </c>
      <c r="B27" s="12">
        <f>COUNTIF($F$17:F27,F27)</f>
        <v>11</v>
      </c>
      <c r="C27" s="118"/>
      <c r="D27" s="118"/>
      <c r="E27" s="123"/>
      <c r="F27" s="62" t="str">
        <f t="shared" si="3"/>
        <v/>
      </c>
      <c r="G27" s="118"/>
      <c r="H27" s="133"/>
    </row>
    <row r="28" spans="1:8" ht="18.75" customHeight="1">
      <c r="A28" s="12" t="str">
        <f t="shared" si="2"/>
        <v>12</v>
      </c>
      <c r="B28" s="12">
        <f>COUNTIF($F$17:F28,F28)</f>
        <v>12</v>
      </c>
      <c r="C28" s="118"/>
      <c r="D28" s="118"/>
      <c r="E28" s="124"/>
      <c r="F28" s="62" t="str">
        <f t="shared" si="3"/>
        <v/>
      </c>
      <c r="G28" s="118"/>
      <c r="H28" s="134"/>
    </row>
    <row r="29" spans="1:8" ht="18.75" customHeight="1">
      <c r="A29" s="12" t="str">
        <f t="shared" si="2"/>
        <v>13</v>
      </c>
      <c r="B29" s="12">
        <f>COUNTIF($F$17:F29,F29)</f>
        <v>13</v>
      </c>
      <c r="C29" s="118"/>
      <c r="D29" s="118"/>
      <c r="E29" s="124"/>
      <c r="F29" s="62" t="str">
        <f t="shared" si="3"/>
        <v/>
      </c>
      <c r="G29" s="118"/>
      <c r="H29" s="134"/>
    </row>
    <row r="30" spans="1:8" ht="18.75" customHeight="1">
      <c r="A30" s="12" t="str">
        <f t="shared" si="2"/>
        <v>14</v>
      </c>
      <c r="B30" s="12">
        <f>COUNTIF($F$17:F30,F30)</f>
        <v>14</v>
      </c>
      <c r="C30" s="118"/>
      <c r="D30" s="118"/>
      <c r="E30" s="124"/>
      <c r="F30" s="62" t="str">
        <f t="shared" si="3"/>
        <v/>
      </c>
      <c r="G30" s="118"/>
      <c r="H30" s="134"/>
    </row>
    <row r="31" spans="1:8" ht="18.75" customHeight="1">
      <c r="A31" s="12" t="str">
        <f t="shared" si="2"/>
        <v>15</v>
      </c>
      <c r="B31" s="12">
        <f>COUNTIF($F$17:F31,F31)</f>
        <v>15</v>
      </c>
      <c r="C31" s="118"/>
      <c r="D31" s="118"/>
      <c r="E31" s="124"/>
      <c r="F31" s="62" t="str">
        <f t="shared" si="3"/>
        <v/>
      </c>
      <c r="G31" s="118"/>
      <c r="H31" s="134"/>
    </row>
    <row r="32" spans="1:8" ht="18.75" customHeight="1">
      <c r="A32" s="12" t="str">
        <f t="shared" si="2"/>
        <v>16</v>
      </c>
      <c r="B32" s="12">
        <f>COUNTIF($F$17:F32,F32)</f>
        <v>16</v>
      </c>
      <c r="C32" s="118"/>
      <c r="D32" s="118"/>
      <c r="E32" s="123"/>
      <c r="F32" s="62" t="str">
        <f t="shared" si="3"/>
        <v/>
      </c>
      <c r="G32" s="118"/>
      <c r="H32" s="133"/>
    </row>
    <row r="33" spans="1:8" ht="18.75" customHeight="1">
      <c r="A33" s="12" t="str">
        <f t="shared" si="2"/>
        <v>17</v>
      </c>
      <c r="B33" s="12">
        <f>COUNTIF($F$17:F33,F33)</f>
        <v>17</v>
      </c>
      <c r="C33" s="118"/>
      <c r="D33" s="118"/>
      <c r="E33" s="124"/>
      <c r="F33" s="62" t="str">
        <f t="shared" si="3"/>
        <v/>
      </c>
      <c r="G33" s="118"/>
      <c r="H33" s="134"/>
    </row>
    <row r="34" spans="1:8" ht="18.75" customHeight="1">
      <c r="A34" s="12" t="str">
        <f t="shared" si="2"/>
        <v>18</v>
      </c>
      <c r="B34" s="12">
        <f>COUNTIF($F$17:F34,F34)</f>
        <v>18</v>
      </c>
      <c r="C34" s="118"/>
      <c r="D34" s="118"/>
      <c r="E34" s="124"/>
      <c r="F34" s="62" t="str">
        <f t="shared" si="3"/>
        <v/>
      </c>
      <c r="G34" s="118"/>
      <c r="H34" s="134"/>
    </row>
    <row r="35" spans="1:8" ht="18.75" customHeight="1">
      <c r="A35" s="12" t="str">
        <f t="shared" si="2"/>
        <v>19</v>
      </c>
      <c r="B35" s="12">
        <f>COUNTIF($F$17:F35,F35)</f>
        <v>19</v>
      </c>
      <c r="C35" s="118"/>
      <c r="D35" s="118"/>
      <c r="E35" s="124"/>
      <c r="F35" s="62" t="str">
        <f t="shared" si="3"/>
        <v/>
      </c>
      <c r="G35" s="118"/>
      <c r="H35" s="134"/>
    </row>
    <row r="36" spans="1:8" ht="18.75" customHeight="1">
      <c r="A36" s="12" t="str">
        <f t="shared" si="2"/>
        <v>20</v>
      </c>
      <c r="B36" s="12">
        <f>COUNTIF($F$17:F36,F36)</f>
        <v>20</v>
      </c>
      <c r="C36" s="118"/>
      <c r="D36" s="118"/>
      <c r="E36" s="124"/>
      <c r="F36" s="62" t="str">
        <f t="shared" si="3"/>
        <v/>
      </c>
      <c r="G36" s="118"/>
      <c r="H36" s="134"/>
    </row>
    <row r="37" spans="1:8" ht="18.75" customHeight="1">
      <c r="A37" s="12" t="str">
        <f t="shared" si="2"/>
        <v>21</v>
      </c>
      <c r="B37" s="12">
        <f>COUNTIF($F$17:F37,F37)</f>
        <v>21</v>
      </c>
      <c r="C37" s="118"/>
      <c r="D37" s="118"/>
      <c r="E37" s="123"/>
      <c r="F37" s="62" t="str">
        <f t="shared" si="3"/>
        <v/>
      </c>
      <c r="G37" s="118"/>
      <c r="H37" s="133"/>
    </row>
    <row r="38" spans="1:8" ht="18.75" customHeight="1">
      <c r="A38" s="12" t="str">
        <f t="shared" si="2"/>
        <v>22</v>
      </c>
      <c r="B38" s="12">
        <f>COUNTIF($F$17:F38,F38)</f>
        <v>22</v>
      </c>
      <c r="C38" s="118"/>
      <c r="D38" s="118"/>
      <c r="E38" s="124"/>
      <c r="F38" s="62" t="str">
        <f t="shared" si="3"/>
        <v/>
      </c>
      <c r="G38" s="118"/>
      <c r="H38" s="134"/>
    </row>
    <row r="39" spans="1:8" ht="18.75" customHeight="1">
      <c r="A39" s="12" t="str">
        <f t="shared" si="2"/>
        <v>23</v>
      </c>
      <c r="B39" s="12">
        <f>COUNTIF($F$17:F39,F39)</f>
        <v>23</v>
      </c>
      <c r="C39" s="118"/>
      <c r="D39" s="118"/>
      <c r="E39" s="124"/>
      <c r="F39" s="62" t="str">
        <f t="shared" si="3"/>
        <v/>
      </c>
      <c r="G39" s="118"/>
      <c r="H39" s="134"/>
    </row>
    <row r="40" spans="1:8" ht="18.75" customHeight="1">
      <c r="A40" s="12" t="str">
        <f t="shared" si="2"/>
        <v>24</v>
      </c>
      <c r="B40" s="12">
        <f>COUNTIF($F$17:F40,F40)</f>
        <v>24</v>
      </c>
      <c r="C40" s="118"/>
      <c r="D40" s="118"/>
      <c r="E40" s="124"/>
      <c r="F40" s="62" t="str">
        <f t="shared" si="3"/>
        <v/>
      </c>
      <c r="G40" s="118"/>
      <c r="H40" s="134"/>
    </row>
    <row r="41" spans="1:8" ht="18.75" customHeight="1">
      <c r="A41" s="12" t="str">
        <f t="shared" si="2"/>
        <v>25</v>
      </c>
      <c r="B41" s="12">
        <f>COUNTIF($F$17:F41,F41)</f>
        <v>25</v>
      </c>
      <c r="C41" s="118"/>
      <c r="D41" s="118"/>
      <c r="E41" s="124"/>
      <c r="F41" s="62" t="str">
        <f t="shared" si="3"/>
        <v/>
      </c>
      <c r="G41" s="118"/>
      <c r="H41" s="134"/>
    </row>
    <row r="42" spans="1:8" ht="18.75" customHeight="1">
      <c r="A42" s="12" t="str">
        <f t="shared" si="2"/>
        <v>26</v>
      </c>
      <c r="B42" s="12">
        <f>COUNTIF($F$17:F42,F42)</f>
        <v>26</v>
      </c>
      <c r="C42" s="118"/>
      <c r="D42" s="118"/>
      <c r="E42" s="123"/>
      <c r="F42" s="62" t="str">
        <f t="shared" si="3"/>
        <v/>
      </c>
      <c r="G42" s="118"/>
      <c r="H42" s="133"/>
    </row>
    <row r="43" spans="1:8" ht="18.75" customHeight="1">
      <c r="A43" s="12" t="str">
        <f t="shared" si="2"/>
        <v>27</v>
      </c>
      <c r="B43" s="12">
        <f>COUNTIF($F$17:F43,F43)</f>
        <v>27</v>
      </c>
      <c r="C43" s="118"/>
      <c r="D43" s="118"/>
      <c r="E43" s="124"/>
      <c r="F43" s="62" t="str">
        <f t="shared" si="3"/>
        <v/>
      </c>
      <c r="G43" s="118"/>
      <c r="H43" s="134"/>
    </row>
    <row r="44" spans="1:8" ht="18.75" customHeight="1">
      <c r="A44" s="12" t="str">
        <f t="shared" si="2"/>
        <v>28</v>
      </c>
      <c r="B44" s="12">
        <f>COUNTIF($F$17:F44,F44)</f>
        <v>28</v>
      </c>
      <c r="C44" s="118"/>
      <c r="D44" s="118"/>
      <c r="E44" s="124"/>
      <c r="F44" s="62" t="str">
        <f t="shared" si="3"/>
        <v/>
      </c>
      <c r="G44" s="118"/>
      <c r="H44" s="134"/>
    </row>
    <row r="45" spans="1:8" ht="18.75" customHeight="1">
      <c r="A45" s="12" t="str">
        <f t="shared" si="2"/>
        <v>29</v>
      </c>
      <c r="B45" s="12">
        <f>COUNTIF($F$17:F45,F45)</f>
        <v>29</v>
      </c>
      <c r="C45" s="118"/>
      <c r="D45" s="118"/>
      <c r="E45" s="124"/>
      <c r="F45" s="62" t="str">
        <f t="shared" si="3"/>
        <v/>
      </c>
      <c r="G45" s="118"/>
      <c r="H45" s="134"/>
    </row>
    <row r="46" spans="1:8" ht="18.75" customHeight="1">
      <c r="A46" s="12" t="str">
        <f t="shared" si="2"/>
        <v>30</v>
      </c>
      <c r="B46" s="12">
        <f>COUNTIF($F$17:F46,F46)</f>
        <v>30</v>
      </c>
      <c r="C46" s="118"/>
      <c r="D46" s="118"/>
      <c r="E46" s="124"/>
      <c r="F46" s="62" t="str">
        <f t="shared" si="3"/>
        <v/>
      </c>
      <c r="G46" s="118"/>
      <c r="H46" s="134"/>
    </row>
    <row r="47" spans="1:8" ht="18.75" customHeight="1">
      <c r="A47" s="12" t="str">
        <f t="shared" si="2"/>
        <v>31</v>
      </c>
      <c r="B47" s="12">
        <f>COUNTIF($F$17:F47,F47)</f>
        <v>31</v>
      </c>
      <c r="C47" s="118"/>
      <c r="D47" s="118"/>
      <c r="E47" s="123"/>
      <c r="F47" s="62" t="str">
        <f t="shared" si="3"/>
        <v/>
      </c>
      <c r="G47" s="118"/>
      <c r="H47" s="133"/>
    </row>
    <row r="48" spans="1:8" ht="18.75" customHeight="1">
      <c r="A48" s="12" t="str">
        <f t="shared" si="2"/>
        <v>32</v>
      </c>
      <c r="B48" s="12">
        <f>COUNTIF($F$17:F48,F48)</f>
        <v>32</v>
      </c>
      <c r="C48" s="118"/>
      <c r="D48" s="118"/>
      <c r="E48" s="124"/>
      <c r="F48" s="62" t="str">
        <f t="shared" si="3"/>
        <v/>
      </c>
      <c r="G48" s="118"/>
      <c r="H48" s="134"/>
    </row>
    <row r="49" spans="1:8" ht="18.75" customHeight="1">
      <c r="A49" s="12" t="str">
        <f t="shared" si="2"/>
        <v>33</v>
      </c>
      <c r="B49" s="12">
        <f>COUNTIF($F$17:F49,F49)</f>
        <v>33</v>
      </c>
      <c r="C49" s="118"/>
      <c r="D49" s="118"/>
      <c r="E49" s="124"/>
      <c r="F49" s="62" t="str">
        <f t="shared" si="3"/>
        <v/>
      </c>
      <c r="G49" s="118"/>
      <c r="H49" s="134"/>
    </row>
    <row r="50" spans="1:8" ht="18.75" customHeight="1">
      <c r="A50" s="12" t="str">
        <f t="shared" si="2"/>
        <v>34</v>
      </c>
      <c r="B50" s="12">
        <f>COUNTIF($F$17:F50,F50)</f>
        <v>34</v>
      </c>
      <c r="C50" s="118"/>
      <c r="D50" s="118"/>
      <c r="E50" s="124"/>
      <c r="F50" s="62" t="str">
        <f t="shared" si="3"/>
        <v/>
      </c>
      <c r="G50" s="118"/>
      <c r="H50" s="134"/>
    </row>
    <row r="51" spans="1:8" ht="18.75" customHeight="1">
      <c r="A51" s="12" t="str">
        <f t="shared" si="2"/>
        <v>35</v>
      </c>
      <c r="B51" s="12">
        <f>COUNTIF($F$17:F51,F51)</f>
        <v>35</v>
      </c>
      <c r="C51" s="118"/>
      <c r="D51" s="118"/>
      <c r="E51" s="124"/>
      <c r="F51" s="62" t="str">
        <f t="shared" si="3"/>
        <v/>
      </c>
      <c r="G51" s="118"/>
      <c r="H51" s="134"/>
    </row>
    <row r="52" spans="1:8" ht="18.75" customHeight="1">
      <c r="A52" s="12" t="str">
        <f t="shared" si="2"/>
        <v>36</v>
      </c>
      <c r="B52" s="12">
        <f>COUNTIF($F$17:F52,F52)</f>
        <v>36</v>
      </c>
      <c r="C52" s="118"/>
      <c r="D52" s="118"/>
      <c r="E52" s="124"/>
      <c r="F52" s="62" t="str">
        <f t="shared" si="3"/>
        <v/>
      </c>
      <c r="G52" s="118"/>
      <c r="H52" s="134"/>
    </row>
    <row r="53" spans="1:8" ht="18.75" customHeight="1">
      <c r="A53" s="33"/>
      <c r="B53" s="33"/>
      <c r="C53" s="141" t="s">
        <v>9</v>
      </c>
      <c r="D53" s="141"/>
      <c r="E53" s="141"/>
      <c r="F53" s="141"/>
      <c r="G53" s="141"/>
      <c r="H53" s="93">
        <f>SUM(H17:H52)</f>
        <v>0</v>
      </c>
    </row>
    <row r="54" spans="1:8" ht="18.75" customHeight="1">
      <c r="E54" s="143"/>
      <c r="F54" s="58"/>
      <c r="G54" s="148" t="s">
        <v>35</v>
      </c>
      <c r="H54" s="153">
        <f>H14-H53</f>
        <v>0</v>
      </c>
    </row>
    <row r="55" spans="1:8" ht="30" customHeight="1">
      <c r="C55" s="15" t="s">
        <v>28</v>
      </c>
      <c r="D55" s="37"/>
      <c r="F55" s="60"/>
      <c r="G55" s="9"/>
      <c r="H55" s="150" t="s">
        <v>87</v>
      </c>
    </row>
    <row r="56" spans="1:8" s="9" customFormat="1">
      <c r="A56" s="11" t="s">
        <v>55</v>
      </c>
      <c r="B56" s="11" t="s">
        <v>54</v>
      </c>
      <c r="C56" s="28" t="s">
        <v>1</v>
      </c>
      <c r="D56" s="28" t="s">
        <v>13</v>
      </c>
      <c r="E56" s="28" t="s">
        <v>27</v>
      </c>
      <c r="F56" s="28" t="s">
        <v>15</v>
      </c>
      <c r="G56" s="28" t="s">
        <v>20</v>
      </c>
      <c r="H56" s="131" t="s">
        <v>17</v>
      </c>
    </row>
    <row r="57" spans="1:8" ht="18.75" customHeight="1">
      <c r="A57" s="12" t="str">
        <f t="shared" ref="A57:A66" si="4">F57&amp;B57</f>
        <v>52</v>
      </c>
      <c r="B57" s="12">
        <f>COUNTIF($F$4:F57,F57)</f>
        <v>52</v>
      </c>
      <c r="C57" s="118"/>
      <c r="D57" s="118"/>
      <c r="E57" s="122"/>
      <c r="F57" s="62" t="str">
        <f t="shared" ref="F57:F66" si="5">IF(E57=1,"会費",(IF(E57=2,"補助金および助成金",(IF(E57=3,"寄付金",(IF(E57=4,"雑収入",(IF(E57=5,"前年度繰越金","")))))))))</f>
        <v/>
      </c>
      <c r="G57" s="118"/>
      <c r="H57" s="132"/>
    </row>
    <row r="58" spans="1:8" ht="18.75" customHeight="1">
      <c r="A58" s="12" t="str">
        <f t="shared" si="4"/>
        <v>53</v>
      </c>
      <c r="B58" s="12">
        <f>COUNTIF($F$4:F58,F58)</f>
        <v>53</v>
      </c>
      <c r="C58" s="118"/>
      <c r="D58" s="118"/>
      <c r="E58" s="122"/>
      <c r="F58" s="62" t="str">
        <f t="shared" si="5"/>
        <v/>
      </c>
      <c r="G58" s="118"/>
      <c r="H58" s="132"/>
    </row>
    <row r="59" spans="1:8" ht="18.75" customHeight="1">
      <c r="A59" s="12" t="str">
        <f t="shared" si="4"/>
        <v>54</v>
      </c>
      <c r="B59" s="12">
        <f>COUNTIF($F$4:F59,F59)</f>
        <v>54</v>
      </c>
      <c r="C59" s="118"/>
      <c r="D59" s="118"/>
      <c r="E59" s="122"/>
      <c r="F59" s="62" t="str">
        <f t="shared" si="5"/>
        <v/>
      </c>
      <c r="G59" s="118"/>
      <c r="H59" s="132"/>
    </row>
    <row r="60" spans="1:8" ht="18.75" customHeight="1">
      <c r="A60" s="12" t="str">
        <f t="shared" si="4"/>
        <v>55</v>
      </c>
      <c r="B60" s="12">
        <f>COUNTIF($F$4:F60,F60)</f>
        <v>55</v>
      </c>
      <c r="C60" s="118"/>
      <c r="D60" s="118"/>
      <c r="E60" s="122"/>
      <c r="F60" s="62" t="str">
        <f t="shared" si="5"/>
        <v/>
      </c>
      <c r="G60" s="118"/>
      <c r="H60" s="132"/>
    </row>
    <row r="61" spans="1:8" ht="18.75" customHeight="1">
      <c r="A61" s="12" t="str">
        <f t="shared" si="4"/>
        <v>56</v>
      </c>
      <c r="B61" s="12">
        <f>COUNTIF($F$4:F61,F61)</f>
        <v>56</v>
      </c>
      <c r="C61" s="118"/>
      <c r="D61" s="118"/>
      <c r="E61" s="122"/>
      <c r="F61" s="62" t="str">
        <f t="shared" si="5"/>
        <v/>
      </c>
      <c r="G61" s="118"/>
      <c r="H61" s="132"/>
    </row>
    <row r="62" spans="1:8" ht="18.75" customHeight="1">
      <c r="A62" s="12" t="str">
        <f t="shared" si="4"/>
        <v>57</v>
      </c>
      <c r="B62" s="12">
        <f>COUNTIF($F$4:F62,F62)</f>
        <v>57</v>
      </c>
      <c r="C62" s="118"/>
      <c r="D62" s="118"/>
      <c r="E62" s="122"/>
      <c r="F62" s="62" t="str">
        <f t="shared" si="5"/>
        <v/>
      </c>
      <c r="G62" s="118"/>
      <c r="H62" s="132"/>
    </row>
    <row r="63" spans="1:8" ht="18.75" customHeight="1">
      <c r="A63" s="12" t="str">
        <f t="shared" si="4"/>
        <v>58</v>
      </c>
      <c r="B63" s="12">
        <f>COUNTIF($F$4:F63,F63)</f>
        <v>58</v>
      </c>
      <c r="C63" s="118"/>
      <c r="D63" s="118"/>
      <c r="E63" s="122"/>
      <c r="F63" s="62" t="str">
        <f t="shared" si="5"/>
        <v/>
      </c>
      <c r="G63" s="118"/>
      <c r="H63" s="132"/>
    </row>
    <row r="64" spans="1:8" ht="18.75" customHeight="1">
      <c r="A64" s="12" t="str">
        <f t="shared" si="4"/>
        <v>59</v>
      </c>
      <c r="B64" s="12">
        <f>COUNTIF($F$4:F64,F64)</f>
        <v>59</v>
      </c>
      <c r="C64" s="118"/>
      <c r="D64" s="118"/>
      <c r="E64" s="122"/>
      <c r="F64" s="62" t="str">
        <f t="shared" si="5"/>
        <v/>
      </c>
      <c r="G64" s="118"/>
      <c r="H64" s="132"/>
    </row>
    <row r="65" spans="1:8" ht="18.75" customHeight="1">
      <c r="A65" s="12" t="str">
        <f t="shared" si="4"/>
        <v>60</v>
      </c>
      <c r="B65" s="12">
        <f>COUNTIF($F$4:F65,F65)</f>
        <v>60</v>
      </c>
      <c r="C65" s="118"/>
      <c r="D65" s="118"/>
      <c r="E65" s="122"/>
      <c r="F65" s="62" t="str">
        <f t="shared" si="5"/>
        <v/>
      </c>
      <c r="G65" s="118"/>
      <c r="H65" s="132"/>
    </row>
    <row r="66" spans="1:8" ht="18.75" customHeight="1">
      <c r="A66" s="138" t="str">
        <f t="shared" si="4"/>
        <v>61</v>
      </c>
      <c r="B66" s="138">
        <f>COUNTIF($F$4:F66,F66)</f>
        <v>61</v>
      </c>
      <c r="C66" s="121"/>
      <c r="D66" s="121"/>
      <c r="E66" s="142"/>
      <c r="F66" s="144" t="str">
        <f t="shared" si="5"/>
        <v/>
      </c>
      <c r="G66" s="121"/>
      <c r="H66" s="151"/>
    </row>
    <row r="67" spans="1:8" ht="18.75" customHeight="1">
      <c r="A67" s="139"/>
      <c r="B67" s="139"/>
      <c r="C67" s="140" t="s">
        <v>88</v>
      </c>
      <c r="D67" s="140"/>
      <c r="E67" s="140"/>
      <c r="F67" s="140"/>
      <c r="G67" s="147"/>
      <c r="H67" s="152">
        <f>SUM(H57:H66)</f>
        <v>0</v>
      </c>
    </row>
    <row r="68" spans="1:8" ht="30" customHeight="1">
      <c r="C68" s="23" t="s">
        <v>33</v>
      </c>
      <c r="D68" s="40"/>
      <c r="E68" s="48"/>
      <c r="F68" s="48"/>
      <c r="G68" s="40"/>
      <c r="H68" s="84"/>
    </row>
    <row r="69" spans="1:8" s="9" customFormat="1">
      <c r="A69" s="11" t="s">
        <v>55</v>
      </c>
      <c r="B69" s="11" t="s">
        <v>54</v>
      </c>
      <c r="C69" s="28" t="s">
        <v>1</v>
      </c>
      <c r="D69" s="28" t="s">
        <v>13</v>
      </c>
      <c r="E69" s="28" t="s">
        <v>27</v>
      </c>
      <c r="F69" s="28" t="s">
        <v>15</v>
      </c>
      <c r="G69" s="28" t="s">
        <v>20</v>
      </c>
      <c r="H69" s="131" t="s">
        <v>25</v>
      </c>
    </row>
    <row r="70" spans="1:8" ht="18.75" customHeight="1">
      <c r="A70" s="12" t="str">
        <f t="shared" ref="A70:A105" si="6">F70&amp;B70</f>
        <v>52</v>
      </c>
      <c r="B70" s="12">
        <f>COUNTIF($F$17:F70,F70)</f>
        <v>52</v>
      </c>
      <c r="C70" s="119"/>
      <c r="D70" s="118"/>
      <c r="E70" s="123"/>
      <c r="F70" s="62" t="str">
        <f t="shared" ref="F70:F105" si="7">IF(E70=1,"社会奉仕活動",(IF(E70=2,"生きがいを高める活動",(IF(E70=3,"健康を進める活動",(IF(E70=4,"その他の社会活動",(IF(E70=5,"補助対象外","")))))))))</f>
        <v/>
      </c>
      <c r="G70" s="119"/>
      <c r="H70" s="133"/>
    </row>
    <row r="71" spans="1:8" ht="18.75" customHeight="1">
      <c r="A71" s="12" t="str">
        <f t="shared" si="6"/>
        <v>53</v>
      </c>
      <c r="B71" s="12">
        <f>COUNTIF($F$17:F71,F71)</f>
        <v>53</v>
      </c>
      <c r="C71" s="118"/>
      <c r="D71" s="118"/>
      <c r="E71" s="124"/>
      <c r="F71" s="62" t="str">
        <f t="shared" si="7"/>
        <v/>
      </c>
      <c r="G71" s="118"/>
      <c r="H71" s="134"/>
    </row>
    <row r="72" spans="1:8" ht="18.75" customHeight="1">
      <c r="A72" s="12" t="str">
        <f t="shared" si="6"/>
        <v>54</v>
      </c>
      <c r="B72" s="12">
        <f>COUNTIF($F$17:F72,F72)</f>
        <v>54</v>
      </c>
      <c r="C72" s="118"/>
      <c r="D72" s="118"/>
      <c r="E72" s="124"/>
      <c r="F72" s="62" t="str">
        <f t="shared" si="7"/>
        <v/>
      </c>
      <c r="G72" s="118"/>
      <c r="H72" s="134"/>
    </row>
    <row r="73" spans="1:8" ht="18.75" customHeight="1">
      <c r="A73" s="12" t="str">
        <f t="shared" si="6"/>
        <v>55</v>
      </c>
      <c r="B73" s="12">
        <f>COUNTIF($F$17:F73,F73)</f>
        <v>55</v>
      </c>
      <c r="C73" s="118"/>
      <c r="D73" s="118"/>
      <c r="E73" s="124"/>
      <c r="F73" s="62" t="str">
        <f t="shared" si="7"/>
        <v/>
      </c>
      <c r="G73" s="118"/>
      <c r="H73" s="134"/>
    </row>
    <row r="74" spans="1:8" ht="18.75" customHeight="1">
      <c r="A74" s="12" t="str">
        <f t="shared" si="6"/>
        <v>56</v>
      </c>
      <c r="B74" s="12">
        <f>COUNTIF($F$17:F74,F74)</f>
        <v>56</v>
      </c>
      <c r="C74" s="118"/>
      <c r="D74" s="118"/>
      <c r="E74" s="124"/>
      <c r="F74" s="62" t="str">
        <f t="shared" si="7"/>
        <v/>
      </c>
      <c r="G74" s="118"/>
      <c r="H74" s="134"/>
    </row>
    <row r="75" spans="1:8" ht="18.75" customHeight="1">
      <c r="A75" s="12" t="str">
        <f t="shared" si="6"/>
        <v>57</v>
      </c>
      <c r="B75" s="12">
        <f>COUNTIF($F$17:F75,F75)</f>
        <v>57</v>
      </c>
      <c r="C75" s="118"/>
      <c r="D75" s="118"/>
      <c r="E75" s="123"/>
      <c r="F75" s="62" t="str">
        <f t="shared" si="7"/>
        <v/>
      </c>
      <c r="G75" s="118"/>
      <c r="H75" s="134"/>
    </row>
    <row r="76" spans="1:8" ht="18.75" customHeight="1">
      <c r="A76" s="12" t="str">
        <f t="shared" si="6"/>
        <v>58</v>
      </c>
      <c r="B76" s="12">
        <f>COUNTIF($F$17:F76,F76)</f>
        <v>58</v>
      </c>
      <c r="C76" s="118"/>
      <c r="D76" s="118"/>
      <c r="E76" s="124"/>
      <c r="F76" s="62" t="str">
        <f t="shared" si="7"/>
        <v/>
      </c>
      <c r="G76" s="118"/>
      <c r="H76" s="134"/>
    </row>
    <row r="77" spans="1:8" ht="18.75" customHeight="1">
      <c r="A77" s="12" t="str">
        <f t="shared" si="6"/>
        <v>59</v>
      </c>
      <c r="B77" s="12">
        <f>COUNTIF($F$17:F77,F77)</f>
        <v>59</v>
      </c>
      <c r="C77" s="118"/>
      <c r="D77" s="118"/>
      <c r="E77" s="124"/>
      <c r="F77" s="62" t="str">
        <f t="shared" si="7"/>
        <v/>
      </c>
      <c r="G77" s="118"/>
      <c r="H77" s="134"/>
    </row>
    <row r="78" spans="1:8" ht="18.75" customHeight="1">
      <c r="A78" s="12" t="str">
        <f t="shared" si="6"/>
        <v>60</v>
      </c>
      <c r="B78" s="12">
        <f>COUNTIF($F$17:F78,F78)</f>
        <v>60</v>
      </c>
      <c r="C78" s="118"/>
      <c r="D78" s="118"/>
      <c r="E78" s="124"/>
      <c r="F78" s="62" t="str">
        <f t="shared" si="7"/>
        <v/>
      </c>
      <c r="G78" s="118"/>
      <c r="H78" s="134"/>
    </row>
    <row r="79" spans="1:8" ht="18.75" customHeight="1">
      <c r="A79" s="12" t="str">
        <f t="shared" si="6"/>
        <v>61</v>
      </c>
      <c r="B79" s="12">
        <f>COUNTIF($F$17:F79,F79)</f>
        <v>61</v>
      </c>
      <c r="C79" s="118"/>
      <c r="D79" s="121"/>
      <c r="E79" s="124"/>
      <c r="F79" s="62" t="str">
        <f t="shared" si="7"/>
        <v/>
      </c>
      <c r="G79" s="118"/>
      <c r="H79" s="134"/>
    </row>
    <row r="80" spans="1:8" ht="18.75" customHeight="1">
      <c r="A80" s="12" t="str">
        <f t="shared" si="6"/>
        <v>62</v>
      </c>
      <c r="B80" s="12">
        <f>COUNTIF($F$17:F80,F80)</f>
        <v>62</v>
      </c>
      <c r="C80" s="118"/>
      <c r="D80" s="118"/>
      <c r="E80" s="123"/>
      <c r="F80" s="62" t="str">
        <f t="shared" si="7"/>
        <v/>
      </c>
      <c r="G80" s="118"/>
      <c r="H80" s="134"/>
    </row>
    <row r="81" spans="1:8" ht="18.75" customHeight="1">
      <c r="A81" s="12" t="str">
        <f t="shared" si="6"/>
        <v>63</v>
      </c>
      <c r="B81" s="12">
        <f>COUNTIF($F$17:F81,F81)</f>
        <v>63</v>
      </c>
      <c r="C81" s="118"/>
      <c r="D81" s="118"/>
      <c r="E81" s="124"/>
      <c r="F81" s="62" t="str">
        <f t="shared" si="7"/>
        <v/>
      </c>
      <c r="G81" s="118"/>
      <c r="H81" s="134"/>
    </row>
    <row r="82" spans="1:8" ht="18.75" customHeight="1">
      <c r="A82" s="12" t="str">
        <f t="shared" si="6"/>
        <v>64</v>
      </c>
      <c r="B82" s="12">
        <f>COUNTIF($F$17:F82,F82)</f>
        <v>64</v>
      </c>
      <c r="C82" s="118"/>
      <c r="D82" s="118"/>
      <c r="E82" s="124"/>
      <c r="F82" s="62" t="str">
        <f t="shared" si="7"/>
        <v/>
      </c>
      <c r="G82" s="118"/>
      <c r="H82" s="134"/>
    </row>
    <row r="83" spans="1:8" ht="18.75" customHeight="1">
      <c r="A83" s="12" t="str">
        <f t="shared" si="6"/>
        <v>65</v>
      </c>
      <c r="B83" s="12">
        <f>COUNTIF($F$17:F83,F83)</f>
        <v>65</v>
      </c>
      <c r="C83" s="118"/>
      <c r="D83" s="118"/>
      <c r="E83" s="124"/>
      <c r="F83" s="62" t="str">
        <f t="shared" si="7"/>
        <v/>
      </c>
      <c r="G83" s="118"/>
      <c r="H83" s="134"/>
    </row>
    <row r="84" spans="1:8" ht="18.75" customHeight="1">
      <c r="A84" s="12" t="str">
        <f t="shared" si="6"/>
        <v>66</v>
      </c>
      <c r="B84" s="12">
        <f>COUNTIF($F$17:F84,F84)</f>
        <v>66</v>
      </c>
      <c r="C84" s="118"/>
      <c r="D84" s="118"/>
      <c r="E84" s="124"/>
      <c r="F84" s="62" t="str">
        <f t="shared" si="7"/>
        <v/>
      </c>
      <c r="G84" s="118"/>
      <c r="H84" s="134"/>
    </row>
    <row r="85" spans="1:8" ht="18.75" customHeight="1">
      <c r="A85" s="12" t="str">
        <f t="shared" si="6"/>
        <v>67</v>
      </c>
      <c r="B85" s="12">
        <f>COUNTIF($F$17:F85,F85)</f>
        <v>67</v>
      </c>
      <c r="C85" s="118"/>
      <c r="D85" s="118"/>
      <c r="E85" s="123"/>
      <c r="F85" s="62" t="str">
        <f t="shared" si="7"/>
        <v/>
      </c>
      <c r="G85" s="118"/>
      <c r="H85" s="134"/>
    </row>
    <row r="86" spans="1:8" ht="18.75" customHeight="1">
      <c r="A86" s="12" t="str">
        <f t="shared" si="6"/>
        <v>68</v>
      </c>
      <c r="B86" s="12">
        <f>COUNTIF($F$17:F86,F86)</f>
        <v>68</v>
      </c>
      <c r="C86" s="118"/>
      <c r="D86" s="118"/>
      <c r="E86" s="124"/>
      <c r="F86" s="62" t="str">
        <f t="shared" si="7"/>
        <v/>
      </c>
      <c r="G86" s="118"/>
      <c r="H86" s="134"/>
    </row>
    <row r="87" spans="1:8" ht="18.75" customHeight="1">
      <c r="A87" s="12" t="str">
        <f t="shared" si="6"/>
        <v>69</v>
      </c>
      <c r="B87" s="12">
        <f>COUNTIF($F$17:F87,F87)</f>
        <v>69</v>
      </c>
      <c r="C87" s="118"/>
      <c r="D87" s="118"/>
      <c r="E87" s="124"/>
      <c r="F87" s="62" t="str">
        <f t="shared" si="7"/>
        <v/>
      </c>
      <c r="G87" s="118"/>
      <c r="H87" s="134"/>
    </row>
    <row r="88" spans="1:8" ht="18.75" customHeight="1">
      <c r="A88" s="12" t="str">
        <f t="shared" si="6"/>
        <v>70</v>
      </c>
      <c r="B88" s="12">
        <f>COUNTIF($F$17:F88,F88)</f>
        <v>70</v>
      </c>
      <c r="C88" s="118"/>
      <c r="D88" s="118"/>
      <c r="E88" s="124"/>
      <c r="F88" s="62" t="str">
        <f t="shared" si="7"/>
        <v/>
      </c>
      <c r="G88" s="118"/>
      <c r="H88" s="134"/>
    </row>
    <row r="89" spans="1:8" ht="18.75" customHeight="1">
      <c r="A89" s="12" t="str">
        <f t="shared" si="6"/>
        <v>71</v>
      </c>
      <c r="B89" s="12">
        <f>COUNTIF($F$17:F89,F89)</f>
        <v>71</v>
      </c>
      <c r="C89" s="118"/>
      <c r="D89" s="118"/>
      <c r="E89" s="124"/>
      <c r="F89" s="62" t="str">
        <f t="shared" si="7"/>
        <v/>
      </c>
      <c r="G89" s="118"/>
      <c r="H89" s="134"/>
    </row>
    <row r="90" spans="1:8" ht="18.75" customHeight="1">
      <c r="A90" s="12" t="str">
        <f t="shared" si="6"/>
        <v>72</v>
      </c>
      <c r="B90" s="12">
        <f>COUNTIF($F$17:F90,F90)</f>
        <v>72</v>
      </c>
      <c r="C90" s="118"/>
      <c r="D90" s="118"/>
      <c r="E90" s="123"/>
      <c r="F90" s="62" t="str">
        <f t="shared" si="7"/>
        <v/>
      </c>
      <c r="G90" s="118"/>
      <c r="H90" s="134"/>
    </row>
    <row r="91" spans="1:8" ht="18.75" customHeight="1">
      <c r="A91" s="12" t="str">
        <f t="shared" si="6"/>
        <v>73</v>
      </c>
      <c r="B91" s="12">
        <f>COUNTIF($F$17:F91,F91)</f>
        <v>73</v>
      </c>
      <c r="C91" s="118"/>
      <c r="D91" s="118"/>
      <c r="E91" s="124"/>
      <c r="F91" s="62" t="str">
        <f t="shared" si="7"/>
        <v/>
      </c>
      <c r="G91" s="118"/>
      <c r="H91" s="134"/>
    </row>
    <row r="92" spans="1:8" ht="18.75" customHeight="1">
      <c r="A92" s="12" t="str">
        <f t="shared" si="6"/>
        <v>74</v>
      </c>
      <c r="B92" s="12">
        <f>COUNTIF($F$17:F92,F92)</f>
        <v>74</v>
      </c>
      <c r="C92" s="118"/>
      <c r="D92" s="118"/>
      <c r="E92" s="124"/>
      <c r="F92" s="62" t="str">
        <f t="shared" si="7"/>
        <v/>
      </c>
      <c r="G92" s="118"/>
      <c r="H92" s="134"/>
    </row>
    <row r="93" spans="1:8" ht="18.75" customHeight="1">
      <c r="A93" s="12" t="str">
        <f t="shared" si="6"/>
        <v>75</v>
      </c>
      <c r="B93" s="12">
        <f>COUNTIF($F$17:F93,F93)</f>
        <v>75</v>
      </c>
      <c r="C93" s="118"/>
      <c r="D93" s="118"/>
      <c r="E93" s="124"/>
      <c r="F93" s="62" t="str">
        <f t="shared" si="7"/>
        <v/>
      </c>
      <c r="G93" s="118"/>
      <c r="H93" s="134"/>
    </row>
    <row r="94" spans="1:8" ht="18.75" customHeight="1">
      <c r="A94" s="12" t="str">
        <f t="shared" si="6"/>
        <v>76</v>
      </c>
      <c r="B94" s="12">
        <f>COUNTIF($F$17:F94,F94)</f>
        <v>76</v>
      </c>
      <c r="C94" s="118"/>
      <c r="D94" s="118"/>
      <c r="E94" s="124"/>
      <c r="F94" s="62" t="str">
        <f t="shared" si="7"/>
        <v/>
      </c>
      <c r="G94" s="118"/>
      <c r="H94" s="134"/>
    </row>
    <row r="95" spans="1:8" ht="18.75" customHeight="1">
      <c r="A95" s="12" t="str">
        <f t="shared" si="6"/>
        <v>77</v>
      </c>
      <c r="B95" s="12">
        <f>COUNTIF($F$17:F95,F95)</f>
        <v>77</v>
      </c>
      <c r="C95" s="118"/>
      <c r="D95" s="118"/>
      <c r="E95" s="123"/>
      <c r="F95" s="62" t="str">
        <f t="shared" si="7"/>
        <v/>
      </c>
      <c r="G95" s="118"/>
      <c r="H95" s="134"/>
    </row>
    <row r="96" spans="1:8" ht="18.75" customHeight="1">
      <c r="A96" s="12" t="str">
        <f t="shared" si="6"/>
        <v>78</v>
      </c>
      <c r="B96" s="12">
        <f>COUNTIF($F$17:F96,F96)</f>
        <v>78</v>
      </c>
      <c r="C96" s="118"/>
      <c r="D96" s="118"/>
      <c r="E96" s="124"/>
      <c r="F96" s="62" t="str">
        <f t="shared" si="7"/>
        <v/>
      </c>
      <c r="G96" s="118"/>
      <c r="H96" s="134"/>
    </row>
    <row r="97" spans="1:8" ht="18.75" customHeight="1">
      <c r="A97" s="12" t="str">
        <f t="shared" si="6"/>
        <v>79</v>
      </c>
      <c r="B97" s="12">
        <f>COUNTIF($F$17:F97,F97)</f>
        <v>79</v>
      </c>
      <c r="C97" s="118"/>
      <c r="D97" s="118"/>
      <c r="E97" s="124"/>
      <c r="F97" s="62" t="str">
        <f t="shared" si="7"/>
        <v/>
      </c>
      <c r="G97" s="118"/>
      <c r="H97" s="134"/>
    </row>
    <row r="98" spans="1:8" ht="18.75" customHeight="1">
      <c r="A98" s="12" t="str">
        <f t="shared" si="6"/>
        <v>80</v>
      </c>
      <c r="B98" s="12">
        <f>COUNTIF($F$17:F98,F98)</f>
        <v>80</v>
      </c>
      <c r="C98" s="118"/>
      <c r="D98" s="118"/>
      <c r="E98" s="124"/>
      <c r="F98" s="62" t="str">
        <f t="shared" si="7"/>
        <v/>
      </c>
      <c r="G98" s="118"/>
      <c r="H98" s="134"/>
    </row>
    <row r="99" spans="1:8" ht="18.75" customHeight="1">
      <c r="A99" s="12" t="str">
        <f t="shared" si="6"/>
        <v>81</v>
      </c>
      <c r="B99" s="12">
        <f>COUNTIF($F$17:F99,F99)</f>
        <v>81</v>
      </c>
      <c r="C99" s="118"/>
      <c r="D99" s="118"/>
      <c r="E99" s="124"/>
      <c r="F99" s="62" t="str">
        <f t="shared" si="7"/>
        <v/>
      </c>
      <c r="G99" s="118"/>
      <c r="H99" s="134"/>
    </row>
    <row r="100" spans="1:8" ht="18.75" customHeight="1">
      <c r="A100" s="12" t="str">
        <f t="shared" si="6"/>
        <v>82</v>
      </c>
      <c r="B100" s="12">
        <f>COUNTIF($F$17:F100,F100)</f>
        <v>82</v>
      </c>
      <c r="C100" s="118"/>
      <c r="D100" s="118"/>
      <c r="E100" s="123"/>
      <c r="F100" s="62" t="str">
        <f t="shared" si="7"/>
        <v/>
      </c>
      <c r="G100" s="118"/>
      <c r="H100" s="134"/>
    </row>
    <row r="101" spans="1:8" ht="18.75" customHeight="1">
      <c r="A101" s="12" t="str">
        <f t="shared" si="6"/>
        <v>83</v>
      </c>
      <c r="B101" s="12">
        <f>COUNTIF($F$17:F101,F101)</f>
        <v>83</v>
      </c>
      <c r="C101" s="118"/>
      <c r="D101" s="118"/>
      <c r="E101" s="124"/>
      <c r="F101" s="62" t="str">
        <f t="shared" si="7"/>
        <v/>
      </c>
      <c r="G101" s="118"/>
      <c r="H101" s="134"/>
    </row>
    <row r="102" spans="1:8" ht="18.75" customHeight="1">
      <c r="A102" s="12" t="str">
        <f t="shared" si="6"/>
        <v>84</v>
      </c>
      <c r="B102" s="12">
        <f>COUNTIF($F$17:F102,F102)</f>
        <v>84</v>
      </c>
      <c r="C102" s="118"/>
      <c r="D102" s="118"/>
      <c r="E102" s="124"/>
      <c r="F102" s="62" t="str">
        <f t="shared" si="7"/>
        <v/>
      </c>
      <c r="G102" s="118"/>
      <c r="H102" s="134"/>
    </row>
    <row r="103" spans="1:8" ht="18.75" customHeight="1">
      <c r="A103" s="12" t="str">
        <f t="shared" si="6"/>
        <v>85</v>
      </c>
      <c r="B103" s="12">
        <f>COUNTIF($F$17:F103,F103)</f>
        <v>85</v>
      </c>
      <c r="C103" s="118"/>
      <c r="D103" s="118"/>
      <c r="E103" s="124"/>
      <c r="F103" s="62" t="str">
        <f t="shared" si="7"/>
        <v/>
      </c>
      <c r="G103" s="118"/>
      <c r="H103" s="134"/>
    </row>
    <row r="104" spans="1:8" ht="18.75" customHeight="1">
      <c r="A104" s="12" t="str">
        <f t="shared" si="6"/>
        <v>86</v>
      </c>
      <c r="B104" s="12">
        <f>COUNTIF($F$17:F104,F104)</f>
        <v>86</v>
      </c>
      <c r="C104" s="118"/>
      <c r="D104" s="118"/>
      <c r="E104" s="124"/>
      <c r="F104" s="62" t="str">
        <f t="shared" si="7"/>
        <v/>
      </c>
      <c r="G104" s="118"/>
      <c r="H104" s="134"/>
    </row>
    <row r="105" spans="1:8" ht="18.75" customHeight="1">
      <c r="A105" s="12" t="str">
        <f t="shared" si="6"/>
        <v>87</v>
      </c>
      <c r="B105" s="12">
        <f>COUNTIF($F$17:F105,F105)</f>
        <v>87</v>
      </c>
      <c r="C105" s="118"/>
      <c r="D105" s="118"/>
      <c r="E105" s="124"/>
      <c r="F105" s="62" t="str">
        <f t="shared" si="7"/>
        <v/>
      </c>
      <c r="G105" s="118"/>
      <c r="H105" s="134"/>
    </row>
    <row r="106" spans="1:8" ht="18.75" customHeight="1">
      <c r="A106" s="33"/>
      <c r="B106" s="33"/>
      <c r="C106" s="141" t="s">
        <v>84</v>
      </c>
      <c r="D106" s="141"/>
      <c r="E106" s="141"/>
      <c r="F106" s="141"/>
      <c r="G106" s="141"/>
      <c r="H106" s="93">
        <f>SUM(H70:H105)</f>
        <v>0</v>
      </c>
    </row>
    <row r="107" spans="1:8" ht="18.75" customHeight="1">
      <c r="E107" s="143"/>
      <c r="F107" s="58"/>
      <c r="G107" s="148" t="s">
        <v>90</v>
      </c>
      <c r="H107" s="153">
        <f>H67-H106</f>
        <v>0</v>
      </c>
    </row>
    <row r="108" spans="1:8" s="30" customFormat="1" ht="18.75" customHeight="1">
      <c r="A108" s="41"/>
      <c r="B108" s="41"/>
      <c r="E108" s="143"/>
      <c r="F108" s="58"/>
      <c r="G108" s="148" t="s">
        <v>64</v>
      </c>
      <c r="H108" s="153">
        <f>H54+H107</f>
        <v>0</v>
      </c>
    </row>
    <row r="109" spans="1:8" ht="30" customHeight="1">
      <c r="C109" s="15" t="s">
        <v>28</v>
      </c>
      <c r="D109" s="37"/>
      <c r="F109" s="60"/>
      <c r="G109" s="9"/>
      <c r="H109" s="150" t="s">
        <v>32</v>
      </c>
    </row>
    <row r="110" spans="1:8" s="9" customFormat="1">
      <c r="A110" s="11" t="s">
        <v>55</v>
      </c>
      <c r="B110" s="11" t="s">
        <v>54</v>
      </c>
      <c r="C110" s="28" t="s">
        <v>1</v>
      </c>
      <c r="D110" s="28" t="s">
        <v>13</v>
      </c>
      <c r="E110" s="28" t="s">
        <v>27</v>
      </c>
      <c r="F110" s="28" t="s">
        <v>15</v>
      </c>
      <c r="G110" s="28" t="s">
        <v>20</v>
      </c>
      <c r="H110" s="131" t="s">
        <v>17</v>
      </c>
    </row>
    <row r="111" spans="1:8" ht="18.75" customHeight="1">
      <c r="A111" s="12" t="str">
        <f t="shared" ref="A111:A120" si="8">F111&amp;B111</f>
        <v>104</v>
      </c>
      <c r="B111" s="12">
        <f>COUNTIF($F$4:F111,F111)</f>
        <v>104</v>
      </c>
      <c r="C111" s="118"/>
      <c r="D111" s="118"/>
      <c r="E111" s="122"/>
      <c r="F111" s="62" t="str">
        <f t="shared" ref="F111:F120" si="9">IF(E111=1,"会費",(IF(E111=2,"補助金および助成金",(IF(E111=3,"寄付金",(IF(E111=4,"雑収入",(IF(E111=5,"前年度繰越金","")))))))))</f>
        <v/>
      </c>
      <c r="G111" s="118"/>
      <c r="H111" s="132"/>
    </row>
    <row r="112" spans="1:8" ht="18.75" customHeight="1">
      <c r="A112" s="12" t="str">
        <f t="shared" si="8"/>
        <v>105</v>
      </c>
      <c r="B112" s="12">
        <f>COUNTIF($F$4:F112,F112)</f>
        <v>105</v>
      </c>
      <c r="C112" s="118"/>
      <c r="D112" s="118"/>
      <c r="E112" s="122"/>
      <c r="F112" s="62" t="str">
        <f t="shared" si="9"/>
        <v/>
      </c>
      <c r="G112" s="118"/>
      <c r="H112" s="132"/>
    </row>
    <row r="113" spans="1:8" ht="18.75" customHeight="1">
      <c r="A113" s="12" t="str">
        <f t="shared" si="8"/>
        <v>106</v>
      </c>
      <c r="B113" s="12">
        <f>COUNTIF($F$4:F113,F113)</f>
        <v>106</v>
      </c>
      <c r="C113" s="118"/>
      <c r="D113" s="118"/>
      <c r="E113" s="122"/>
      <c r="F113" s="62" t="str">
        <f t="shared" si="9"/>
        <v/>
      </c>
      <c r="G113" s="118"/>
      <c r="H113" s="132"/>
    </row>
    <row r="114" spans="1:8" ht="18.75" customHeight="1">
      <c r="A114" s="12" t="str">
        <f t="shared" si="8"/>
        <v>107</v>
      </c>
      <c r="B114" s="12">
        <f>COUNTIF($F$4:F114,F114)</f>
        <v>107</v>
      </c>
      <c r="C114" s="118"/>
      <c r="D114" s="118"/>
      <c r="E114" s="122"/>
      <c r="F114" s="62" t="str">
        <f t="shared" si="9"/>
        <v/>
      </c>
      <c r="G114" s="118"/>
      <c r="H114" s="132"/>
    </row>
    <row r="115" spans="1:8" ht="18.75" customHeight="1">
      <c r="A115" s="12" t="str">
        <f t="shared" si="8"/>
        <v>108</v>
      </c>
      <c r="B115" s="12">
        <f>COUNTIF($F$4:F115,F115)</f>
        <v>108</v>
      </c>
      <c r="C115" s="118"/>
      <c r="D115" s="118"/>
      <c r="E115" s="122"/>
      <c r="F115" s="62" t="str">
        <f t="shared" si="9"/>
        <v/>
      </c>
      <c r="G115" s="118"/>
      <c r="H115" s="132"/>
    </row>
    <row r="116" spans="1:8" ht="18.75" customHeight="1">
      <c r="A116" s="12" t="str">
        <f t="shared" si="8"/>
        <v>109</v>
      </c>
      <c r="B116" s="12">
        <f>COUNTIF($F$4:F116,F116)</f>
        <v>109</v>
      </c>
      <c r="C116" s="118"/>
      <c r="D116" s="118"/>
      <c r="E116" s="122"/>
      <c r="F116" s="62" t="str">
        <f t="shared" si="9"/>
        <v/>
      </c>
      <c r="G116" s="118"/>
      <c r="H116" s="132"/>
    </row>
    <row r="117" spans="1:8" ht="18.75" customHeight="1">
      <c r="A117" s="12" t="str">
        <f t="shared" si="8"/>
        <v>110</v>
      </c>
      <c r="B117" s="12">
        <f>COUNTIF($F$4:F117,F117)</f>
        <v>110</v>
      </c>
      <c r="C117" s="118"/>
      <c r="D117" s="118"/>
      <c r="E117" s="122"/>
      <c r="F117" s="62" t="str">
        <f t="shared" si="9"/>
        <v/>
      </c>
      <c r="G117" s="118"/>
      <c r="H117" s="132"/>
    </row>
    <row r="118" spans="1:8" ht="18.75" customHeight="1">
      <c r="A118" s="12" t="str">
        <f t="shared" si="8"/>
        <v>111</v>
      </c>
      <c r="B118" s="12">
        <f>COUNTIF($F$4:F118,F118)</f>
        <v>111</v>
      </c>
      <c r="C118" s="118"/>
      <c r="D118" s="118"/>
      <c r="E118" s="122"/>
      <c r="F118" s="62" t="str">
        <f t="shared" si="9"/>
        <v/>
      </c>
      <c r="G118" s="118"/>
      <c r="H118" s="132"/>
    </row>
    <row r="119" spans="1:8" ht="18.75" customHeight="1">
      <c r="A119" s="12" t="str">
        <f t="shared" si="8"/>
        <v>112</v>
      </c>
      <c r="B119" s="12">
        <f>COUNTIF($F$4:F119,F119)</f>
        <v>112</v>
      </c>
      <c r="C119" s="118"/>
      <c r="D119" s="118"/>
      <c r="E119" s="122"/>
      <c r="F119" s="62" t="str">
        <f t="shared" si="9"/>
        <v/>
      </c>
      <c r="G119" s="118"/>
      <c r="H119" s="132"/>
    </row>
    <row r="120" spans="1:8" ht="18.75" customHeight="1">
      <c r="A120" s="138" t="str">
        <f t="shared" si="8"/>
        <v>113</v>
      </c>
      <c r="B120" s="138">
        <f>COUNTIF($F$4:F120,F120)</f>
        <v>113</v>
      </c>
      <c r="C120" s="121"/>
      <c r="D120" s="121"/>
      <c r="E120" s="142"/>
      <c r="F120" s="144" t="str">
        <f t="shared" si="9"/>
        <v/>
      </c>
      <c r="G120" s="121"/>
      <c r="H120" s="151"/>
    </row>
    <row r="121" spans="1:8" ht="18.75" customHeight="1">
      <c r="A121" s="139"/>
      <c r="B121" s="139"/>
      <c r="C121" s="140" t="s">
        <v>93</v>
      </c>
      <c r="D121" s="140"/>
      <c r="E121" s="140"/>
      <c r="F121" s="140"/>
      <c r="G121" s="147"/>
      <c r="H121" s="152">
        <f>SUM(H111:H120)</f>
        <v>0</v>
      </c>
    </row>
    <row r="122" spans="1:8" ht="30" customHeight="1">
      <c r="C122" s="23" t="s">
        <v>33</v>
      </c>
      <c r="D122" s="40"/>
      <c r="E122" s="48"/>
      <c r="F122" s="48"/>
      <c r="G122" s="40"/>
      <c r="H122" s="84"/>
    </row>
    <row r="123" spans="1:8" s="9" customFormat="1">
      <c r="A123" s="11" t="s">
        <v>55</v>
      </c>
      <c r="B123" s="11" t="s">
        <v>54</v>
      </c>
      <c r="C123" s="28" t="s">
        <v>1</v>
      </c>
      <c r="D123" s="28" t="s">
        <v>13</v>
      </c>
      <c r="E123" s="28" t="s">
        <v>27</v>
      </c>
      <c r="F123" s="28" t="s">
        <v>15</v>
      </c>
      <c r="G123" s="28" t="s">
        <v>20</v>
      </c>
      <c r="H123" s="131" t="s">
        <v>25</v>
      </c>
    </row>
    <row r="124" spans="1:8" ht="18.75" customHeight="1">
      <c r="A124" s="12" t="str">
        <f t="shared" ref="A124:A159" si="10">F124&amp;B124</f>
        <v>104</v>
      </c>
      <c r="B124" s="12">
        <f>COUNTIF($F$17:F124,F124)</f>
        <v>104</v>
      </c>
      <c r="C124" s="119"/>
      <c r="D124" s="119"/>
      <c r="E124" s="123"/>
      <c r="F124" s="62" t="str">
        <f t="shared" ref="F124:F159" si="11">IF(E124=1,"社会奉仕活動",(IF(E124=2,"生きがいを高める活動",(IF(E124=3,"健康を進める活動",(IF(E124=4,"その他の社会活動",(IF(E124=5,"補助対象外","")))))))))</f>
        <v/>
      </c>
      <c r="G124" s="119"/>
      <c r="H124" s="133"/>
    </row>
    <row r="125" spans="1:8" ht="18.75" customHeight="1">
      <c r="A125" s="12" t="str">
        <f t="shared" si="10"/>
        <v>105</v>
      </c>
      <c r="B125" s="12">
        <f>COUNTIF($F$17:F125,F125)</f>
        <v>105</v>
      </c>
      <c r="C125" s="118"/>
      <c r="D125" s="118"/>
      <c r="E125" s="124"/>
      <c r="F125" s="62" t="str">
        <f t="shared" si="11"/>
        <v/>
      </c>
      <c r="G125" s="118"/>
      <c r="H125" s="134"/>
    </row>
    <row r="126" spans="1:8" ht="18.75" customHeight="1">
      <c r="A126" s="12" t="str">
        <f t="shared" si="10"/>
        <v>106</v>
      </c>
      <c r="B126" s="12">
        <f>COUNTIF($F$17:F126,F126)</f>
        <v>106</v>
      </c>
      <c r="C126" s="118"/>
      <c r="D126" s="118"/>
      <c r="E126" s="124"/>
      <c r="F126" s="62" t="str">
        <f t="shared" si="11"/>
        <v/>
      </c>
      <c r="G126" s="118"/>
      <c r="H126" s="134"/>
    </row>
    <row r="127" spans="1:8" ht="18.75" customHeight="1">
      <c r="A127" s="12" t="str">
        <f t="shared" si="10"/>
        <v>107</v>
      </c>
      <c r="B127" s="12">
        <f>COUNTIF($F$17:F127,F127)</f>
        <v>107</v>
      </c>
      <c r="C127" s="118"/>
      <c r="D127" s="118"/>
      <c r="E127" s="124"/>
      <c r="F127" s="62" t="str">
        <f t="shared" si="11"/>
        <v/>
      </c>
      <c r="G127" s="118"/>
      <c r="H127" s="134"/>
    </row>
    <row r="128" spans="1:8" ht="18.75" customHeight="1">
      <c r="A128" s="12" t="str">
        <f t="shared" si="10"/>
        <v>108</v>
      </c>
      <c r="B128" s="12">
        <f>COUNTIF($F$17:F128,F128)</f>
        <v>108</v>
      </c>
      <c r="C128" s="118"/>
      <c r="D128" s="118"/>
      <c r="E128" s="124"/>
      <c r="F128" s="62" t="str">
        <f t="shared" si="11"/>
        <v/>
      </c>
      <c r="G128" s="118"/>
      <c r="H128" s="134"/>
    </row>
    <row r="129" spans="1:8" ht="18.75" customHeight="1">
      <c r="A129" s="12" t="str">
        <f t="shared" si="10"/>
        <v>109</v>
      </c>
      <c r="B129" s="12">
        <f>COUNTIF($F$17:F129,F129)</f>
        <v>109</v>
      </c>
      <c r="C129" s="118"/>
      <c r="D129" s="118"/>
      <c r="E129" s="124"/>
      <c r="F129" s="62" t="str">
        <f t="shared" si="11"/>
        <v/>
      </c>
      <c r="G129" s="118"/>
      <c r="H129" s="134"/>
    </row>
    <row r="130" spans="1:8" ht="18.75" customHeight="1">
      <c r="A130" s="12" t="str">
        <f t="shared" si="10"/>
        <v>110</v>
      </c>
      <c r="B130" s="12">
        <f>COUNTIF($F$17:F130,F130)</f>
        <v>110</v>
      </c>
      <c r="C130" s="118"/>
      <c r="D130" s="118"/>
      <c r="E130" s="124"/>
      <c r="F130" s="62" t="str">
        <f t="shared" si="11"/>
        <v/>
      </c>
      <c r="G130" s="118"/>
      <c r="H130" s="134"/>
    </row>
    <row r="131" spans="1:8" ht="18.75" customHeight="1">
      <c r="A131" s="12" t="str">
        <f t="shared" si="10"/>
        <v>111</v>
      </c>
      <c r="B131" s="12">
        <f>COUNTIF($F$17:F131,F131)</f>
        <v>111</v>
      </c>
      <c r="C131" s="118"/>
      <c r="D131" s="118"/>
      <c r="E131" s="124"/>
      <c r="F131" s="62" t="str">
        <f t="shared" si="11"/>
        <v/>
      </c>
      <c r="G131" s="118"/>
      <c r="H131" s="134"/>
    </row>
    <row r="132" spans="1:8" ht="18.75" customHeight="1">
      <c r="A132" s="12" t="str">
        <f t="shared" si="10"/>
        <v>112</v>
      </c>
      <c r="B132" s="12">
        <f>COUNTIF($F$17:F132,F132)</f>
        <v>112</v>
      </c>
      <c r="C132" s="118"/>
      <c r="D132" s="118"/>
      <c r="E132" s="124"/>
      <c r="F132" s="62" t="str">
        <f t="shared" si="11"/>
        <v/>
      </c>
      <c r="G132" s="118"/>
      <c r="H132" s="134"/>
    </row>
    <row r="133" spans="1:8" ht="18.75" customHeight="1">
      <c r="A133" s="12" t="str">
        <f t="shared" si="10"/>
        <v>113</v>
      </c>
      <c r="B133" s="12">
        <f>COUNTIF($F$17:F133,F133)</f>
        <v>113</v>
      </c>
      <c r="C133" s="118"/>
      <c r="D133" s="118"/>
      <c r="E133" s="124"/>
      <c r="F133" s="62" t="str">
        <f t="shared" si="11"/>
        <v/>
      </c>
      <c r="G133" s="118"/>
      <c r="H133" s="134"/>
    </row>
    <row r="134" spans="1:8" ht="18.75" customHeight="1">
      <c r="A134" s="12" t="str">
        <f t="shared" si="10"/>
        <v>114</v>
      </c>
      <c r="B134" s="12">
        <f>COUNTIF($F$17:F134,F134)</f>
        <v>114</v>
      </c>
      <c r="C134" s="118"/>
      <c r="D134" s="118"/>
      <c r="E134" s="124"/>
      <c r="F134" s="62" t="str">
        <f t="shared" si="11"/>
        <v/>
      </c>
      <c r="G134" s="118"/>
      <c r="H134" s="134"/>
    </row>
    <row r="135" spans="1:8" ht="18.75" customHeight="1">
      <c r="A135" s="12" t="str">
        <f t="shared" si="10"/>
        <v>115</v>
      </c>
      <c r="B135" s="12">
        <f>COUNTIF($F$17:F135,F135)</f>
        <v>115</v>
      </c>
      <c r="C135" s="118"/>
      <c r="D135" s="118"/>
      <c r="E135" s="124"/>
      <c r="F135" s="62" t="str">
        <f t="shared" si="11"/>
        <v/>
      </c>
      <c r="G135" s="118"/>
      <c r="H135" s="134"/>
    </row>
    <row r="136" spans="1:8" ht="18.75" customHeight="1">
      <c r="A136" s="12" t="str">
        <f t="shared" si="10"/>
        <v>116</v>
      </c>
      <c r="B136" s="12">
        <f>COUNTIF($F$17:F136,F136)</f>
        <v>116</v>
      </c>
      <c r="C136" s="118"/>
      <c r="D136" s="118"/>
      <c r="E136" s="124"/>
      <c r="F136" s="62" t="str">
        <f t="shared" si="11"/>
        <v/>
      </c>
      <c r="G136" s="118"/>
      <c r="H136" s="134"/>
    </row>
    <row r="137" spans="1:8" ht="18.75" customHeight="1">
      <c r="A137" s="12" t="str">
        <f t="shared" si="10"/>
        <v>117</v>
      </c>
      <c r="B137" s="12">
        <f>COUNTIF($F$17:F137,F137)</f>
        <v>117</v>
      </c>
      <c r="C137" s="118"/>
      <c r="D137" s="118"/>
      <c r="E137" s="124"/>
      <c r="F137" s="62" t="str">
        <f t="shared" si="11"/>
        <v/>
      </c>
      <c r="G137" s="118"/>
      <c r="H137" s="134"/>
    </row>
    <row r="138" spans="1:8" ht="18.75" customHeight="1">
      <c r="A138" s="12" t="str">
        <f t="shared" si="10"/>
        <v>118</v>
      </c>
      <c r="B138" s="12">
        <f>COUNTIF($F$17:F138,F138)</f>
        <v>118</v>
      </c>
      <c r="C138" s="118"/>
      <c r="D138" s="118"/>
      <c r="E138" s="124"/>
      <c r="F138" s="62" t="str">
        <f t="shared" si="11"/>
        <v/>
      </c>
      <c r="G138" s="118"/>
      <c r="H138" s="134"/>
    </row>
    <row r="139" spans="1:8" ht="18.75" customHeight="1">
      <c r="A139" s="12" t="str">
        <f t="shared" si="10"/>
        <v>119</v>
      </c>
      <c r="B139" s="12">
        <f>COUNTIF($F$17:F139,F139)</f>
        <v>119</v>
      </c>
      <c r="C139" s="118"/>
      <c r="D139" s="118"/>
      <c r="E139" s="124"/>
      <c r="F139" s="62" t="str">
        <f t="shared" si="11"/>
        <v/>
      </c>
      <c r="G139" s="118"/>
      <c r="H139" s="134"/>
    </row>
    <row r="140" spans="1:8" ht="18.75" customHeight="1">
      <c r="A140" s="12" t="str">
        <f t="shared" si="10"/>
        <v>120</v>
      </c>
      <c r="B140" s="12">
        <f>COUNTIF($F$17:F140,F140)</f>
        <v>120</v>
      </c>
      <c r="C140" s="118"/>
      <c r="D140" s="118"/>
      <c r="E140" s="124"/>
      <c r="F140" s="62" t="str">
        <f t="shared" si="11"/>
        <v/>
      </c>
      <c r="G140" s="118"/>
      <c r="H140" s="134"/>
    </row>
    <row r="141" spans="1:8" ht="18.75" customHeight="1">
      <c r="A141" s="12" t="str">
        <f t="shared" si="10"/>
        <v>121</v>
      </c>
      <c r="B141" s="12">
        <f>COUNTIF($F$17:F141,F141)</f>
        <v>121</v>
      </c>
      <c r="C141" s="118"/>
      <c r="D141" s="118"/>
      <c r="E141" s="124"/>
      <c r="F141" s="62" t="str">
        <f t="shared" si="11"/>
        <v/>
      </c>
      <c r="G141" s="118"/>
      <c r="H141" s="134"/>
    </row>
    <row r="142" spans="1:8" ht="18.75" customHeight="1">
      <c r="A142" s="12" t="str">
        <f t="shared" si="10"/>
        <v>122</v>
      </c>
      <c r="B142" s="12">
        <f>COUNTIF($F$17:F142,F142)</f>
        <v>122</v>
      </c>
      <c r="C142" s="118"/>
      <c r="D142" s="118"/>
      <c r="E142" s="124"/>
      <c r="F142" s="62" t="str">
        <f t="shared" si="11"/>
        <v/>
      </c>
      <c r="G142" s="118"/>
      <c r="H142" s="134"/>
    </row>
    <row r="143" spans="1:8" ht="18.75" customHeight="1">
      <c r="A143" s="12" t="str">
        <f t="shared" si="10"/>
        <v>123</v>
      </c>
      <c r="B143" s="12">
        <f>COUNTIF($F$17:F143,F143)</f>
        <v>123</v>
      </c>
      <c r="C143" s="118"/>
      <c r="D143" s="118"/>
      <c r="E143" s="124"/>
      <c r="F143" s="62" t="str">
        <f t="shared" si="11"/>
        <v/>
      </c>
      <c r="G143" s="118"/>
      <c r="H143" s="134"/>
    </row>
    <row r="144" spans="1:8" ht="18.75" customHeight="1">
      <c r="A144" s="12" t="str">
        <f t="shared" si="10"/>
        <v>124</v>
      </c>
      <c r="B144" s="12">
        <f>COUNTIF($F$17:F144,F144)</f>
        <v>124</v>
      </c>
      <c r="C144" s="118"/>
      <c r="D144" s="118"/>
      <c r="E144" s="124"/>
      <c r="F144" s="62" t="str">
        <f t="shared" si="11"/>
        <v/>
      </c>
      <c r="G144" s="118"/>
      <c r="H144" s="134"/>
    </row>
    <row r="145" spans="1:8" ht="18.75" customHeight="1">
      <c r="A145" s="12" t="str">
        <f t="shared" si="10"/>
        <v>125</v>
      </c>
      <c r="B145" s="12">
        <f>COUNTIF($F$17:F145,F145)</f>
        <v>125</v>
      </c>
      <c r="C145" s="118"/>
      <c r="D145" s="118"/>
      <c r="E145" s="124"/>
      <c r="F145" s="62" t="str">
        <f t="shared" si="11"/>
        <v/>
      </c>
      <c r="G145" s="118"/>
      <c r="H145" s="134"/>
    </row>
    <row r="146" spans="1:8" ht="18.75" customHeight="1">
      <c r="A146" s="12" t="str">
        <f t="shared" si="10"/>
        <v>126</v>
      </c>
      <c r="B146" s="12">
        <f>COUNTIF($F$17:F146,F146)</f>
        <v>126</v>
      </c>
      <c r="C146" s="118"/>
      <c r="D146" s="118"/>
      <c r="E146" s="124"/>
      <c r="F146" s="62" t="str">
        <f t="shared" si="11"/>
        <v/>
      </c>
      <c r="G146" s="118"/>
      <c r="H146" s="134"/>
    </row>
    <row r="147" spans="1:8" ht="18.75" customHeight="1">
      <c r="A147" s="12" t="str">
        <f t="shared" si="10"/>
        <v>127</v>
      </c>
      <c r="B147" s="12">
        <f>COUNTIF($F$17:F147,F147)</f>
        <v>127</v>
      </c>
      <c r="C147" s="118"/>
      <c r="D147" s="118"/>
      <c r="E147" s="124"/>
      <c r="F147" s="62" t="str">
        <f t="shared" si="11"/>
        <v/>
      </c>
      <c r="G147" s="118"/>
      <c r="H147" s="134"/>
    </row>
    <row r="148" spans="1:8" ht="18.75" customHeight="1">
      <c r="A148" s="12" t="str">
        <f t="shared" si="10"/>
        <v>128</v>
      </c>
      <c r="B148" s="12">
        <f>COUNTIF($F$17:F148,F148)</f>
        <v>128</v>
      </c>
      <c r="C148" s="118"/>
      <c r="D148" s="118"/>
      <c r="E148" s="124"/>
      <c r="F148" s="62" t="str">
        <f t="shared" si="11"/>
        <v/>
      </c>
      <c r="G148" s="118"/>
      <c r="H148" s="134"/>
    </row>
    <row r="149" spans="1:8" ht="18.75" customHeight="1">
      <c r="A149" s="12" t="str">
        <f t="shared" si="10"/>
        <v>129</v>
      </c>
      <c r="B149" s="12">
        <f>COUNTIF($F$17:F149,F149)</f>
        <v>129</v>
      </c>
      <c r="C149" s="118"/>
      <c r="D149" s="118"/>
      <c r="E149" s="124"/>
      <c r="F149" s="62" t="str">
        <f t="shared" si="11"/>
        <v/>
      </c>
      <c r="G149" s="118"/>
      <c r="H149" s="134"/>
    </row>
    <row r="150" spans="1:8" ht="18.75" customHeight="1">
      <c r="A150" s="12" t="str">
        <f t="shared" si="10"/>
        <v>130</v>
      </c>
      <c r="B150" s="12">
        <f>COUNTIF($F$17:F150,F150)</f>
        <v>130</v>
      </c>
      <c r="C150" s="118"/>
      <c r="D150" s="118"/>
      <c r="E150" s="124"/>
      <c r="F150" s="62" t="str">
        <f t="shared" si="11"/>
        <v/>
      </c>
      <c r="G150" s="118"/>
      <c r="H150" s="134"/>
    </row>
    <row r="151" spans="1:8" ht="18.75" customHeight="1">
      <c r="A151" s="12" t="str">
        <f t="shared" si="10"/>
        <v>131</v>
      </c>
      <c r="B151" s="12">
        <f>COUNTIF($F$17:F151,F151)</f>
        <v>131</v>
      </c>
      <c r="C151" s="118"/>
      <c r="D151" s="118"/>
      <c r="E151" s="124"/>
      <c r="F151" s="62" t="str">
        <f t="shared" si="11"/>
        <v/>
      </c>
      <c r="G151" s="118"/>
      <c r="H151" s="134"/>
    </row>
    <row r="152" spans="1:8" ht="18.75" customHeight="1">
      <c r="A152" s="12" t="str">
        <f t="shared" si="10"/>
        <v>132</v>
      </c>
      <c r="B152" s="12">
        <f>COUNTIF($F$17:F152,F152)</f>
        <v>132</v>
      </c>
      <c r="C152" s="118"/>
      <c r="D152" s="118"/>
      <c r="E152" s="124"/>
      <c r="F152" s="62" t="str">
        <f t="shared" si="11"/>
        <v/>
      </c>
      <c r="G152" s="118"/>
      <c r="H152" s="134"/>
    </row>
    <row r="153" spans="1:8" ht="18.75" customHeight="1">
      <c r="A153" s="12" t="str">
        <f t="shared" si="10"/>
        <v>133</v>
      </c>
      <c r="B153" s="12">
        <f>COUNTIF($F$17:F153,F153)</f>
        <v>133</v>
      </c>
      <c r="C153" s="118"/>
      <c r="D153" s="118"/>
      <c r="E153" s="124"/>
      <c r="F153" s="62" t="str">
        <f t="shared" si="11"/>
        <v/>
      </c>
      <c r="G153" s="118"/>
      <c r="H153" s="134"/>
    </row>
    <row r="154" spans="1:8" ht="18.75" customHeight="1">
      <c r="A154" s="12" t="str">
        <f t="shared" si="10"/>
        <v>134</v>
      </c>
      <c r="B154" s="12">
        <f>COUNTIF($F$17:F154,F154)</f>
        <v>134</v>
      </c>
      <c r="C154" s="118"/>
      <c r="D154" s="118"/>
      <c r="E154" s="124"/>
      <c r="F154" s="62" t="str">
        <f t="shared" si="11"/>
        <v/>
      </c>
      <c r="G154" s="118"/>
      <c r="H154" s="134"/>
    </row>
    <row r="155" spans="1:8" ht="18.75" customHeight="1">
      <c r="A155" s="12" t="str">
        <f t="shared" si="10"/>
        <v>135</v>
      </c>
      <c r="B155" s="12">
        <f>COUNTIF($F$17:F155,F155)</f>
        <v>135</v>
      </c>
      <c r="C155" s="118"/>
      <c r="D155" s="118"/>
      <c r="E155" s="124"/>
      <c r="F155" s="62" t="str">
        <f t="shared" si="11"/>
        <v/>
      </c>
      <c r="G155" s="118"/>
      <c r="H155" s="134"/>
    </row>
    <row r="156" spans="1:8" ht="18.75" customHeight="1">
      <c r="A156" s="12" t="str">
        <f t="shared" si="10"/>
        <v>136</v>
      </c>
      <c r="B156" s="12">
        <f>COUNTIF($F$17:F156,F156)</f>
        <v>136</v>
      </c>
      <c r="C156" s="118"/>
      <c r="D156" s="118"/>
      <c r="E156" s="124"/>
      <c r="F156" s="62" t="str">
        <f t="shared" si="11"/>
        <v/>
      </c>
      <c r="G156" s="118"/>
      <c r="H156" s="134"/>
    </row>
    <row r="157" spans="1:8" ht="18.75" customHeight="1">
      <c r="A157" s="12" t="str">
        <f t="shared" si="10"/>
        <v>137</v>
      </c>
      <c r="B157" s="12">
        <f>COUNTIF($F$17:F157,F157)</f>
        <v>137</v>
      </c>
      <c r="C157" s="118"/>
      <c r="D157" s="118"/>
      <c r="E157" s="124"/>
      <c r="F157" s="62" t="str">
        <f t="shared" si="11"/>
        <v/>
      </c>
      <c r="G157" s="118"/>
      <c r="H157" s="134"/>
    </row>
    <row r="158" spans="1:8" ht="18.75" customHeight="1">
      <c r="A158" s="12" t="str">
        <f t="shared" si="10"/>
        <v>138</v>
      </c>
      <c r="B158" s="12">
        <f>COUNTIF($F$17:F158,F158)</f>
        <v>138</v>
      </c>
      <c r="C158" s="118"/>
      <c r="D158" s="118"/>
      <c r="E158" s="124"/>
      <c r="F158" s="62" t="str">
        <f t="shared" si="11"/>
        <v/>
      </c>
      <c r="G158" s="118"/>
      <c r="H158" s="134"/>
    </row>
    <row r="159" spans="1:8" ht="18.75" customHeight="1">
      <c r="A159" s="12" t="str">
        <f t="shared" si="10"/>
        <v>139</v>
      </c>
      <c r="B159" s="12">
        <f>COUNTIF($F$17:F159,F159)</f>
        <v>139</v>
      </c>
      <c r="C159" s="118"/>
      <c r="D159" s="118"/>
      <c r="E159" s="124"/>
      <c r="F159" s="62" t="str">
        <f t="shared" si="11"/>
        <v/>
      </c>
      <c r="G159" s="118"/>
      <c r="H159" s="134"/>
    </row>
    <row r="160" spans="1:8" ht="18.75" customHeight="1">
      <c r="A160" s="33"/>
      <c r="B160" s="33"/>
      <c r="C160" s="141" t="s">
        <v>59</v>
      </c>
      <c r="D160" s="141"/>
      <c r="E160" s="141"/>
      <c r="F160" s="141"/>
      <c r="G160" s="141"/>
      <c r="H160" s="93">
        <f>SUM(H124:H159)</f>
        <v>0</v>
      </c>
    </row>
    <row r="161" spans="1:8" ht="18.75" customHeight="1">
      <c r="E161" s="143"/>
      <c r="F161" s="58"/>
      <c r="G161" s="148" t="s">
        <v>57</v>
      </c>
      <c r="H161" s="153">
        <f>H121-H160</f>
        <v>0</v>
      </c>
    </row>
    <row r="162" spans="1:8" s="30" customFormat="1" ht="18.75" customHeight="1">
      <c r="A162" s="41"/>
      <c r="B162" s="41"/>
      <c r="E162" s="143"/>
      <c r="F162" s="58"/>
      <c r="G162" s="148" t="s">
        <v>64</v>
      </c>
      <c r="H162" s="153">
        <f>H108+H161</f>
        <v>0</v>
      </c>
    </row>
    <row r="163" spans="1:8" ht="30" customHeight="1">
      <c r="C163" s="15" t="s">
        <v>28</v>
      </c>
      <c r="D163" s="37"/>
      <c r="F163" s="60"/>
      <c r="G163" s="9"/>
      <c r="H163" s="150" t="s">
        <v>36</v>
      </c>
    </row>
    <row r="164" spans="1:8" s="9" customFormat="1">
      <c r="A164" s="11" t="s">
        <v>55</v>
      </c>
      <c r="B164" s="11" t="s">
        <v>54</v>
      </c>
      <c r="C164" s="28" t="s">
        <v>1</v>
      </c>
      <c r="D164" s="28" t="s">
        <v>13</v>
      </c>
      <c r="E164" s="28" t="s">
        <v>27</v>
      </c>
      <c r="F164" s="28" t="s">
        <v>15</v>
      </c>
      <c r="G164" s="28" t="s">
        <v>20</v>
      </c>
      <c r="H164" s="131" t="s">
        <v>17</v>
      </c>
    </row>
    <row r="165" spans="1:8" ht="18.75" customHeight="1">
      <c r="A165" s="12" t="str">
        <f t="shared" ref="A165:A174" si="12">F165&amp;B165</f>
        <v>156</v>
      </c>
      <c r="B165" s="12">
        <f>COUNTIF($F$4:F165,F165)</f>
        <v>156</v>
      </c>
      <c r="C165" s="118"/>
      <c r="D165" s="118"/>
      <c r="E165" s="122"/>
      <c r="F165" s="62" t="str">
        <f t="shared" ref="F165:F174" si="13">IF(E165=1,"会費",(IF(E165=2,"補助金および助成金",(IF(E165=3,"寄付金",(IF(E165=4,"雑収入",(IF(E165=5,"前年度繰越金","")))))))))</f>
        <v/>
      </c>
      <c r="G165" s="118"/>
      <c r="H165" s="132"/>
    </row>
    <row r="166" spans="1:8" ht="18.75" customHeight="1">
      <c r="A166" s="12" t="str">
        <f t="shared" si="12"/>
        <v>157</v>
      </c>
      <c r="B166" s="12">
        <f>COUNTIF($F$4:F166,F166)</f>
        <v>157</v>
      </c>
      <c r="C166" s="118"/>
      <c r="D166" s="118"/>
      <c r="E166" s="122"/>
      <c r="F166" s="62" t="str">
        <f t="shared" si="13"/>
        <v/>
      </c>
      <c r="G166" s="118"/>
      <c r="H166" s="132"/>
    </row>
    <row r="167" spans="1:8" ht="18.75" customHeight="1">
      <c r="A167" s="12" t="str">
        <f t="shared" si="12"/>
        <v>158</v>
      </c>
      <c r="B167" s="12">
        <f>COUNTIF($F$4:F167,F167)</f>
        <v>158</v>
      </c>
      <c r="C167" s="118"/>
      <c r="D167" s="118"/>
      <c r="E167" s="122"/>
      <c r="F167" s="62" t="str">
        <f t="shared" si="13"/>
        <v/>
      </c>
      <c r="G167" s="118"/>
      <c r="H167" s="132"/>
    </row>
    <row r="168" spans="1:8" ht="18.75" customHeight="1">
      <c r="A168" s="12" t="str">
        <f t="shared" si="12"/>
        <v>159</v>
      </c>
      <c r="B168" s="12">
        <f>COUNTIF($F$4:F168,F168)</f>
        <v>159</v>
      </c>
      <c r="C168" s="118"/>
      <c r="D168" s="118"/>
      <c r="E168" s="122"/>
      <c r="F168" s="62" t="str">
        <f t="shared" si="13"/>
        <v/>
      </c>
      <c r="G168" s="118"/>
      <c r="H168" s="132"/>
    </row>
    <row r="169" spans="1:8" ht="18.75" customHeight="1">
      <c r="A169" s="12" t="str">
        <f t="shared" si="12"/>
        <v>160</v>
      </c>
      <c r="B169" s="12">
        <f>COUNTIF($F$4:F169,F169)</f>
        <v>160</v>
      </c>
      <c r="C169" s="118"/>
      <c r="D169" s="118"/>
      <c r="E169" s="122"/>
      <c r="F169" s="62" t="str">
        <f t="shared" si="13"/>
        <v/>
      </c>
      <c r="G169" s="118"/>
      <c r="H169" s="132"/>
    </row>
    <row r="170" spans="1:8" ht="18.75" customHeight="1">
      <c r="A170" s="12" t="str">
        <f t="shared" si="12"/>
        <v>161</v>
      </c>
      <c r="B170" s="12">
        <f>COUNTIF($F$4:F170,F170)</f>
        <v>161</v>
      </c>
      <c r="C170" s="118"/>
      <c r="D170" s="118"/>
      <c r="E170" s="122"/>
      <c r="F170" s="62" t="str">
        <f t="shared" si="13"/>
        <v/>
      </c>
      <c r="G170" s="118"/>
      <c r="H170" s="132"/>
    </row>
    <row r="171" spans="1:8" ht="18.75" customHeight="1">
      <c r="A171" s="12" t="str">
        <f t="shared" si="12"/>
        <v>162</v>
      </c>
      <c r="B171" s="12">
        <f>COUNTIF($F$4:F171,F171)</f>
        <v>162</v>
      </c>
      <c r="C171" s="118"/>
      <c r="D171" s="118"/>
      <c r="E171" s="122"/>
      <c r="F171" s="62" t="str">
        <f t="shared" si="13"/>
        <v/>
      </c>
      <c r="G171" s="118"/>
      <c r="H171" s="132"/>
    </row>
    <row r="172" spans="1:8" ht="18.75" customHeight="1">
      <c r="A172" s="12" t="str">
        <f t="shared" si="12"/>
        <v>163</v>
      </c>
      <c r="B172" s="12">
        <f>COUNTIF($F$4:F172,F172)</f>
        <v>163</v>
      </c>
      <c r="C172" s="118"/>
      <c r="D172" s="118"/>
      <c r="E172" s="122"/>
      <c r="F172" s="62" t="str">
        <f t="shared" si="13"/>
        <v/>
      </c>
      <c r="G172" s="118"/>
      <c r="H172" s="132"/>
    </row>
    <row r="173" spans="1:8" ht="18.75" customHeight="1">
      <c r="A173" s="12" t="str">
        <f t="shared" si="12"/>
        <v>164</v>
      </c>
      <c r="B173" s="12">
        <f>COUNTIF($F$4:F173,F173)</f>
        <v>164</v>
      </c>
      <c r="C173" s="118"/>
      <c r="D173" s="118"/>
      <c r="E173" s="122"/>
      <c r="F173" s="62" t="str">
        <f t="shared" si="13"/>
        <v/>
      </c>
      <c r="G173" s="118"/>
      <c r="H173" s="132"/>
    </row>
    <row r="174" spans="1:8" ht="18.75" customHeight="1">
      <c r="A174" s="138" t="str">
        <f t="shared" si="12"/>
        <v>165</v>
      </c>
      <c r="B174" s="138">
        <f>COUNTIF($F$4:F174,F174)</f>
        <v>165</v>
      </c>
      <c r="C174" s="121"/>
      <c r="D174" s="121"/>
      <c r="E174" s="142"/>
      <c r="F174" s="144" t="str">
        <f t="shared" si="13"/>
        <v/>
      </c>
      <c r="G174" s="121"/>
      <c r="H174" s="151"/>
    </row>
    <row r="175" spans="1:8" ht="18.75" customHeight="1">
      <c r="A175" s="139"/>
      <c r="B175" s="139"/>
      <c r="C175" s="140" t="s">
        <v>94</v>
      </c>
      <c r="D175" s="140"/>
      <c r="E175" s="140"/>
      <c r="F175" s="140"/>
      <c r="G175" s="147"/>
      <c r="H175" s="152">
        <f>SUM(H165:H174)</f>
        <v>0</v>
      </c>
    </row>
    <row r="176" spans="1:8" ht="30" customHeight="1">
      <c r="C176" s="23" t="s">
        <v>33</v>
      </c>
      <c r="D176" s="40"/>
      <c r="E176" s="48"/>
      <c r="F176" s="48"/>
      <c r="G176" s="40"/>
      <c r="H176" s="84"/>
    </row>
    <row r="177" spans="1:8" s="9" customFormat="1">
      <c r="A177" s="11" t="s">
        <v>55</v>
      </c>
      <c r="B177" s="11" t="s">
        <v>54</v>
      </c>
      <c r="C177" s="28" t="s">
        <v>1</v>
      </c>
      <c r="D177" s="28" t="s">
        <v>13</v>
      </c>
      <c r="E177" s="28" t="s">
        <v>27</v>
      </c>
      <c r="F177" s="28" t="s">
        <v>15</v>
      </c>
      <c r="G177" s="28" t="s">
        <v>20</v>
      </c>
      <c r="H177" s="131" t="s">
        <v>25</v>
      </c>
    </row>
    <row r="178" spans="1:8" ht="18.75" customHeight="1">
      <c r="A178" s="12" t="str">
        <f t="shared" ref="A178:A213" si="14">F178&amp;B178</f>
        <v>156</v>
      </c>
      <c r="B178" s="12">
        <f>COUNTIF($F$17:F178,F178)</f>
        <v>156</v>
      </c>
      <c r="C178" s="119"/>
      <c r="D178" s="119"/>
      <c r="E178" s="123"/>
      <c r="F178" s="62" t="str">
        <f t="shared" ref="F178:F213" si="15">IF(E178=1,"社会奉仕活動",(IF(E178=2,"生きがいを高める活動",(IF(E178=3,"健康を進める活動",(IF(E178=4,"その他の社会活動",(IF(E178=5,"補助対象外","")))))))))</f>
        <v/>
      </c>
      <c r="G178" s="119"/>
      <c r="H178" s="133"/>
    </row>
    <row r="179" spans="1:8" ht="18.75" customHeight="1">
      <c r="A179" s="12" t="str">
        <f t="shared" si="14"/>
        <v>157</v>
      </c>
      <c r="B179" s="12">
        <f>COUNTIF($F$17:F179,F179)</f>
        <v>157</v>
      </c>
      <c r="C179" s="118"/>
      <c r="D179" s="118"/>
      <c r="E179" s="124"/>
      <c r="F179" s="62" t="str">
        <f t="shared" si="15"/>
        <v/>
      </c>
      <c r="G179" s="118"/>
      <c r="H179" s="134"/>
    </row>
    <row r="180" spans="1:8" ht="18.75" customHeight="1">
      <c r="A180" s="12" t="str">
        <f t="shared" si="14"/>
        <v>158</v>
      </c>
      <c r="B180" s="12">
        <f>COUNTIF($F$17:F180,F180)</f>
        <v>158</v>
      </c>
      <c r="C180" s="118"/>
      <c r="D180" s="118"/>
      <c r="E180" s="124"/>
      <c r="F180" s="62" t="str">
        <f t="shared" si="15"/>
        <v/>
      </c>
      <c r="G180" s="118"/>
      <c r="H180" s="134"/>
    </row>
    <row r="181" spans="1:8" ht="18.75" customHeight="1">
      <c r="A181" s="12" t="str">
        <f t="shared" si="14"/>
        <v>159</v>
      </c>
      <c r="B181" s="12">
        <f>COUNTIF($F$17:F181,F181)</f>
        <v>159</v>
      </c>
      <c r="C181" s="118"/>
      <c r="D181" s="118"/>
      <c r="E181" s="124"/>
      <c r="F181" s="62" t="str">
        <f t="shared" si="15"/>
        <v/>
      </c>
      <c r="G181" s="118"/>
      <c r="H181" s="134"/>
    </row>
    <row r="182" spans="1:8" ht="18.75" customHeight="1">
      <c r="A182" s="12" t="str">
        <f t="shared" si="14"/>
        <v>160</v>
      </c>
      <c r="B182" s="12">
        <f>COUNTIF($F$17:F182,F182)</f>
        <v>160</v>
      </c>
      <c r="C182" s="118"/>
      <c r="D182" s="118"/>
      <c r="E182" s="124"/>
      <c r="F182" s="62" t="str">
        <f t="shared" si="15"/>
        <v/>
      </c>
      <c r="G182" s="118"/>
      <c r="H182" s="134"/>
    </row>
    <row r="183" spans="1:8" ht="18.75" customHeight="1">
      <c r="A183" s="12" t="str">
        <f t="shared" si="14"/>
        <v>161</v>
      </c>
      <c r="B183" s="12">
        <f>COUNTIF($F$17:F183,F183)</f>
        <v>161</v>
      </c>
      <c r="C183" s="118"/>
      <c r="D183" s="118"/>
      <c r="E183" s="124"/>
      <c r="F183" s="62" t="str">
        <f t="shared" si="15"/>
        <v/>
      </c>
      <c r="G183" s="118"/>
      <c r="H183" s="134"/>
    </row>
    <row r="184" spans="1:8" ht="18.75" customHeight="1">
      <c r="A184" s="12" t="str">
        <f t="shared" si="14"/>
        <v>162</v>
      </c>
      <c r="B184" s="12">
        <f>COUNTIF($F$17:F184,F184)</f>
        <v>162</v>
      </c>
      <c r="C184" s="118"/>
      <c r="D184" s="118"/>
      <c r="E184" s="124"/>
      <c r="F184" s="62" t="str">
        <f t="shared" si="15"/>
        <v/>
      </c>
      <c r="G184" s="118"/>
      <c r="H184" s="134"/>
    </row>
    <row r="185" spans="1:8" ht="18.75" customHeight="1">
      <c r="A185" s="12" t="str">
        <f t="shared" si="14"/>
        <v>163</v>
      </c>
      <c r="B185" s="12">
        <f>COUNTIF($F$17:F185,F185)</f>
        <v>163</v>
      </c>
      <c r="C185" s="118"/>
      <c r="D185" s="118"/>
      <c r="E185" s="124"/>
      <c r="F185" s="62" t="str">
        <f t="shared" si="15"/>
        <v/>
      </c>
      <c r="G185" s="118"/>
      <c r="H185" s="134"/>
    </row>
    <row r="186" spans="1:8" ht="18.75" customHeight="1">
      <c r="A186" s="12" t="str">
        <f t="shared" si="14"/>
        <v>164</v>
      </c>
      <c r="B186" s="12">
        <f>COUNTIF($F$17:F186,F186)</f>
        <v>164</v>
      </c>
      <c r="C186" s="118"/>
      <c r="D186" s="118"/>
      <c r="E186" s="124"/>
      <c r="F186" s="62" t="str">
        <f t="shared" si="15"/>
        <v/>
      </c>
      <c r="G186" s="118"/>
      <c r="H186" s="134"/>
    </row>
    <row r="187" spans="1:8" ht="18.75" customHeight="1">
      <c r="A187" s="12" t="str">
        <f t="shared" si="14"/>
        <v>165</v>
      </c>
      <c r="B187" s="12">
        <f>COUNTIF($F$17:F187,F187)</f>
        <v>165</v>
      </c>
      <c r="C187" s="118"/>
      <c r="D187" s="118"/>
      <c r="E187" s="124"/>
      <c r="F187" s="62" t="str">
        <f t="shared" si="15"/>
        <v/>
      </c>
      <c r="G187" s="118"/>
      <c r="H187" s="134"/>
    </row>
    <row r="188" spans="1:8" ht="18.75" customHeight="1">
      <c r="A188" s="12" t="str">
        <f t="shared" si="14"/>
        <v>166</v>
      </c>
      <c r="B188" s="12">
        <f>COUNTIF($F$17:F188,F188)</f>
        <v>166</v>
      </c>
      <c r="C188" s="118"/>
      <c r="D188" s="118"/>
      <c r="E188" s="124"/>
      <c r="F188" s="62" t="str">
        <f t="shared" si="15"/>
        <v/>
      </c>
      <c r="G188" s="118"/>
      <c r="H188" s="134"/>
    </row>
    <row r="189" spans="1:8" ht="18.75" customHeight="1">
      <c r="A189" s="12" t="str">
        <f t="shared" si="14"/>
        <v>167</v>
      </c>
      <c r="B189" s="12">
        <f>COUNTIF($F$17:F189,F189)</f>
        <v>167</v>
      </c>
      <c r="C189" s="118"/>
      <c r="D189" s="118"/>
      <c r="E189" s="124"/>
      <c r="F189" s="62" t="str">
        <f t="shared" si="15"/>
        <v/>
      </c>
      <c r="G189" s="118"/>
      <c r="H189" s="134"/>
    </row>
    <row r="190" spans="1:8" ht="18.75" customHeight="1">
      <c r="A190" s="12" t="str">
        <f t="shared" si="14"/>
        <v>168</v>
      </c>
      <c r="B190" s="12">
        <f>COUNTIF($F$17:F190,F190)</f>
        <v>168</v>
      </c>
      <c r="C190" s="118"/>
      <c r="D190" s="118"/>
      <c r="E190" s="124"/>
      <c r="F190" s="62" t="str">
        <f t="shared" si="15"/>
        <v/>
      </c>
      <c r="G190" s="118"/>
      <c r="H190" s="134"/>
    </row>
    <row r="191" spans="1:8" ht="18.75" customHeight="1">
      <c r="A191" s="12" t="str">
        <f t="shared" si="14"/>
        <v>169</v>
      </c>
      <c r="B191" s="12">
        <f>COUNTIF($F$17:F191,F191)</f>
        <v>169</v>
      </c>
      <c r="C191" s="118"/>
      <c r="D191" s="118"/>
      <c r="E191" s="124"/>
      <c r="F191" s="62" t="str">
        <f t="shared" si="15"/>
        <v/>
      </c>
      <c r="G191" s="118"/>
      <c r="H191" s="134"/>
    </row>
    <row r="192" spans="1:8" ht="18.75" customHeight="1">
      <c r="A192" s="12" t="str">
        <f t="shared" si="14"/>
        <v>170</v>
      </c>
      <c r="B192" s="12">
        <f>COUNTIF($F$17:F192,F192)</f>
        <v>170</v>
      </c>
      <c r="C192" s="118"/>
      <c r="D192" s="118"/>
      <c r="E192" s="124"/>
      <c r="F192" s="62" t="str">
        <f t="shared" si="15"/>
        <v/>
      </c>
      <c r="G192" s="118"/>
      <c r="H192" s="134"/>
    </row>
    <row r="193" spans="1:8" ht="18.75" customHeight="1">
      <c r="A193" s="12" t="str">
        <f t="shared" si="14"/>
        <v>171</v>
      </c>
      <c r="B193" s="12">
        <f>COUNTIF($F$17:F193,F193)</f>
        <v>171</v>
      </c>
      <c r="C193" s="118"/>
      <c r="D193" s="118"/>
      <c r="E193" s="124"/>
      <c r="F193" s="62" t="str">
        <f t="shared" si="15"/>
        <v/>
      </c>
      <c r="G193" s="118"/>
      <c r="H193" s="134"/>
    </row>
    <row r="194" spans="1:8" ht="18.75" customHeight="1">
      <c r="A194" s="12" t="str">
        <f t="shared" si="14"/>
        <v>172</v>
      </c>
      <c r="B194" s="12">
        <f>COUNTIF($F$17:F194,F194)</f>
        <v>172</v>
      </c>
      <c r="C194" s="118"/>
      <c r="D194" s="118"/>
      <c r="E194" s="124"/>
      <c r="F194" s="62" t="str">
        <f t="shared" si="15"/>
        <v/>
      </c>
      <c r="G194" s="118"/>
      <c r="H194" s="134"/>
    </row>
    <row r="195" spans="1:8" ht="18.75" customHeight="1">
      <c r="A195" s="12" t="str">
        <f t="shared" si="14"/>
        <v>173</v>
      </c>
      <c r="B195" s="12">
        <f>COUNTIF($F$17:F195,F195)</f>
        <v>173</v>
      </c>
      <c r="C195" s="118"/>
      <c r="D195" s="118"/>
      <c r="E195" s="124"/>
      <c r="F195" s="62" t="str">
        <f t="shared" si="15"/>
        <v/>
      </c>
      <c r="G195" s="118"/>
      <c r="H195" s="134"/>
    </row>
    <row r="196" spans="1:8" ht="18.75" customHeight="1">
      <c r="A196" s="12" t="str">
        <f t="shared" si="14"/>
        <v>174</v>
      </c>
      <c r="B196" s="12">
        <f>COUNTIF($F$17:F196,F196)</f>
        <v>174</v>
      </c>
      <c r="C196" s="118"/>
      <c r="D196" s="118"/>
      <c r="E196" s="124"/>
      <c r="F196" s="62" t="str">
        <f t="shared" si="15"/>
        <v/>
      </c>
      <c r="G196" s="118"/>
      <c r="H196" s="134"/>
    </row>
    <row r="197" spans="1:8" ht="18.75" customHeight="1">
      <c r="A197" s="12" t="str">
        <f t="shared" si="14"/>
        <v>175</v>
      </c>
      <c r="B197" s="12">
        <f>COUNTIF($F$17:F197,F197)</f>
        <v>175</v>
      </c>
      <c r="C197" s="118"/>
      <c r="D197" s="118"/>
      <c r="E197" s="124"/>
      <c r="F197" s="62" t="str">
        <f t="shared" si="15"/>
        <v/>
      </c>
      <c r="G197" s="118"/>
      <c r="H197" s="134"/>
    </row>
    <row r="198" spans="1:8" ht="18.75" customHeight="1">
      <c r="A198" s="12" t="str">
        <f t="shared" si="14"/>
        <v>176</v>
      </c>
      <c r="B198" s="12">
        <f>COUNTIF($F$17:F198,F198)</f>
        <v>176</v>
      </c>
      <c r="C198" s="118"/>
      <c r="D198" s="118"/>
      <c r="E198" s="124"/>
      <c r="F198" s="62" t="str">
        <f t="shared" si="15"/>
        <v/>
      </c>
      <c r="G198" s="118"/>
      <c r="H198" s="134"/>
    </row>
    <row r="199" spans="1:8" ht="18.75" customHeight="1">
      <c r="A199" s="12" t="str">
        <f t="shared" si="14"/>
        <v>177</v>
      </c>
      <c r="B199" s="12">
        <f>COUNTIF($F$17:F199,F199)</f>
        <v>177</v>
      </c>
      <c r="C199" s="118"/>
      <c r="D199" s="118"/>
      <c r="E199" s="124"/>
      <c r="F199" s="62" t="str">
        <f t="shared" si="15"/>
        <v/>
      </c>
      <c r="G199" s="118"/>
      <c r="H199" s="134"/>
    </row>
    <row r="200" spans="1:8" ht="18.75" customHeight="1">
      <c r="A200" s="12" t="str">
        <f t="shared" si="14"/>
        <v>178</v>
      </c>
      <c r="B200" s="12">
        <f>COUNTIF($F$17:F200,F200)</f>
        <v>178</v>
      </c>
      <c r="C200" s="118"/>
      <c r="D200" s="118"/>
      <c r="E200" s="124"/>
      <c r="F200" s="62" t="str">
        <f t="shared" si="15"/>
        <v/>
      </c>
      <c r="G200" s="118"/>
      <c r="H200" s="134"/>
    </row>
    <row r="201" spans="1:8" ht="18.75" customHeight="1">
      <c r="A201" s="12" t="str">
        <f t="shared" si="14"/>
        <v>179</v>
      </c>
      <c r="B201" s="12">
        <f>COUNTIF($F$17:F201,F201)</f>
        <v>179</v>
      </c>
      <c r="C201" s="118"/>
      <c r="D201" s="118"/>
      <c r="E201" s="124"/>
      <c r="F201" s="62" t="str">
        <f t="shared" si="15"/>
        <v/>
      </c>
      <c r="G201" s="118"/>
      <c r="H201" s="134"/>
    </row>
    <row r="202" spans="1:8" ht="18.75" customHeight="1">
      <c r="A202" s="12" t="str">
        <f t="shared" si="14"/>
        <v>180</v>
      </c>
      <c r="B202" s="12">
        <f>COUNTIF($F$17:F202,F202)</f>
        <v>180</v>
      </c>
      <c r="C202" s="118"/>
      <c r="D202" s="118"/>
      <c r="E202" s="124"/>
      <c r="F202" s="62" t="str">
        <f t="shared" si="15"/>
        <v/>
      </c>
      <c r="G202" s="118"/>
      <c r="H202" s="134"/>
    </row>
    <row r="203" spans="1:8" ht="18.75" customHeight="1">
      <c r="A203" s="12" t="str">
        <f t="shared" si="14"/>
        <v>181</v>
      </c>
      <c r="B203" s="12">
        <f>COUNTIF($F$17:F203,F203)</f>
        <v>181</v>
      </c>
      <c r="C203" s="118"/>
      <c r="D203" s="118"/>
      <c r="E203" s="124"/>
      <c r="F203" s="62" t="str">
        <f t="shared" si="15"/>
        <v/>
      </c>
      <c r="G203" s="118"/>
      <c r="H203" s="134"/>
    </row>
    <row r="204" spans="1:8" ht="18.75" customHeight="1">
      <c r="A204" s="12" t="str">
        <f t="shared" si="14"/>
        <v>182</v>
      </c>
      <c r="B204" s="12">
        <f>COUNTIF($F$17:F204,F204)</f>
        <v>182</v>
      </c>
      <c r="C204" s="118"/>
      <c r="D204" s="118"/>
      <c r="E204" s="124"/>
      <c r="F204" s="62" t="str">
        <f t="shared" si="15"/>
        <v/>
      </c>
      <c r="G204" s="118"/>
      <c r="H204" s="134"/>
    </row>
    <row r="205" spans="1:8" ht="18.75" customHeight="1">
      <c r="A205" s="12" t="str">
        <f t="shared" si="14"/>
        <v>183</v>
      </c>
      <c r="B205" s="12">
        <f>COUNTIF($F$17:F205,F205)</f>
        <v>183</v>
      </c>
      <c r="C205" s="118"/>
      <c r="D205" s="118"/>
      <c r="E205" s="124"/>
      <c r="F205" s="62" t="str">
        <f t="shared" si="15"/>
        <v/>
      </c>
      <c r="G205" s="118"/>
      <c r="H205" s="134"/>
    </row>
    <row r="206" spans="1:8" ht="18.75" customHeight="1">
      <c r="A206" s="12" t="str">
        <f t="shared" si="14"/>
        <v>184</v>
      </c>
      <c r="B206" s="12">
        <f>COUNTIF($F$17:F206,F206)</f>
        <v>184</v>
      </c>
      <c r="C206" s="118"/>
      <c r="D206" s="118"/>
      <c r="E206" s="124"/>
      <c r="F206" s="62" t="str">
        <f t="shared" si="15"/>
        <v/>
      </c>
      <c r="G206" s="118"/>
      <c r="H206" s="134"/>
    </row>
    <row r="207" spans="1:8" ht="18.75" customHeight="1">
      <c r="A207" s="12" t="str">
        <f t="shared" si="14"/>
        <v>185</v>
      </c>
      <c r="B207" s="12">
        <f>COUNTIF($F$17:F207,F207)</f>
        <v>185</v>
      </c>
      <c r="C207" s="118"/>
      <c r="D207" s="118"/>
      <c r="E207" s="124"/>
      <c r="F207" s="62" t="str">
        <f t="shared" si="15"/>
        <v/>
      </c>
      <c r="G207" s="118"/>
      <c r="H207" s="134"/>
    </row>
    <row r="208" spans="1:8" ht="18.75" customHeight="1">
      <c r="A208" s="12" t="str">
        <f t="shared" si="14"/>
        <v>186</v>
      </c>
      <c r="B208" s="12">
        <f>COUNTIF($F$17:F208,F208)</f>
        <v>186</v>
      </c>
      <c r="C208" s="118"/>
      <c r="D208" s="118"/>
      <c r="E208" s="124"/>
      <c r="F208" s="62" t="str">
        <f t="shared" si="15"/>
        <v/>
      </c>
      <c r="G208" s="118"/>
      <c r="H208" s="134"/>
    </row>
    <row r="209" spans="1:8" ht="18.75" customHeight="1">
      <c r="A209" s="12" t="str">
        <f t="shared" si="14"/>
        <v>187</v>
      </c>
      <c r="B209" s="12">
        <f>COUNTIF($F$17:F209,F209)</f>
        <v>187</v>
      </c>
      <c r="C209" s="118"/>
      <c r="D209" s="118"/>
      <c r="E209" s="124"/>
      <c r="F209" s="62" t="str">
        <f t="shared" si="15"/>
        <v/>
      </c>
      <c r="G209" s="118"/>
      <c r="H209" s="134"/>
    </row>
    <row r="210" spans="1:8" ht="18.75" customHeight="1">
      <c r="A210" s="12" t="str">
        <f t="shared" si="14"/>
        <v>188</v>
      </c>
      <c r="B210" s="12">
        <f>COUNTIF($F$17:F210,F210)</f>
        <v>188</v>
      </c>
      <c r="C210" s="118"/>
      <c r="D210" s="118"/>
      <c r="E210" s="124"/>
      <c r="F210" s="62" t="str">
        <f t="shared" si="15"/>
        <v/>
      </c>
      <c r="G210" s="118"/>
      <c r="H210" s="134"/>
    </row>
    <row r="211" spans="1:8" ht="18.75" customHeight="1">
      <c r="A211" s="12" t="str">
        <f t="shared" si="14"/>
        <v>189</v>
      </c>
      <c r="B211" s="12">
        <f>COUNTIF($F$17:F211,F211)</f>
        <v>189</v>
      </c>
      <c r="C211" s="118"/>
      <c r="D211" s="118"/>
      <c r="E211" s="124"/>
      <c r="F211" s="62" t="str">
        <f t="shared" si="15"/>
        <v/>
      </c>
      <c r="G211" s="118"/>
      <c r="H211" s="134"/>
    </row>
    <row r="212" spans="1:8" ht="18.75" customHeight="1">
      <c r="A212" s="12" t="str">
        <f t="shared" si="14"/>
        <v>190</v>
      </c>
      <c r="B212" s="12">
        <f>COUNTIF($F$17:F212,F212)</f>
        <v>190</v>
      </c>
      <c r="C212" s="118"/>
      <c r="D212" s="118"/>
      <c r="E212" s="124"/>
      <c r="F212" s="62" t="str">
        <f t="shared" si="15"/>
        <v/>
      </c>
      <c r="G212" s="118"/>
      <c r="H212" s="134"/>
    </row>
    <row r="213" spans="1:8" ht="18.75" customHeight="1">
      <c r="A213" s="12" t="str">
        <f t="shared" si="14"/>
        <v>191</v>
      </c>
      <c r="B213" s="12">
        <f>COUNTIF($F$17:F213,F213)</f>
        <v>191</v>
      </c>
      <c r="C213" s="118"/>
      <c r="D213" s="118"/>
      <c r="E213" s="124"/>
      <c r="F213" s="62" t="str">
        <f t="shared" si="15"/>
        <v/>
      </c>
      <c r="G213" s="118"/>
      <c r="H213" s="134"/>
    </row>
    <row r="214" spans="1:8" ht="18.75" customHeight="1">
      <c r="A214" s="33"/>
      <c r="B214" s="33"/>
      <c r="C214" s="141" t="s">
        <v>95</v>
      </c>
      <c r="D214" s="141"/>
      <c r="E214" s="141"/>
      <c r="F214" s="141"/>
      <c r="G214" s="141"/>
      <c r="H214" s="93">
        <f>SUM(H178:H213)</f>
        <v>0</v>
      </c>
    </row>
    <row r="215" spans="1:8" ht="18.75" customHeight="1">
      <c r="E215" s="143"/>
      <c r="F215" s="58"/>
      <c r="G215" s="148" t="s">
        <v>96</v>
      </c>
      <c r="H215" s="153">
        <f>H175-H214</f>
        <v>0</v>
      </c>
    </row>
    <row r="216" spans="1:8" s="30" customFormat="1" ht="18.75" customHeight="1">
      <c r="A216" s="41"/>
      <c r="B216" s="41"/>
      <c r="E216" s="143"/>
      <c r="F216" s="58"/>
      <c r="G216" s="148" t="s">
        <v>64</v>
      </c>
      <c r="H216" s="153">
        <f>H162+H215</f>
        <v>0</v>
      </c>
    </row>
    <row r="217" spans="1:8" ht="30" customHeight="1">
      <c r="C217" s="15" t="s">
        <v>28</v>
      </c>
      <c r="D217" s="37"/>
      <c r="F217" s="60"/>
      <c r="G217" s="9"/>
      <c r="H217" s="150" t="s">
        <v>97</v>
      </c>
    </row>
    <row r="218" spans="1:8" s="9" customFormat="1">
      <c r="A218" s="11" t="s">
        <v>55</v>
      </c>
      <c r="B218" s="11" t="s">
        <v>54</v>
      </c>
      <c r="C218" s="28" t="s">
        <v>1</v>
      </c>
      <c r="D218" s="28" t="s">
        <v>13</v>
      </c>
      <c r="E218" s="28" t="s">
        <v>27</v>
      </c>
      <c r="F218" s="28" t="s">
        <v>15</v>
      </c>
      <c r="G218" s="28" t="s">
        <v>20</v>
      </c>
      <c r="H218" s="131" t="s">
        <v>17</v>
      </c>
    </row>
    <row r="219" spans="1:8" ht="18.75" customHeight="1">
      <c r="A219" s="12" t="str">
        <f t="shared" ref="A219:A228" si="16">F219&amp;B219</f>
        <v>208</v>
      </c>
      <c r="B219" s="12">
        <f>COUNTIF($F$4:F219,F219)</f>
        <v>208</v>
      </c>
      <c r="C219" s="118"/>
      <c r="D219" s="118"/>
      <c r="E219" s="122"/>
      <c r="F219" s="62" t="str">
        <f t="shared" ref="F219:F228" si="17">IF(E219=1,"会費",(IF(E219=2,"補助金および助成金",(IF(E219=3,"寄付金",(IF(E219=4,"雑収入",(IF(E219=5,"前年度繰越金","")))))))))</f>
        <v/>
      </c>
      <c r="G219" s="118"/>
      <c r="H219" s="132"/>
    </row>
    <row r="220" spans="1:8" ht="18.75" customHeight="1">
      <c r="A220" s="12" t="str">
        <f t="shared" si="16"/>
        <v>209</v>
      </c>
      <c r="B220" s="12">
        <f>COUNTIF($F$4:F220,F220)</f>
        <v>209</v>
      </c>
      <c r="C220" s="118"/>
      <c r="D220" s="118"/>
      <c r="E220" s="122"/>
      <c r="F220" s="62" t="str">
        <f t="shared" si="17"/>
        <v/>
      </c>
      <c r="G220" s="118"/>
      <c r="H220" s="132"/>
    </row>
    <row r="221" spans="1:8" ht="18.75" customHeight="1">
      <c r="A221" s="12" t="str">
        <f t="shared" si="16"/>
        <v>210</v>
      </c>
      <c r="B221" s="12">
        <f>COUNTIF($F$4:F221,F221)</f>
        <v>210</v>
      </c>
      <c r="C221" s="118"/>
      <c r="D221" s="118"/>
      <c r="E221" s="122"/>
      <c r="F221" s="62" t="str">
        <f t="shared" si="17"/>
        <v/>
      </c>
      <c r="G221" s="118"/>
      <c r="H221" s="132"/>
    </row>
    <row r="222" spans="1:8" ht="18.75" customHeight="1">
      <c r="A222" s="12" t="str">
        <f t="shared" si="16"/>
        <v>211</v>
      </c>
      <c r="B222" s="12">
        <f>COUNTIF($F$4:F222,F222)</f>
        <v>211</v>
      </c>
      <c r="C222" s="118"/>
      <c r="D222" s="118"/>
      <c r="E222" s="122"/>
      <c r="F222" s="62" t="str">
        <f t="shared" si="17"/>
        <v/>
      </c>
      <c r="G222" s="118"/>
      <c r="H222" s="132"/>
    </row>
    <row r="223" spans="1:8" ht="18.75" customHeight="1">
      <c r="A223" s="12" t="str">
        <f t="shared" si="16"/>
        <v>212</v>
      </c>
      <c r="B223" s="12">
        <f>COUNTIF($F$4:F223,F223)</f>
        <v>212</v>
      </c>
      <c r="C223" s="118"/>
      <c r="D223" s="118"/>
      <c r="E223" s="122"/>
      <c r="F223" s="62" t="str">
        <f t="shared" si="17"/>
        <v/>
      </c>
      <c r="G223" s="118"/>
      <c r="H223" s="132"/>
    </row>
    <row r="224" spans="1:8" ht="18.75" customHeight="1">
      <c r="A224" s="12" t="str">
        <f t="shared" si="16"/>
        <v>213</v>
      </c>
      <c r="B224" s="12">
        <f>COUNTIF($F$4:F224,F224)</f>
        <v>213</v>
      </c>
      <c r="C224" s="118"/>
      <c r="D224" s="118"/>
      <c r="E224" s="122"/>
      <c r="F224" s="62" t="str">
        <f t="shared" si="17"/>
        <v/>
      </c>
      <c r="G224" s="118"/>
      <c r="H224" s="132"/>
    </row>
    <row r="225" spans="1:8" ht="18.75" customHeight="1">
      <c r="A225" s="12" t="str">
        <f t="shared" si="16"/>
        <v>214</v>
      </c>
      <c r="B225" s="12">
        <f>COUNTIF($F$4:F225,F225)</f>
        <v>214</v>
      </c>
      <c r="C225" s="118"/>
      <c r="D225" s="118"/>
      <c r="E225" s="122"/>
      <c r="F225" s="62" t="str">
        <f t="shared" si="17"/>
        <v/>
      </c>
      <c r="G225" s="118"/>
      <c r="H225" s="132"/>
    </row>
    <row r="226" spans="1:8" ht="18.75" customHeight="1">
      <c r="A226" s="12" t="str">
        <f t="shared" si="16"/>
        <v>215</v>
      </c>
      <c r="B226" s="12">
        <f>COUNTIF($F$4:F226,F226)</f>
        <v>215</v>
      </c>
      <c r="C226" s="118"/>
      <c r="D226" s="118"/>
      <c r="E226" s="122"/>
      <c r="F226" s="62" t="str">
        <f t="shared" si="17"/>
        <v/>
      </c>
      <c r="G226" s="118"/>
      <c r="H226" s="132"/>
    </row>
    <row r="227" spans="1:8" ht="18.75" customHeight="1">
      <c r="A227" s="12" t="str">
        <f t="shared" si="16"/>
        <v>216</v>
      </c>
      <c r="B227" s="12">
        <f>COUNTIF($F$4:F227,F227)</f>
        <v>216</v>
      </c>
      <c r="C227" s="118"/>
      <c r="D227" s="118"/>
      <c r="E227" s="122"/>
      <c r="F227" s="62" t="str">
        <f t="shared" si="17"/>
        <v/>
      </c>
      <c r="G227" s="118"/>
      <c r="H227" s="132"/>
    </row>
    <row r="228" spans="1:8" ht="18.75" customHeight="1">
      <c r="A228" s="138" t="str">
        <f t="shared" si="16"/>
        <v>217</v>
      </c>
      <c r="B228" s="138">
        <f>COUNTIF($F$4:F228,F228)</f>
        <v>217</v>
      </c>
      <c r="C228" s="121"/>
      <c r="D228" s="121"/>
      <c r="E228" s="142"/>
      <c r="F228" s="144" t="str">
        <f t="shared" si="17"/>
        <v/>
      </c>
      <c r="G228" s="121"/>
      <c r="H228" s="151"/>
    </row>
    <row r="229" spans="1:8" ht="18.75" customHeight="1">
      <c r="A229" s="139"/>
      <c r="B229" s="139"/>
      <c r="C229" s="140" t="s">
        <v>99</v>
      </c>
      <c r="D229" s="140"/>
      <c r="E229" s="140"/>
      <c r="F229" s="140"/>
      <c r="G229" s="147"/>
      <c r="H229" s="152">
        <f>SUM(H219:H228)</f>
        <v>0</v>
      </c>
    </row>
    <row r="230" spans="1:8" ht="30" customHeight="1">
      <c r="C230" s="23" t="s">
        <v>33</v>
      </c>
      <c r="D230" s="40"/>
      <c r="E230" s="48"/>
      <c r="F230" s="48"/>
      <c r="G230" s="40"/>
      <c r="H230" s="84"/>
    </row>
    <row r="231" spans="1:8" s="9" customFormat="1">
      <c r="A231" s="11" t="s">
        <v>55</v>
      </c>
      <c r="B231" s="11" t="s">
        <v>54</v>
      </c>
      <c r="C231" s="28" t="s">
        <v>1</v>
      </c>
      <c r="D231" s="28" t="s">
        <v>13</v>
      </c>
      <c r="E231" s="28" t="s">
        <v>27</v>
      </c>
      <c r="F231" s="28" t="s">
        <v>15</v>
      </c>
      <c r="G231" s="28" t="s">
        <v>20</v>
      </c>
      <c r="H231" s="131" t="s">
        <v>25</v>
      </c>
    </row>
    <row r="232" spans="1:8" ht="18.75" customHeight="1">
      <c r="A232" s="12" t="str">
        <f t="shared" ref="A232:A267" si="18">F232&amp;B232</f>
        <v>208</v>
      </c>
      <c r="B232" s="12">
        <f>COUNTIF($F$17:F232,F232)</f>
        <v>208</v>
      </c>
      <c r="C232" s="119"/>
      <c r="D232" s="119"/>
      <c r="E232" s="123"/>
      <c r="F232" s="62" t="str">
        <f t="shared" ref="F232:F267" si="19">IF(E232=1,"社会奉仕活動",(IF(E232=2,"生きがいを高める活動",(IF(E232=3,"健康を進める活動",(IF(E232=4,"その他の社会活動",(IF(E232=5,"補助対象外","")))))))))</f>
        <v/>
      </c>
      <c r="G232" s="119"/>
      <c r="H232" s="133"/>
    </row>
    <row r="233" spans="1:8" ht="18.75" customHeight="1">
      <c r="A233" s="12" t="str">
        <f t="shared" si="18"/>
        <v>209</v>
      </c>
      <c r="B233" s="12">
        <f>COUNTIF($F$17:F233,F233)</f>
        <v>209</v>
      </c>
      <c r="C233" s="118"/>
      <c r="D233" s="118"/>
      <c r="E233" s="124"/>
      <c r="F233" s="62" t="str">
        <f t="shared" si="19"/>
        <v/>
      </c>
      <c r="G233" s="118"/>
      <c r="H233" s="134"/>
    </row>
    <row r="234" spans="1:8" ht="18.75" customHeight="1">
      <c r="A234" s="12" t="str">
        <f t="shared" si="18"/>
        <v>210</v>
      </c>
      <c r="B234" s="12">
        <f>COUNTIF($F$17:F234,F234)</f>
        <v>210</v>
      </c>
      <c r="C234" s="118"/>
      <c r="D234" s="118"/>
      <c r="E234" s="124"/>
      <c r="F234" s="62" t="str">
        <f t="shared" si="19"/>
        <v/>
      </c>
      <c r="G234" s="118"/>
      <c r="H234" s="134"/>
    </row>
    <row r="235" spans="1:8" ht="18.75" customHeight="1">
      <c r="A235" s="12" t="str">
        <f t="shared" si="18"/>
        <v>211</v>
      </c>
      <c r="B235" s="12">
        <f>COUNTIF($F$17:F235,F235)</f>
        <v>211</v>
      </c>
      <c r="C235" s="118"/>
      <c r="D235" s="118"/>
      <c r="E235" s="124"/>
      <c r="F235" s="62" t="str">
        <f t="shared" si="19"/>
        <v/>
      </c>
      <c r="G235" s="118"/>
      <c r="H235" s="134"/>
    </row>
    <row r="236" spans="1:8" ht="18.75" customHeight="1">
      <c r="A236" s="12" t="str">
        <f t="shared" si="18"/>
        <v>212</v>
      </c>
      <c r="B236" s="12">
        <f>COUNTIF($F$17:F236,F236)</f>
        <v>212</v>
      </c>
      <c r="C236" s="118"/>
      <c r="D236" s="118"/>
      <c r="E236" s="124"/>
      <c r="F236" s="62" t="str">
        <f t="shared" si="19"/>
        <v/>
      </c>
      <c r="G236" s="118"/>
      <c r="H236" s="134"/>
    </row>
    <row r="237" spans="1:8" ht="18.75" customHeight="1">
      <c r="A237" s="12" t="str">
        <f t="shared" si="18"/>
        <v>213</v>
      </c>
      <c r="B237" s="12">
        <f>COUNTIF($F$17:F237,F237)</f>
        <v>213</v>
      </c>
      <c r="C237" s="118"/>
      <c r="D237" s="118"/>
      <c r="E237" s="124"/>
      <c r="F237" s="62" t="str">
        <f t="shared" si="19"/>
        <v/>
      </c>
      <c r="G237" s="118"/>
      <c r="H237" s="134"/>
    </row>
    <row r="238" spans="1:8" ht="18.75" customHeight="1">
      <c r="A238" s="12" t="str">
        <f t="shared" si="18"/>
        <v>214</v>
      </c>
      <c r="B238" s="12">
        <f>COUNTIF($F$17:F238,F238)</f>
        <v>214</v>
      </c>
      <c r="C238" s="118"/>
      <c r="D238" s="118"/>
      <c r="E238" s="124"/>
      <c r="F238" s="62" t="str">
        <f t="shared" si="19"/>
        <v/>
      </c>
      <c r="G238" s="118"/>
      <c r="H238" s="134"/>
    </row>
    <row r="239" spans="1:8" ht="18.75" customHeight="1">
      <c r="A239" s="12" t="str">
        <f t="shared" si="18"/>
        <v>215</v>
      </c>
      <c r="B239" s="12">
        <f>COUNTIF($F$17:F239,F239)</f>
        <v>215</v>
      </c>
      <c r="C239" s="118"/>
      <c r="D239" s="118"/>
      <c r="E239" s="124"/>
      <c r="F239" s="62" t="str">
        <f t="shared" si="19"/>
        <v/>
      </c>
      <c r="G239" s="118"/>
      <c r="H239" s="134"/>
    </row>
    <row r="240" spans="1:8" ht="18.75" customHeight="1">
      <c r="A240" s="12" t="str">
        <f t="shared" si="18"/>
        <v>216</v>
      </c>
      <c r="B240" s="12">
        <f>COUNTIF($F$17:F240,F240)</f>
        <v>216</v>
      </c>
      <c r="C240" s="118"/>
      <c r="D240" s="118"/>
      <c r="E240" s="124"/>
      <c r="F240" s="62" t="str">
        <f t="shared" si="19"/>
        <v/>
      </c>
      <c r="G240" s="118"/>
      <c r="H240" s="134"/>
    </row>
    <row r="241" spans="1:8" ht="18.75" customHeight="1">
      <c r="A241" s="12" t="str">
        <f t="shared" si="18"/>
        <v>217</v>
      </c>
      <c r="B241" s="12">
        <f>COUNTIF($F$17:F241,F241)</f>
        <v>217</v>
      </c>
      <c r="C241" s="118"/>
      <c r="D241" s="118"/>
      <c r="E241" s="124"/>
      <c r="F241" s="62" t="str">
        <f t="shared" si="19"/>
        <v/>
      </c>
      <c r="G241" s="118"/>
      <c r="H241" s="134"/>
    </row>
    <row r="242" spans="1:8" ht="18.75" customHeight="1">
      <c r="A242" s="12" t="str">
        <f t="shared" si="18"/>
        <v>218</v>
      </c>
      <c r="B242" s="12">
        <f>COUNTIF($F$17:F242,F242)</f>
        <v>218</v>
      </c>
      <c r="C242" s="118"/>
      <c r="D242" s="118"/>
      <c r="E242" s="124"/>
      <c r="F242" s="62" t="str">
        <f t="shared" si="19"/>
        <v/>
      </c>
      <c r="G242" s="118"/>
      <c r="H242" s="134"/>
    </row>
    <row r="243" spans="1:8" ht="18.75" customHeight="1">
      <c r="A243" s="12" t="str">
        <f t="shared" si="18"/>
        <v>219</v>
      </c>
      <c r="B243" s="12">
        <f>COUNTIF($F$17:F243,F243)</f>
        <v>219</v>
      </c>
      <c r="C243" s="118"/>
      <c r="D243" s="118"/>
      <c r="E243" s="124"/>
      <c r="F243" s="62" t="str">
        <f t="shared" si="19"/>
        <v/>
      </c>
      <c r="G243" s="118"/>
      <c r="H243" s="134"/>
    </row>
    <row r="244" spans="1:8" ht="18.75" customHeight="1">
      <c r="A244" s="12" t="str">
        <f t="shared" si="18"/>
        <v>220</v>
      </c>
      <c r="B244" s="12">
        <f>COUNTIF($F$17:F244,F244)</f>
        <v>220</v>
      </c>
      <c r="C244" s="118"/>
      <c r="D244" s="118"/>
      <c r="E244" s="124"/>
      <c r="F244" s="62" t="str">
        <f t="shared" si="19"/>
        <v/>
      </c>
      <c r="G244" s="118"/>
      <c r="H244" s="134"/>
    </row>
    <row r="245" spans="1:8" ht="18.75" customHeight="1">
      <c r="A245" s="12" t="str">
        <f t="shared" si="18"/>
        <v>221</v>
      </c>
      <c r="B245" s="12">
        <f>COUNTIF($F$17:F245,F245)</f>
        <v>221</v>
      </c>
      <c r="C245" s="118"/>
      <c r="D245" s="118"/>
      <c r="E245" s="124"/>
      <c r="F245" s="62" t="str">
        <f t="shared" si="19"/>
        <v/>
      </c>
      <c r="G245" s="118"/>
      <c r="H245" s="134"/>
    </row>
    <row r="246" spans="1:8" ht="18.75" customHeight="1">
      <c r="A246" s="12" t="str">
        <f t="shared" si="18"/>
        <v>222</v>
      </c>
      <c r="B246" s="12">
        <f>COUNTIF($F$17:F246,F246)</f>
        <v>222</v>
      </c>
      <c r="C246" s="118"/>
      <c r="D246" s="118"/>
      <c r="E246" s="124"/>
      <c r="F246" s="62" t="str">
        <f t="shared" si="19"/>
        <v/>
      </c>
      <c r="G246" s="118"/>
      <c r="H246" s="134"/>
    </row>
    <row r="247" spans="1:8" ht="18.75" customHeight="1">
      <c r="A247" s="12" t="str">
        <f t="shared" si="18"/>
        <v>223</v>
      </c>
      <c r="B247" s="12">
        <f>COUNTIF($F$17:F247,F247)</f>
        <v>223</v>
      </c>
      <c r="C247" s="118"/>
      <c r="D247" s="118"/>
      <c r="E247" s="124"/>
      <c r="F247" s="62" t="str">
        <f t="shared" si="19"/>
        <v/>
      </c>
      <c r="G247" s="118"/>
      <c r="H247" s="134"/>
    </row>
    <row r="248" spans="1:8" ht="18.75" customHeight="1">
      <c r="A248" s="12" t="str">
        <f t="shared" si="18"/>
        <v>224</v>
      </c>
      <c r="B248" s="12">
        <f>COUNTIF($F$17:F248,F248)</f>
        <v>224</v>
      </c>
      <c r="C248" s="118"/>
      <c r="D248" s="118"/>
      <c r="E248" s="124"/>
      <c r="F248" s="62" t="str">
        <f t="shared" si="19"/>
        <v/>
      </c>
      <c r="G248" s="118"/>
      <c r="H248" s="134"/>
    </row>
    <row r="249" spans="1:8" ht="18.75" customHeight="1">
      <c r="A249" s="12" t="str">
        <f t="shared" si="18"/>
        <v>225</v>
      </c>
      <c r="B249" s="12">
        <f>COUNTIF($F$17:F249,F249)</f>
        <v>225</v>
      </c>
      <c r="C249" s="118"/>
      <c r="D249" s="118"/>
      <c r="E249" s="124"/>
      <c r="F249" s="62" t="str">
        <f t="shared" si="19"/>
        <v/>
      </c>
      <c r="G249" s="118"/>
      <c r="H249" s="134"/>
    </row>
    <row r="250" spans="1:8" ht="18.75" customHeight="1">
      <c r="A250" s="12" t="str">
        <f t="shared" si="18"/>
        <v>226</v>
      </c>
      <c r="B250" s="12">
        <f>COUNTIF($F$17:F250,F250)</f>
        <v>226</v>
      </c>
      <c r="C250" s="118"/>
      <c r="D250" s="118"/>
      <c r="E250" s="124"/>
      <c r="F250" s="62" t="str">
        <f t="shared" si="19"/>
        <v/>
      </c>
      <c r="G250" s="118"/>
      <c r="H250" s="134"/>
    </row>
    <row r="251" spans="1:8" ht="18.75" customHeight="1">
      <c r="A251" s="12" t="str">
        <f t="shared" si="18"/>
        <v>227</v>
      </c>
      <c r="B251" s="12">
        <f>COUNTIF($F$17:F251,F251)</f>
        <v>227</v>
      </c>
      <c r="C251" s="118"/>
      <c r="D251" s="118"/>
      <c r="E251" s="124"/>
      <c r="F251" s="62" t="str">
        <f t="shared" si="19"/>
        <v/>
      </c>
      <c r="G251" s="118"/>
      <c r="H251" s="134"/>
    </row>
    <row r="252" spans="1:8" ht="18.75" customHeight="1">
      <c r="A252" s="12" t="str">
        <f t="shared" si="18"/>
        <v>228</v>
      </c>
      <c r="B252" s="12">
        <f>COUNTIF($F$17:F252,F252)</f>
        <v>228</v>
      </c>
      <c r="C252" s="118"/>
      <c r="D252" s="118"/>
      <c r="E252" s="124"/>
      <c r="F252" s="62" t="str">
        <f t="shared" si="19"/>
        <v/>
      </c>
      <c r="G252" s="118"/>
      <c r="H252" s="134"/>
    </row>
    <row r="253" spans="1:8" ht="18.75" customHeight="1">
      <c r="A253" s="12" t="str">
        <f t="shared" si="18"/>
        <v>229</v>
      </c>
      <c r="B253" s="12">
        <f>COUNTIF($F$17:F253,F253)</f>
        <v>229</v>
      </c>
      <c r="C253" s="118"/>
      <c r="D253" s="118"/>
      <c r="E253" s="124"/>
      <c r="F253" s="62" t="str">
        <f t="shared" si="19"/>
        <v/>
      </c>
      <c r="G253" s="118"/>
      <c r="H253" s="134"/>
    </row>
    <row r="254" spans="1:8" ht="18.75" customHeight="1">
      <c r="A254" s="12" t="str">
        <f t="shared" si="18"/>
        <v>230</v>
      </c>
      <c r="B254" s="12">
        <f>COUNTIF($F$17:F254,F254)</f>
        <v>230</v>
      </c>
      <c r="C254" s="118"/>
      <c r="D254" s="118"/>
      <c r="E254" s="124"/>
      <c r="F254" s="62" t="str">
        <f t="shared" si="19"/>
        <v/>
      </c>
      <c r="G254" s="118"/>
      <c r="H254" s="134"/>
    </row>
    <row r="255" spans="1:8" ht="18.75" customHeight="1">
      <c r="A255" s="12" t="str">
        <f t="shared" si="18"/>
        <v>231</v>
      </c>
      <c r="B255" s="12">
        <f>COUNTIF($F$17:F255,F255)</f>
        <v>231</v>
      </c>
      <c r="C255" s="118"/>
      <c r="D255" s="118"/>
      <c r="E255" s="124"/>
      <c r="F255" s="62" t="str">
        <f t="shared" si="19"/>
        <v/>
      </c>
      <c r="G255" s="118"/>
      <c r="H255" s="134"/>
    </row>
    <row r="256" spans="1:8" ht="18.75" customHeight="1">
      <c r="A256" s="12" t="str">
        <f t="shared" si="18"/>
        <v>232</v>
      </c>
      <c r="B256" s="12">
        <f>COUNTIF($F$17:F256,F256)</f>
        <v>232</v>
      </c>
      <c r="C256" s="118"/>
      <c r="D256" s="118"/>
      <c r="E256" s="124"/>
      <c r="F256" s="62" t="str">
        <f t="shared" si="19"/>
        <v/>
      </c>
      <c r="G256" s="118"/>
      <c r="H256" s="134"/>
    </row>
    <row r="257" spans="1:8" ht="18.75" customHeight="1">
      <c r="A257" s="12" t="str">
        <f t="shared" si="18"/>
        <v>233</v>
      </c>
      <c r="B257" s="12">
        <f>COUNTIF($F$17:F257,F257)</f>
        <v>233</v>
      </c>
      <c r="C257" s="118"/>
      <c r="D257" s="118"/>
      <c r="E257" s="124"/>
      <c r="F257" s="62" t="str">
        <f t="shared" si="19"/>
        <v/>
      </c>
      <c r="G257" s="118"/>
      <c r="H257" s="134"/>
    </row>
    <row r="258" spans="1:8" ht="18.75" customHeight="1">
      <c r="A258" s="12" t="str">
        <f t="shared" si="18"/>
        <v>234</v>
      </c>
      <c r="B258" s="12">
        <f>COUNTIF($F$17:F258,F258)</f>
        <v>234</v>
      </c>
      <c r="C258" s="118"/>
      <c r="D258" s="118"/>
      <c r="E258" s="124"/>
      <c r="F258" s="62" t="str">
        <f t="shared" si="19"/>
        <v/>
      </c>
      <c r="G258" s="118"/>
      <c r="H258" s="134"/>
    </row>
    <row r="259" spans="1:8" ht="18.75" customHeight="1">
      <c r="A259" s="12" t="str">
        <f t="shared" si="18"/>
        <v>235</v>
      </c>
      <c r="B259" s="12">
        <f>COUNTIF($F$17:F259,F259)</f>
        <v>235</v>
      </c>
      <c r="C259" s="118"/>
      <c r="D259" s="118"/>
      <c r="E259" s="124"/>
      <c r="F259" s="62" t="str">
        <f t="shared" si="19"/>
        <v/>
      </c>
      <c r="G259" s="118"/>
      <c r="H259" s="134"/>
    </row>
    <row r="260" spans="1:8" ht="18.75" customHeight="1">
      <c r="A260" s="12" t="str">
        <f t="shared" si="18"/>
        <v>236</v>
      </c>
      <c r="B260" s="12">
        <f>COUNTIF($F$17:F260,F260)</f>
        <v>236</v>
      </c>
      <c r="C260" s="118"/>
      <c r="D260" s="118"/>
      <c r="E260" s="124"/>
      <c r="F260" s="62" t="str">
        <f t="shared" si="19"/>
        <v/>
      </c>
      <c r="G260" s="118"/>
      <c r="H260" s="134"/>
    </row>
    <row r="261" spans="1:8" ht="18.75" customHeight="1">
      <c r="A261" s="12" t="str">
        <f t="shared" si="18"/>
        <v>237</v>
      </c>
      <c r="B261" s="12">
        <f>COUNTIF($F$17:F261,F261)</f>
        <v>237</v>
      </c>
      <c r="C261" s="118"/>
      <c r="D261" s="118"/>
      <c r="E261" s="124"/>
      <c r="F261" s="62" t="str">
        <f t="shared" si="19"/>
        <v/>
      </c>
      <c r="G261" s="118"/>
      <c r="H261" s="134"/>
    </row>
    <row r="262" spans="1:8" ht="18.75" customHeight="1">
      <c r="A262" s="12" t="str">
        <f t="shared" si="18"/>
        <v>238</v>
      </c>
      <c r="B262" s="12">
        <f>COUNTIF($F$17:F262,F262)</f>
        <v>238</v>
      </c>
      <c r="C262" s="118"/>
      <c r="D262" s="118"/>
      <c r="E262" s="124"/>
      <c r="F262" s="62" t="str">
        <f t="shared" si="19"/>
        <v/>
      </c>
      <c r="G262" s="118"/>
      <c r="H262" s="134"/>
    </row>
    <row r="263" spans="1:8" ht="18.75" customHeight="1">
      <c r="A263" s="12" t="str">
        <f t="shared" si="18"/>
        <v>239</v>
      </c>
      <c r="B263" s="12">
        <f>COUNTIF($F$17:F263,F263)</f>
        <v>239</v>
      </c>
      <c r="C263" s="118"/>
      <c r="D263" s="118"/>
      <c r="E263" s="124"/>
      <c r="F263" s="62" t="str">
        <f t="shared" si="19"/>
        <v/>
      </c>
      <c r="G263" s="118"/>
      <c r="H263" s="134"/>
    </row>
    <row r="264" spans="1:8" ht="18.75" customHeight="1">
      <c r="A264" s="12" t="str">
        <f t="shared" si="18"/>
        <v>240</v>
      </c>
      <c r="B264" s="12">
        <f>COUNTIF($F$17:F264,F264)</f>
        <v>240</v>
      </c>
      <c r="C264" s="118"/>
      <c r="D264" s="118"/>
      <c r="E264" s="124"/>
      <c r="F264" s="62" t="str">
        <f t="shared" si="19"/>
        <v/>
      </c>
      <c r="G264" s="118"/>
      <c r="H264" s="134"/>
    </row>
    <row r="265" spans="1:8" ht="18.75" customHeight="1">
      <c r="A265" s="12" t="str">
        <f t="shared" si="18"/>
        <v>241</v>
      </c>
      <c r="B265" s="12">
        <f>COUNTIF($F$17:F265,F265)</f>
        <v>241</v>
      </c>
      <c r="C265" s="118"/>
      <c r="D265" s="118"/>
      <c r="E265" s="124"/>
      <c r="F265" s="62" t="str">
        <f t="shared" si="19"/>
        <v/>
      </c>
      <c r="G265" s="118"/>
      <c r="H265" s="134"/>
    </row>
    <row r="266" spans="1:8" ht="18.75" customHeight="1">
      <c r="A266" s="12" t="str">
        <f t="shared" si="18"/>
        <v>242</v>
      </c>
      <c r="B266" s="12">
        <f>COUNTIF($F$17:F266,F266)</f>
        <v>242</v>
      </c>
      <c r="C266" s="118"/>
      <c r="D266" s="118"/>
      <c r="E266" s="124"/>
      <c r="F266" s="62" t="str">
        <f t="shared" si="19"/>
        <v/>
      </c>
      <c r="G266" s="118"/>
      <c r="H266" s="134"/>
    </row>
    <row r="267" spans="1:8" ht="18.75" customHeight="1">
      <c r="A267" s="12" t="str">
        <f t="shared" si="18"/>
        <v>243</v>
      </c>
      <c r="B267" s="12">
        <f>COUNTIF($F$17:F267,F267)</f>
        <v>243</v>
      </c>
      <c r="C267" s="118"/>
      <c r="D267" s="118"/>
      <c r="E267" s="124"/>
      <c r="F267" s="62" t="str">
        <f t="shared" si="19"/>
        <v/>
      </c>
      <c r="G267" s="118"/>
      <c r="H267" s="134"/>
    </row>
    <row r="268" spans="1:8" ht="18.75" customHeight="1">
      <c r="A268" s="33"/>
      <c r="B268" s="33"/>
      <c r="C268" s="141" t="s">
        <v>24</v>
      </c>
      <c r="D268" s="141"/>
      <c r="E268" s="141"/>
      <c r="F268" s="141"/>
      <c r="G268" s="141"/>
      <c r="H268" s="93">
        <f>SUM(H232:H267)</f>
        <v>0</v>
      </c>
    </row>
    <row r="269" spans="1:8" ht="18.75" customHeight="1">
      <c r="E269" s="143"/>
      <c r="F269" s="58"/>
      <c r="G269" s="148" t="s">
        <v>80</v>
      </c>
      <c r="H269" s="153">
        <f>H229-H268</f>
        <v>0</v>
      </c>
    </row>
    <row r="270" spans="1:8" s="0" customFormat="1" ht="18.75" customHeight="1">
      <c r="E270" s="143"/>
      <c r="F270" s="58"/>
      <c r="G270" s="148" t="s">
        <v>64</v>
      </c>
      <c r="H270" s="153">
        <f>H216+H269</f>
        <v>0</v>
      </c>
    </row>
    <row r="271" spans="1:8" ht="30" customHeight="1">
      <c r="C271" s="15" t="s">
        <v>28</v>
      </c>
      <c r="D271" s="37"/>
      <c r="F271" s="60"/>
      <c r="G271" s="9"/>
      <c r="H271" s="150" t="s">
        <v>101</v>
      </c>
    </row>
    <row r="272" spans="1:8" s="9" customFormat="1">
      <c r="A272" s="11" t="s">
        <v>55</v>
      </c>
      <c r="B272" s="11" t="s">
        <v>54</v>
      </c>
      <c r="C272" s="28" t="s">
        <v>1</v>
      </c>
      <c r="D272" s="28" t="s">
        <v>13</v>
      </c>
      <c r="E272" s="28" t="s">
        <v>27</v>
      </c>
      <c r="F272" s="28" t="s">
        <v>15</v>
      </c>
      <c r="G272" s="28" t="s">
        <v>20</v>
      </c>
      <c r="H272" s="131" t="s">
        <v>17</v>
      </c>
    </row>
    <row r="273" spans="1:8" ht="18.75" customHeight="1">
      <c r="A273" s="12" t="str">
        <f t="shared" ref="A273:A282" si="20">F273&amp;B273</f>
        <v>260</v>
      </c>
      <c r="B273" s="12">
        <f>COUNTIF($F$4:F273,F273)</f>
        <v>260</v>
      </c>
      <c r="C273" s="118"/>
      <c r="D273" s="118"/>
      <c r="E273" s="122"/>
      <c r="F273" s="62" t="str">
        <f t="shared" ref="F273:F282" si="21">IF(E273=1,"会費",(IF(E273=2,"補助金および助成金",(IF(E273=3,"寄付金",(IF(E273=4,"雑収入",(IF(E273=5,"前年度繰越金","")))))))))</f>
        <v/>
      </c>
      <c r="G273" s="118"/>
      <c r="H273" s="132"/>
    </row>
    <row r="274" spans="1:8" ht="18.75" customHeight="1">
      <c r="A274" s="12" t="str">
        <f t="shared" si="20"/>
        <v>261</v>
      </c>
      <c r="B274" s="12">
        <f>COUNTIF($F$4:F274,F274)</f>
        <v>261</v>
      </c>
      <c r="C274" s="118"/>
      <c r="D274" s="118"/>
      <c r="E274" s="122"/>
      <c r="F274" s="62" t="str">
        <f t="shared" si="21"/>
        <v/>
      </c>
      <c r="G274" s="118"/>
      <c r="H274" s="132"/>
    </row>
    <row r="275" spans="1:8" ht="18.75" customHeight="1">
      <c r="A275" s="12" t="str">
        <f t="shared" si="20"/>
        <v>262</v>
      </c>
      <c r="B275" s="12">
        <f>COUNTIF($F$4:F275,F275)</f>
        <v>262</v>
      </c>
      <c r="C275" s="118"/>
      <c r="D275" s="118"/>
      <c r="E275" s="122"/>
      <c r="F275" s="62" t="str">
        <f t="shared" si="21"/>
        <v/>
      </c>
      <c r="G275" s="118"/>
      <c r="H275" s="132"/>
    </row>
    <row r="276" spans="1:8" ht="18.75" customHeight="1">
      <c r="A276" s="12" t="str">
        <f t="shared" si="20"/>
        <v>263</v>
      </c>
      <c r="B276" s="12">
        <f>COUNTIF($F$4:F276,F276)</f>
        <v>263</v>
      </c>
      <c r="C276" s="118"/>
      <c r="D276" s="118"/>
      <c r="E276" s="122"/>
      <c r="F276" s="62" t="str">
        <f t="shared" si="21"/>
        <v/>
      </c>
      <c r="G276" s="118"/>
      <c r="H276" s="132"/>
    </row>
    <row r="277" spans="1:8" ht="18.75" customHeight="1">
      <c r="A277" s="12" t="str">
        <f t="shared" si="20"/>
        <v>264</v>
      </c>
      <c r="B277" s="12">
        <f>COUNTIF($F$4:F277,F277)</f>
        <v>264</v>
      </c>
      <c r="C277" s="118"/>
      <c r="D277" s="118"/>
      <c r="E277" s="122"/>
      <c r="F277" s="62" t="str">
        <f t="shared" si="21"/>
        <v/>
      </c>
      <c r="G277" s="118"/>
      <c r="H277" s="132"/>
    </row>
    <row r="278" spans="1:8" ht="18.75" customHeight="1">
      <c r="A278" s="12" t="str">
        <f t="shared" si="20"/>
        <v>265</v>
      </c>
      <c r="B278" s="12">
        <f>COUNTIF($F$4:F278,F278)</f>
        <v>265</v>
      </c>
      <c r="C278" s="118"/>
      <c r="D278" s="118"/>
      <c r="E278" s="122"/>
      <c r="F278" s="62" t="str">
        <f t="shared" si="21"/>
        <v/>
      </c>
      <c r="G278" s="118"/>
      <c r="H278" s="132"/>
    </row>
    <row r="279" spans="1:8" ht="18.75" customHeight="1">
      <c r="A279" s="12" t="str">
        <f t="shared" si="20"/>
        <v>266</v>
      </c>
      <c r="B279" s="12">
        <f>COUNTIF($F$4:F279,F279)</f>
        <v>266</v>
      </c>
      <c r="C279" s="118"/>
      <c r="D279" s="118"/>
      <c r="E279" s="122"/>
      <c r="F279" s="62" t="str">
        <f t="shared" si="21"/>
        <v/>
      </c>
      <c r="G279" s="118"/>
      <c r="H279" s="132"/>
    </row>
    <row r="280" spans="1:8" ht="18.75" customHeight="1">
      <c r="A280" s="12" t="str">
        <f t="shared" si="20"/>
        <v>267</v>
      </c>
      <c r="B280" s="12">
        <f>COUNTIF($F$4:F280,F280)</f>
        <v>267</v>
      </c>
      <c r="C280" s="118"/>
      <c r="D280" s="118"/>
      <c r="E280" s="122"/>
      <c r="F280" s="62" t="str">
        <f t="shared" si="21"/>
        <v/>
      </c>
      <c r="G280" s="118"/>
      <c r="H280" s="132"/>
    </row>
    <row r="281" spans="1:8" ht="18.75" customHeight="1">
      <c r="A281" s="12" t="str">
        <f t="shared" si="20"/>
        <v>268</v>
      </c>
      <c r="B281" s="12">
        <f>COUNTIF($F$4:F281,F281)</f>
        <v>268</v>
      </c>
      <c r="C281" s="118"/>
      <c r="D281" s="118"/>
      <c r="E281" s="122"/>
      <c r="F281" s="62" t="str">
        <f t="shared" si="21"/>
        <v/>
      </c>
      <c r="G281" s="118"/>
      <c r="H281" s="132"/>
    </row>
    <row r="282" spans="1:8" ht="18.75" customHeight="1">
      <c r="A282" s="138" t="str">
        <f t="shared" si="20"/>
        <v>269</v>
      </c>
      <c r="B282" s="138">
        <f>COUNTIF($F$4:F282,F282)</f>
        <v>269</v>
      </c>
      <c r="C282" s="121"/>
      <c r="D282" s="121"/>
      <c r="E282" s="142"/>
      <c r="F282" s="144" t="str">
        <f t="shared" si="21"/>
        <v/>
      </c>
      <c r="G282" s="121"/>
      <c r="H282" s="151"/>
    </row>
    <row r="283" spans="1:8" ht="18.75" customHeight="1">
      <c r="A283" s="139"/>
      <c r="B283" s="139"/>
      <c r="C283" s="140" t="s">
        <v>102</v>
      </c>
      <c r="D283" s="140"/>
      <c r="E283" s="140"/>
      <c r="F283" s="140"/>
      <c r="G283" s="147"/>
      <c r="H283" s="152">
        <f>SUM(H273:H282)</f>
        <v>0</v>
      </c>
    </row>
    <row r="284" spans="1:8" ht="30" customHeight="1">
      <c r="C284" s="23" t="s">
        <v>33</v>
      </c>
      <c r="D284" s="40"/>
      <c r="E284" s="48"/>
      <c r="F284" s="48"/>
      <c r="G284" s="40"/>
      <c r="H284" s="84"/>
    </row>
    <row r="285" spans="1:8" s="9" customFormat="1">
      <c r="A285" s="11" t="s">
        <v>55</v>
      </c>
      <c r="B285" s="11" t="s">
        <v>54</v>
      </c>
      <c r="C285" s="28" t="s">
        <v>1</v>
      </c>
      <c r="D285" s="28" t="s">
        <v>13</v>
      </c>
      <c r="E285" s="28" t="s">
        <v>27</v>
      </c>
      <c r="F285" s="28" t="s">
        <v>15</v>
      </c>
      <c r="G285" s="28" t="s">
        <v>20</v>
      </c>
      <c r="H285" s="131" t="s">
        <v>25</v>
      </c>
    </row>
    <row r="286" spans="1:8" ht="18.75" customHeight="1">
      <c r="A286" s="12" t="str">
        <f t="shared" ref="A286:A321" si="22">F286&amp;B286</f>
        <v>260</v>
      </c>
      <c r="B286" s="12">
        <f>COUNTIF($F$17:F286,F286)</f>
        <v>260</v>
      </c>
      <c r="C286" s="119"/>
      <c r="D286" s="119"/>
      <c r="E286" s="123"/>
      <c r="F286" s="62" t="str">
        <f t="shared" ref="F286:F321" si="23">IF(E286=1,"社会奉仕活動",(IF(E286=2,"生きがいを高める活動",(IF(E286=3,"健康を進める活動",(IF(E286=4,"その他の社会活動",(IF(E286=5,"補助対象外","")))))))))</f>
        <v/>
      </c>
      <c r="G286" s="119"/>
      <c r="H286" s="133"/>
    </row>
    <row r="287" spans="1:8" ht="18.75" customHeight="1">
      <c r="A287" s="12" t="str">
        <f t="shared" si="22"/>
        <v>261</v>
      </c>
      <c r="B287" s="12">
        <f>COUNTIF($F$17:F287,F287)</f>
        <v>261</v>
      </c>
      <c r="C287" s="118"/>
      <c r="D287" s="118"/>
      <c r="E287" s="124"/>
      <c r="F287" s="62" t="str">
        <f t="shared" si="23"/>
        <v/>
      </c>
      <c r="G287" s="118"/>
      <c r="H287" s="134"/>
    </row>
    <row r="288" spans="1:8" ht="18.75" customHeight="1">
      <c r="A288" s="12" t="str">
        <f t="shared" si="22"/>
        <v>262</v>
      </c>
      <c r="B288" s="12">
        <f>COUNTIF($F$17:F288,F288)</f>
        <v>262</v>
      </c>
      <c r="C288" s="118"/>
      <c r="D288" s="118"/>
      <c r="E288" s="124"/>
      <c r="F288" s="62" t="str">
        <f t="shared" si="23"/>
        <v/>
      </c>
      <c r="G288" s="118"/>
      <c r="H288" s="134"/>
    </row>
    <row r="289" spans="1:8" ht="18.75" customHeight="1">
      <c r="A289" s="12" t="str">
        <f t="shared" si="22"/>
        <v>263</v>
      </c>
      <c r="B289" s="12">
        <f>COUNTIF($F$17:F289,F289)</f>
        <v>263</v>
      </c>
      <c r="C289" s="118"/>
      <c r="D289" s="118"/>
      <c r="E289" s="124"/>
      <c r="F289" s="62" t="str">
        <f t="shared" si="23"/>
        <v/>
      </c>
      <c r="G289" s="118"/>
      <c r="H289" s="134"/>
    </row>
    <row r="290" spans="1:8" ht="18.75" customHeight="1">
      <c r="A290" s="12" t="str">
        <f t="shared" si="22"/>
        <v>264</v>
      </c>
      <c r="B290" s="12">
        <f>COUNTIF($F$17:F290,F290)</f>
        <v>264</v>
      </c>
      <c r="C290" s="118"/>
      <c r="D290" s="118"/>
      <c r="E290" s="124"/>
      <c r="F290" s="62" t="str">
        <f t="shared" si="23"/>
        <v/>
      </c>
      <c r="G290" s="118"/>
      <c r="H290" s="134"/>
    </row>
    <row r="291" spans="1:8" ht="18.75" customHeight="1">
      <c r="A291" s="12" t="str">
        <f t="shared" si="22"/>
        <v>265</v>
      </c>
      <c r="B291" s="12">
        <f>COUNTIF($F$17:F291,F291)</f>
        <v>265</v>
      </c>
      <c r="C291" s="118"/>
      <c r="D291" s="118"/>
      <c r="E291" s="124"/>
      <c r="F291" s="62" t="str">
        <f t="shared" si="23"/>
        <v/>
      </c>
      <c r="G291" s="118"/>
      <c r="H291" s="134"/>
    </row>
    <row r="292" spans="1:8" ht="18.75" customHeight="1">
      <c r="A292" s="12" t="str">
        <f t="shared" si="22"/>
        <v>266</v>
      </c>
      <c r="B292" s="12">
        <f>COUNTIF($F$17:F292,F292)</f>
        <v>266</v>
      </c>
      <c r="C292" s="118"/>
      <c r="D292" s="118"/>
      <c r="E292" s="124"/>
      <c r="F292" s="62" t="str">
        <f t="shared" si="23"/>
        <v/>
      </c>
      <c r="G292" s="118"/>
      <c r="H292" s="134"/>
    </row>
    <row r="293" spans="1:8" ht="18.75" customHeight="1">
      <c r="A293" s="12" t="str">
        <f t="shared" si="22"/>
        <v>267</v>
      </c>
      <c r="B293" s="12">
        <f>COUNTIF($F$17:F293,F293)</f>
        <v>267</v>
      </c>
      <c r="C293" s="118"/>
      <c r="D293" s="118"/>
      <c r="E293" s="124"/>
      <c r="F293" s="62" t="str">
        <f t="shared" si="23"/>
        <v/>
      </c>
      <c r="G293" s="118"/>
      <c r="H293" s="134"/>
    </row>
    <row r="294" spans="1:8" ht="18.75" customHeight="1">
      <c r="A294" s="12" t="str">
        <f t="shared" si="22"/>
        <v>268</v>
      </c>
      <c r="B294" s="12">
        <f>COUNTIF($F$17:F294,F294)</f>
        <v>268</v>
      </c>
      <c r="C294" s="118"/>
      <c r="D294" s="118"/>
      <c r="E294" s="124"/>
      <c r="F294" s="62" t="str">
        <f t="shared" si="23"/>
        <v/>
      </c>
      <c r="G294" s="118"/>
      <c r="H294" s="134"/>
    </row>
    <row r="295" spans="1:8" ht="18.75" customHeight="1">
      <c r="A295" s="12" t="str">
        <f t="shared" si="22"/>
        <v>269</v>
      </c>
      <c r="B295" s="12">
        <f>COUNTIF($F$17:F295,F295)</f>
        <v>269</v>
      </c>
      <c r="C295" s="118"/>
      <c r="D295" s="118"/>
      <c r="E295" s="124"/>
      <c r="F295" s="62" t="str">
        <f t="shared" si="23"/>
        <v/>
      </c>
      <c r="G295" s="118"/>
      <c r="H295" s="134"/>
    </row>
    <row r="296" spans="1:8" ht="18.75" customHeight="1">
      <c r="A296" s="12" t="str">
        <f t="shared" si="22"/>
        <v>270</v>
      </c>
      <c r="B296" s="12">
        <f>COUNTIF($F$17:F296,F296)</f>
        <v>270</v>
      </c>
      <c r="C296" s="118"/>
      <c r="D296" s="118"/>
      <c r="E296" s="124"/>
      <c r="F296" s="62" t="str">
        <f t="shared" si="23"/>
        <v/>
      </c>
      <c r="G296" s="118"/>
      <c r="H296" s="134"/>
    </row>
    <row r="297" spans="1:8" ht="18.75" customHeight="1">
      <c r="A297" s="12" t="str">
        <f t="shared" si="22"/>
        <v>271</v>
      </c>
      <c r="B297" s="12">
        <f>COUNTIF($F$17:F297,F297)</f>
        <v>271</v>
      </c>
      <c r="C297" s="118"/>
      <c r="D297" s="118"/>
      <c r="E297" s="124"/>
      <c r="F297" s="62" t="str">
        <f t="shared" si="23"/>
        <v/>
      </c>
      <c r="G297" s="118"/>
      <c r="H297" s="134"/>
    </row>
    <row r="298" spans="1:8" ht="18.75" customHeight="1">
      <c r="A298" s="12" t="str">
        <f t="shared" si="22"/>
        <v>272</v>
      </c>
      <c r="B298" s="12">
        <f>COUNTIF($F$17:F298,F298)</f>
        <v>272</v>
      </c>
      <c r="C298" s="118"/>
      <c r="D298" s="118"/>
      <c r="E298" s="124"/>
      <c r="F298" s="62" t="str">
        <f t="shared" si="23"/>
        <v/>
      </c>
      <c r="G298" s="118"/>
      <c r="H298" s="134"/>
    </row>
    <row r="299" spans="1:8" ht="18.75" customHeight="1">
      <c r="A299" s="12" t="str">
        <f t="shared" si="22"/>
        <v>273</v>
      </c>
      <c r="B299" s="12">
        <f>COUNTIF($F$17:F299,F299)</f>
        <v>273</v>
      </c>
      <c r="C299" s="118"/>
      <c r="D299" s="118"/>
      <c r="E299" s="124"/>
      <c r="F299" s="62" t="str">
        <f t="shared" si="23"/>
        <v/>
      </c>
      <c r="G299" s="118"/>
      <c r="H299" s="134"/>
    </row>
    <row r="300" spans="1:8" ht="18.75" customHeight="1">
      <c r="A300" s="12" t="str">
        <f t="shared" si="22"/>
        <v>274</v>
      </c>
      <c r="B300" s="12">
        <f>COUNTIF($F$17:F300,F300)</f>
        <v>274</v>
      </c>
      <c r="C300" s="118"/>
      <c r="D300" s="118"/>
      <c r="E300" s="124"/>
      <c r="F300" s="62" t="str">
        <f t="shared" si="23"/>
        <v/>
      </c>
      <c r="G300" s="118"/>
      <c r="H300" s="134"/>
    </row>
    <row r="301" spans="1:8" ht="18.75" customHeight="1">
      <c r="A301" s="12" t="str">
        <f t="shared" si="22"/>
        <v>275</v>
      </c>
      <c r="B301" s="12">
        <f>COUNTIF($F$17:F301,F301)</f>
        <v>275</v>
      </c>
      <c r="C301" s="118"/>
      <c r="D301" s="118"/>
      <c r="E301" s="124"/>
      <c r="F301" s="62" t="str">
        <f t="shared" si="23"/>
        <v/>
      </c>
      <c r="G301" s="118"/>
      <c r="H301" s="134"/>
    </row>
    <row r="302" spans="1:8" ht="18.75" customHeight="1">
      <c r="A302" s="12" t="str">
        <f t="shared" si="22"/>
        <v>276</v>
      </c>
      <c r="B302" s="12">
        <f>COUNTIF($F$17:F302,F302)</f>
        <v>276</v>
      </c>
      <c r="C302" s="118"/>
      <c r="D302" s="118"/>
      <c r="E302" s="124"/>
      <c r="F302" s="62" t="str">
        <f t="shared" si="23"/>
        <v/>
      </c>
      <c r="G302" s="118"/>
      <c r="H302" s="134"/>
    </row>
    <row r="303" spans="1:8" ht="18.75" customHeight="1">
      <c r="A303" s="12" t="str">
        <f t="shared" si="22"/>
        <v>277</v>
      </c>
      <c r="B303" s="12">
        <f>COUNTIF($F$17:F303,F303)</f>
        <v>277</v>
      </c>
      <c r="C303" s="118"/>
      <c r="D303" s="118"/>
      <c r="E303" s="124"/>
      <c r="F303" s="62" t="str">
        <f t="shared" si="23"/>
        <v/>
      </c>
      <c r="G303" s="118"/>
      <c r="H303" s="134"/>
    </row>
    <row r="304" spans="1:8" ht="18.75" customHeight="1">
      <c r="A304" s="12" t="str">
        <f t="shared" si="22"/>
        <v>278</v>
      </c>
      <c r="B304" s="12">
        <f>COUNTIF($F$17:F304,F304)</f>
        <v>278</v>
      </c>
      <c r="C304" s="118"/>
      <c r="D304" s="118"/>
      <c r="E304" s="124"/>
      <c r="F304" s="62" t="str">
        <f t="shared" si="23"/>
        <v/>
      </c>
      <c r="G304" s="118"/>
      <c r="H304" s="134"/>
    </row>
    <row r="305" spans="1:8" ht="18.75" customHeight="1">
      <c r="A305" s="12" t="str">
        <f t="shared" si="22"/>
        <v>279</v>
      </c>
      <c r="B305" s="12">
        <f>COUNTIF($F$17:F305,F305)</f>
        <v>279</v>
      </c>
      <c r="C305" s="118"/>
      <c r="D305" s="118"/>
      <c r="E305" s="124"/>
      <c r="F305" s="62" t="str">
        <f t="shared" si="23"/>
        <v/>
      </c>
      <c r="G305" s="118"/>
      <c r="H305" s="134"/>
    </row>
    <row r="306" spans="1:8" ht="18.75" customHeight="1">
      <c r="A306" s="12" t="str">
        <f t="shared" si="22"/>
        <v>280</v>
      </c>
      <c r="B306" s="12">
        <f>COUNTIF($F$17:F306,F306)</f>
        <v>280</v>
      </c>
      <c r="C306" s="118"/>
      <c r="D306" s="118"/>
      <c r="E306" s="124"/>
      <c r="F306" s="62" t="str">
        <f t="shared" si="23"/>
        <v/>
      </c>
      <c r="G306" s="118"/>
      <c r="H306" s="134"/>
    </row>
    <row r="307" spans="1:8" ht="18.75" customHeight="1">
      <c r="A307" s="12" t="str">
        <f t="shared" si="22"/>
        <v>281</v>
      </c>
      <c r="B307" s="12">
        <f>COUNTIF($F$17:F307,F307)</f>
        <v>281</v>
      </c>
      <c r="C307" s="118"/>
      <c r="D307" s="118"/>
      <c r="E307" s="124"/>
      <c r="F307" s="62" t="str">
        <f t="shared" si="23"/>
        <v/>
      </c>
      <c r="G307" s="118"/>
      <c r="H307" s="134"/>
    </row>
    <row r="308" spans="1:8" ht="18.75" customHeight="1">
      <c r="A308" s="12" t="str">
        <f t="shared" si="22"/>
        <v>282</v>
      </c>
      <c r="B308" s="12">
        <f>COUNTIF($F$17:F308,F308)</f>
        <v>282</v>
      </c>
      <c r="C308" s="118"/>
      <c r="D308" s="118"/>
      <c r="E308" s="124"/>
      <c r="F308" s="62" t="str">
        <f t="shared" si="23"/>
        <v/>
      </c>
      <c r="G308" s="118"/>
      <c r="H308" s="134"/>
    </row>
    <row r="309" spans="1:8" ht="18.75" customHeight="1">
      <c r="A309" s="12" t="str">
        <f t="shared" si="22"/>
        <v>283</v>
      </c>
      <c r="B309" s="12">
        <f>COUNTIF($F$17:F309,F309)</f>
        <v>283</v>
      </c>
      <c r="C309" s="118"/>
      <c r="D309" s="118"/>
      <c r="E309" s="124"/>
      <c r="F309" s="62" t="str">
        <f t="shared" si="23"/>
        <v/>
      </c>
      <c r="G309" s="118"/>
      <c r="H309" s="134"/>
    </row>
    <row r="310" spans="1:8" ht="18.75" customHeight="1">
      <c r="A310" s="12" t="str">
        <f t="shared" si="22"/>
        <v>284</v>
      </c>
      <c r="B310" s="12">
        <f>COUNTIF($F$17:F310,F310)</f>
        <v>284</v>
      </c>
      <c r="C310" s="118"/>
      <c r="D310" s="118"/>
      <c r="E310" s="124"/>
      <c r="F310" s="62" t="str">
        <f t="shared" si="23"/>
        <v/>
      </c>
      <c r="G310" s="118"/>
      <c r="H310" s="134"/>
    </row>
    <row r="311" spans="1:8" ht="18.75" customHeight="1">
      <c r="A311" s="12" t="str">
        <f t="shared" si="22"/>
        <v>285</v>
      </c>
      <c r="B311" s="12">
        <f>COUNTIF($F$17:F311,F311)</f>
        <v>285</v>
      </c>
      <c r="C311" s="118"/>
      <c r="D311" s="118"/>
      <c r="E311" s="124"/>
      <c r="F311" s="62" t="str">
        <f t="shared" si="23"/>
        <v/>
      </c>
      <c r="G311" s="118"/>
      <c r="H311" s="134"/>
    </row>
    <row r="312" spans="1:8" ht="18.75" customHeight="1">
      <c r="A312" s="12" t="str">
        <f t="shared" si="22"/>
        <v>286</v>
      </c>
      <c r="B312" s="12">
        <f>COUNTIF($F$17:F312,F312)</f>
        <v>286</v>
      </c>
      <c r="C312" s="118"/>
      <c r="D312" s="118"/>
      <c r="E312" s="124"/>
      <c r="F312" s="62" t="str">
        <f t="shared" si="23"/>
        <v/>
      </c>
      <c r="G312" s="118"/>
      <c r="H312" s="134"/>
    </row>
    <row r="313" spans="1:8" ht="18.75" customHeight="1">
      <c r="A313" s="12" t="str">
        <f t="shared" si="22"/>
        <v>287</v>
      </c>
      <c r="B313" s="12">
        <f>COUNTIF($F$17:F313,F313)</f>
        <v>287</v>
      </c>
      <c r="C313" s="118"/>
      <c r="D313" s="118"/>
      <c r="E313" s="124"/>
      <c r="F313" s="62" t="str">
        <f t="shared" si="23"/>
        <v/>
      </c>
      <c r="G313" s="118"/>
      <c r="H313" s="134"/>
    </row>
    <row r="314" spans="1:8" ht="18.75" customHeight="1">
      <c r="A314" s="12" t="str">
        <f t="shared" si="22"/>
        <v>288</v>
      </c>
      <c r="B314" s="12">
        <f>COUNTIF($F$17:F314,F314)</f>
        <v>288</v>
      </c>
      <c r="C314" s="118"/>
      <c r="D314" s="118"/>
      <c r="E314" s="124"/>
      <c r="F314" s="62" t="str">
        <f t="shared" si="23"/>
        <v/>
      </c>
      <c r="G314" s="118"/>
      <c r="H314" s="134"/>
    </row>
    <row r="315" spans="1:8" ht="18.75" customHeight="1">
      <c r="A315" s="12" t="str">
        <f t="shared" si="22"/>
        <v>289</v>
      </c>
      <c r="B315" s="12">
        <f>COUNTIF($F$17:F315,F315)</f>
        <v>289</v>
      </c>
      <c r="C315" s="118"/>
      <c r="D315" s="118"/>
      <c r="E315" s="124"/>
      <c r="F315" s="62" t="str">
        <f t="shared" si="23"/>
        <v/>
      </c>
      <c r="G315" s="118"/>
      <c r="H315" s="134"/>
    </row>
    <row r="316" spans="1:8" ht="18.75" customHeight="1">
      <c r="A316" s="12" t="str">
        <f t="shared" si="22"/>
        <v>290</v>
      </c>
      <c r="B316" s="12">
        <f>COUNTIF($F$17:F316,F316)</f>
        <v>290</v>
      </c>
      <c r="C316" s="118"/>
      <c r="D316" s="118"/>
      <c r="E316" s="124"/>
      <c r="F316" s="62" t="str">
        <f t="shared" si="23"/>
        <v/>
      </c>
      <c r="G316" s="118"/>
      <c r="H316" s="134"/>
    </row>
    <row r="317" spans="1:8" ht="18.75" customHeight="1">
      <c r="A317" s="12" t="str">
        <f t="shared" si="22"/>
        <v>291</v>
      </c>
      <c r="B317" s="12">
        <f>COUNTIF($F$17:F317,F317)</f>
        <v>291</v>
      </c>
      <c r="C317" s="118"/>
      <c r="D317" s="118"/>
      <c r="E317" s="124"/>
      <c r="F317" s="62" t="str">
        <f t="shared" si="23"/>
        <v/>
      </c>
      <c r="G317" s="118"/>
      <c r="H317" s="134"/>
    </row>
    <row r="318" spans="1:8" ht="18.75" customHeight="1">
      <c r="A318" s="12" t="str">
        <f t="shared" si="22"/>
        <v>292</v>
      </c>
      <c r="B318" s="12">
        <f>COUNTIF($F$17:F318,F318)</f>
        <v>292</v>
      </c>
      <c r="C318" s="118"/>
      <c r="D318" s="118"/>
      <c r="E318" s="124"/>
      <c r="F318" s="62" t="str">
        <f t="shared" si="23"/>
        <v/>
      </c>
      <c r="G318" s="118"/>
      <c r="H318" s="134"/>
    </row>
    <row r="319" spans="1:8" ht="18.75" customHeight="1">
      <c r="A319" s="12" t="str">
        <f t="shared" si="22"/>
        <v>293</v>
      </c>
      <c r="B319" s="12">
        <f>COUNTIF($F$17:F319,F319)</f>
        <v>293</v>
      </c>
      <c r="C319" s="118"/>
      <c r="D319" s="118"/>
      <c r="E319" s="124"/>
      <c r="F319" s="62" t="str">
        <f t="shared" si="23"/>
        <v/>
      </c>
      <c r="G319" s="118"/>
      <c r="H319" s="134"/>
    </row>
    <row r="320" spans="1:8" ht="18.75" customHeight="1">
      <c r="A320" s="12" t="str">
        <f t="shared" si="22"/>
        <v>294</v>
      </c>
      <c r="B320" s="12">
        <f>COUNTIF($F$17:F320,F320)</f>
        <v>294</v>
      </c>
      <c r="C320" s="118"/>
      <c r="D320" s="118"/>
      <c r="E320" s="124"/>
      <c r="F320" s="62" t="str">
        <f t="shared" si="23"/>
        <v/>
      </c>
      <c r="G320" s="118"/>
      <c r="H320" s="134"/>
    </row>
    <row r="321" spans="1:8" ht="18.75" customHeight="1">
      <c r="A321" s="12" t="str">
        <f t="shared" si="22"/>
        <v>295</v>
      </c>
      <c r="B321" s="12">
        <f>COUNTIF($F$17:F321,F321)</f>
        <v>295</v>
      </c>
      <c r="C321" s="118"/>
      <c r="D321" s="118"/>
      <c r="E321" s="124"/>
      <c r="F321" s="62" t="str">
        <f t="shared" si="23"/>
        <v/>
      </c>
      <c r="G321" s="118"/>
      <c r="H321" s="134"/>
    </row>
    <row r="322" spans="1:8" ht="18.75" customHeight="1">
      <c r="A322" s="33"/>
      <c r="B322" s="33"/>
      <c r="C322" s="141" t="s">
        <v>104</v>
      </c>
      <c r="D322" s="141"/>
      <c r="E322" s="141"/>
      <c r="F322" s="141"/>
      <c r="G322" s="141"/>
      <c r="H322" s="93">
        <f>SUM(H286:H321)</f>
        <v>0</v>
      </c>
    </row>
    <row r="323" spans="1:8" ht="18.75" customHeight="1">
      <c r="E323" s="143"/>
      <c r="F323" s="58"/>
      <c r="G323" s="148" t="s">
        <v>105</v>
      </c>
      <c r="H323" s="153">
        <f>H283-H322</f>
        <v>0</v>
      </c>
    </row>
    <row r="324" spans="1:8" s="0" customFormat="1" ht="18.75" customHeight="1">
      <c r="E324" s="143"/>
      <c r="F324" s="58"/>
      <c r="G324" s="148" t="s">
        <v>64</v>
      </c>
      <c r="H324" s="153">
        <f>H270+H323</f>
        <v>0</v>
      </c>
    </row>
    <row r="325" spans="1:8" ht="30" customHeight="1">
      <c r="C325" s="15" t="s">
        <v>28</v>
      </c>
      <c r="D325" s="37"/>
      <c r="F325" s="60"/>
      <c r="G325" s="9"/>
      <c r="H325" s="150" t="s">
        <v>106</v>
      </c>
    </row>
    <row r="326" spans="1:8" s="9" customFormat="1">
      <c r="A326" s="11" t="s">
        <v>55</v>
      </c>
      <c r="B326" s="11" t="s">
        <v>54</v>
      </c>
      <c r="C326" s="28" t="s">
        <v>1</v>
      </c>
      <c r="D326" s="28" t="s">
        <v>13</v>
      </c>
      <c r="E326" s="28" t="s">
        <v>27</v>
      </c>
      <c r="F326" s="28" t="s">
        <v>15</v>
      </c>
      <c r="G326" s="28" t="s">
        <v>20</v>
      </c>
      <c r="H326" s="131" t="s">
        <v>17</v>
      </c>
    </row>
    <row r="327" spans="1:8" ht="18.75" customHeight="1">
      <c r="A327" s="12" t="str">
        <f t="shared" ref="A327:A336" si="24">F327&amp;B327</f>
        <v>312</v>
      </c>
      <c r="B327" s="12">
        <f>COUNTIF($F$4:F327,F327)</f>
        <v>312</v>
      </c>
      <c r="C327" s="118"/>
      <c r="D327" s="118"/>
      <c r="E327" s="122"/>
      <c r="F327" s="62" t="str">
        <f t="shared" ref="F327:F336" si="25">IF(E327=1,"会費",(IF(E327=2,"補助金および助成金",(IF(E327=3,"寄付金",(IF(E327=4,"雑収入",(IF(E327=5,"前年度繰越金","")))))))))</f>
        <v/>
      </c>
      <c r="G327" s="118"/>
      <c r="H327" s="132"/>
    </row>
    <row r="328" spans="1:8" ht="18.75" customHeight="1">
      <c r="A328" s="12" t="str">
        <f t="shared" si="24"/>
        <v>313</v>
      </c>
      <c r="B328" s="12">
        <f>COUNTIF($F$4:F328,F328)</f>
        <v>313</v>
      </c>
      <c r="C328" s="118"/>
      <c r="D328" s="118"/>
      <c r="E328" s="122"/>
      <c r="F328" s="62" t="str">
        <f t="shared" si="25"/>
        <v/>
      </c>
      <c r="G328" s="118"/>
      <c r="H328" s="132"/>
    </row>
    <row r="329" spans="1:8" ht="18.75" customHeight="1">
      <c r="A329" s="12" t="str">
        <f t="shared" si="24"/>
        <v>314</v>
      </c>
      <c r="B329" s="12">
        <f>COUNTIF($F$4:F329,F329)</f>
        <v>314</v>
      </c>
      <c r="C329" s="118"/>
      <c r="D329" s="118"/>
      <c r="E329" s="122"/>
      <c r="F329" s="62" t="str">
        <f t="shared" si="25"/>
        <v/>
      </c>
      <c r="G329" s="118"/>
      <c r="H329" s="132"/>
    </row>
    <row r="330" spans="1:8" ht="18.75" customHeight="1">
      <c r="A330" s="12" t="str">
        <f t="shared" si="24"/>
        <v>315</v>
      </c>
      <c r="B330" s="12">
        <f>COUNTIF($F$4:F330,F330)</f>
        <v>315</v>
      </c>
      <c r="C330" s="118"/>
      <c r="D330" s="118"/>
      <c r="E330" s="122"/>
      <c r="F330" s="62" t="str">
        <f t="shared" si="25"/>
        <v/>
      </c>
      <c r="G330" s="118"/>
      <c r="H330" s="132"/>
    </row>
    <row r="331" spans="1:8" ht="18.75" customHeight="1">
      <c r="A331" s="12" t="str">
        <f t="shared" si="24"/>
        <v>316</v>
      </c>
      <c r="B331" s="12">
        <f>COUNTIF($F$4:F331,F331)</f>
        <v>316</v>
      </c>
      <c r="C331" s="118"/>
      <c r="D331" s="118"/>
      <c r="E331" s="122"/>
      <c r="F331" s="62" t="str">
        <f t="shared" si="25"/>
        <v/>
      </c>
      <c r="G331" s="118"/>
      <c r="H331" s="132"/>
    </row>
    <row r="332" spans="1:8" ht="18.75" customHeight="1">
      <c r="A332" s="12" t="str">
        <f t="shared" si="24"/>
        <v>317</v>
      </c>
      <c r="B332" s="12">
        <f>COUNTIF($F$4:F332,F332)</f>
        <v>317</v>
      </c>
      <c r="C332" s="118"/>
      <c r="D332" s="118"/>
      <c r="E332" s="122"/>
      <c r="F332" s="62" t="str">
        <f t="shared" si="25"/>
        <v/>
      </c>
      <c r="G332" s="118"/>
      <c r="H332" s="132"/>
    </row>
    <row r="333" spans="1:8" ht="18.75" customHeight="1">
      <c r="A333" s="12" t="str">
        <f t="shared" si="24"/>
        <v>318</v>
      </c>
      <c r="B333" s="12">
        <f>COUNTIF($F$4:F333,F333)</f>
        <v>318</v>
      </c>
      <c r="C333" s="118"/>
      <c r="D333" s="118"/>
      <c r="E333" s="122"/>
      <c r="F333" s="62" t="str">
        <f t="shared" si="25"/>
        <v/>
      </c>
      <c r="G333" s="118"/>
      <c r="H333" s="132"/>
    </row>
    <row r="334" spans="1:8" ht="18.75" customHeight="1">
      <c r="A334" s="12" t="str">
        <f t="shared" si="24"/>
        <v>319</v>
      </c>
      <c r="B334" s="12">
        <f>COUNTIF($F$4:F334,F334)</f>
        <v>319</v>
      </c>
      <c r="C334" s="118"/>
      <c r="D334" s="118"/>
      <c r="E334" s="122"/>
      <c r="F334" s="62" t="str">
        <f t="shared" si="25"/>
        <v/>
      </c>
      <c r="G334" s="118"/>
      <c r="H334" s="132"/>
    </row>
    <row r="335" spans="1:8" ht="18.75" customHeight="1">
      <c r="A335" s="12" t="str">
        <f t="shared" si="24"/>
        <v>320</v>
      </c>
      <c r="B335" s="12">
        <f>COUNTIF($F$4:F335,F335)</f>
        <v>320</v>
      </c>
      <c r="C335" s="118"/>
      <c r="D335" s="118"/>
      <c r="E335" s="122"/>
      <c r="F335" s="62" t="str">
        <f t="shared" si="25"/>
        <v/>
      </c>
      <c r="G335" s="118"/>
      <c r="H335" s="132"/>
    </row>
    <row r="336" spans="1:8" ht="18.75" customHeight="1">
      <c r="A336" s="138" t="str">
        <f t="shared" si="24"/>
        <v>321</v>
      </c>
      <c r="B336" s="138">
        <f>COUNTIF($F$4:F336,F336)</f>
        <v>321</v>
      </c>
      <c r="C336" s="121"/>
      <c r="D336" s="121"/>
      <c r="E336" s="142"/>
      <c r="F336" s="144" t="str">
        <f t="shared" si="25"/>
        <v/>
      </c>
      <c r="G336" s="121"/>
      <c r="H336" s="151"/>
    </row>
    <row r="337" spans="1:8" ht="18.75" customHeight="1">
      <c r="A337" s="139"/>
      <c r="B337" s="139"/>
      <c r="C337" s="140" t="s">
        <v>107</v>
      </c>
      <c r="D337" s="140"/>
      <c r="E337" s="140"/>
      <c r="F337" s="140"/>
      <c r="G337" s="147"/>
      <c r="H337" s="152">
        <f>SUM(H327:H336)</f>
        <v>0</v>
      </c>
    </row>
    <row r="338" spans="1:8" ht="30" customHeight="1">
      <c r="C338" s="23" t="s">
        <v>33</v>
      </c>
      <c r="D338" s="40"/>
      <c r="E338" s="48"/>
      <c r="F338" s="48"/>
      <c r="G338" s="40"/>
      <c r="H338" s="84"/>
    </row>
    <row r="339" spans="1:8" s="9" customFormat="1">
      <c r="A339" s="11" t="s">
        <v>55</v>
      </c>
      <c r="B339" s="11" t="s">
        <v>54</v>
      </c>
      <c r="C339" s="28" t="s">
        <v>1</v>
      </c>
      <c r="D339" s="28" t="s">
        <v>13</v>
      </c>
      <c r="E339" s="28" t="s">
        <v>27</v>
      </c>
      <c r="F339" s="28" t="s">
        <v>15</v>
      </c>
      <c r="G339" s="28" t="s">
        <v>20</v>
      </c>
      <c r="H339" s="131" t="s">
        <v>25</v>
      </c>
    </row>
    <row r="340" spans="1:8" ht="18.75" customHeight="1">
      <c r="A340" s="12" t="str">
        <f t="shared" ref="A340:A375" si="26">F340&amp;B340</f>
        <v>312</v>
      </c>
      <c r="B340" s="12">
        <f>COUNTIF($F$17:F340,F340)</f>
        <v>312</v>
      </c>
      <c r="C340" s="119"/>
      <c r="D340" s="119"/>
      <c r="E340" s="123"/>
      <c r="F340" s="62" t="str">
        <f t="shared" ref="F340:F375" si="27">IF(E340=1,"社会奉仕活動",(IF(E340=2,"生きがいを高める活動",(IF(E340=3,"健康を進める活動",(IF(E340=4,"その他の社会活動",(IF(E340=5,"補助対象外","")))))))))</f>
        <v/>
      </c>
      <c r="G340" s="119"/>
      <c r="H340" s="133"/>
    </row>
    <row r="341" spans="1:8" ht="18.75" customHeight="1">
      <c r="A341" s="12" t="str">
        <f t="shared" si="26"/>
        <v>313</v>
      </c>
      <c r="B341" s="12">
        <f>COUNTIF($F$17:F341,F341)</f>
        <v>313</v>
      </c>
      <c r="C341" s="118"/>
      <c r="D341" s="118"/>
      <c r="E341" s="124"/>
      <c r="F341" s="62" t="str">
        <f t="shared" si="27"/>
        <v/>
      </c>
      <c r="G341" s="118"/>
      <c r="H341" s="134"/>
    </row>
    <row r="342" spans="1:8" ht="18.75" customHeight="1">
      <c r="A342" s="12" t="str">
        <f t="shared" si="26"/>
        <v>314</v>
      </c>
      <c r="B342" s="12">
        <f>COUNTIF($F$17:F342,F342)</f>
        <v>314</v>
      </c>
      <c r="C342" s="118"/>
      <c r="D342" s="118"/>
      <c r="E342" s="124"/>
      <c r="F342" s="62" t="str">
        <f t="shared" si="27"/>
        <v/>
      </c>
      <c r="G342" s="118"/>
      <c r="H342" s="134"/>
    </row>
    <row r="343" spans="1:8" ht="18.75" customHeight="1">
      <c r="A343" s="12" t="str">
        <f t="shared" si="26"/>
        <v>315</v>
      </c>
      <c r="B343" s="12">
        <f>COUNTIF($F$17:F343,F343)</f>
        <v>315</v>
      </c>
      <c r="C343" s="118"/>
      <c r="D343" s="118"/>
      <c r="E343" s="124"/>
      <c r="F343" s="62" t="str">
        <f t="shared" si="27"/>
        <v/>
      </c>
      <c r="G343" s="118"/>
      <c r="H343" s="134"/>
    </row>
    <row r="344" spans="1:8" ht="18.75" customHeight="1">
      <c r="A344" s="12" t="str">
        <f t="shared" si="26"/>
        <v>316</v>
      </c>
      <c r="B344" s="12">
        <f>COUNTIF($F$17:F344,F344)</f>
        <v>316</v>
      </c>
      <c r="C344" s="118"/>
      <c r="D344" s="118"/>
      <c r="E344" s="124"/>
      <c r="F344" s="62" t="str">
        <f t="shared" si="27"/>
        <v/>
      </c>
      <c r="G344" s="118"/>
      <c r="H344" s="134"/>
    </row>
    <row r="345" spans="1:8" ht="18.75" customHeight="1">
      <c r="A345" s="12" t="str">
        <f t="shared" si="26"/>
        <v>317</v>
      </c>
      <c r="B345" s="12">
        <f>COUNTIF($F$17:F345,F345)</f>
        <v>317</v>
      </c>
      <c r="C345" s="118"/>
      <c r="D345" s="118"/>
      <c r="E345" s="124"/>
      <c r="F345" s="62" t="str">
        <f t="shared" si="27"/>
        <v/>
      </c>
      <c r="G345" s="118"/>
      <c r="H345" s="134"/>
    </row>
    <row r="346" spans="1:8" ht="18.75" customHeight="1">
      <c r="A346" s="12" t="str">
        <f t="shared" si="26"/>
        <v>318</v>
      </c>
      <c r="B346" s="12">
        <f>COUNTIF($F$17:F346,F346)</f>
        <v>318</v>
      </c>
      <c r="C346" s="118"/>
      <c r="D346" s="118"/>
      <c r="E346" s="124"/>
      <c r="F346" s="62" t="str">
        <f t="shared" si="27"/>
        <v/>
      </c>
      <c r="G346" s="118"/>
      <c r="H346" s="134"/>
    </row>
    <row r="347" spans="1:8" ht="18.75" customHeight="1">
      <c r="A347" s="12" t="str">
        <f t="shared" si="26"/>
        <v>319</v>
      </c>
      <c r="B347" s="12">
        <f>COUNTIF($F$17:F347,F347)</f>
        <v>319</v>
      </c>
      <c r="C347" s="118"/>
      <c r="D347" s="118"/>
      <c r="E347" s="124"/>
      <c r="F347" s="62" t="str">
        <f t="shared" si="27"/>
        <v/>
      </c>
      <c r="G347" s="118"/>
      <c r="H347" s="134"/>
    </row>
    <row r="348" spans="1:8" ht="18.75" customHeight="1">
      <c r="A348" s="12" t="str">
        <f t="shared" si="26"/>
        <v>320</v>
      </c>
      <c r="B348" s="12">
        <f>COUNTIF($F$17:F348,F348)</f>
        <v>320</v>
      </c>
      <c r="C348" s="118"/>
      <c r="D348" s="118"/>
      <c r="E348" s="124"/>
      <c r="F348" s="62" t="str">
        <f t="shared" si="27"/>
        <v/>
      </c>
      <c r="G348" s="118"/>
      <c r="H348" s="134"/>
    </row>
    <row r="349" spans="1:8" ht="18.75" customHeight="1">
      <c r="A349" s="12" t="str">
        <f t="shared" si="26"/>
        <v>321</v>
      </c>
      <c r="B349" s="12">
        <f>COUNTIF($F$17:F349,F349)</f>
        <v>321</v>
      </c>
      <c r="C349" s="118"/>
      <c r="D349" s="118"/>
      <c r="E349" s="124"/>
      <c r="F349" s="62" t="str">
        <f t="shared" si="27"/>
        <v/>
      </c>
      <c r="G349" s="118"/>
      <c r="H349" s="134"/>
    </row>
    <row r="350" spans="1:8" ht="18.75" customHeight="1">
      <c r="A350" s="12" t="str">
        <f t="shared" si="26"/>
        <v>322</v>
      </c>
      <c r="B350" s="12">
        <f>COUNTIF($F$17:F350,F350)</f>
        <v>322</v>
      </c>
      <c r="C350" s="118"/>
      <c r="D350" s="118"/>
      <c r="E350" s="124"/>
      <c r="F350" s="62" t="str">
        <f t="shared" si="27"/>
        <v/>
      </c>
      <c r="G350" s="118"/>
      <c r="H350" s="134"/>
    </row>
    <row r="351" spans="1:8" ht="18.75" customHeight="1">
      <c r="A351" s="12" t="str">
        <f t="shared" si="26"/>
        <v>323</v>
      </c>
      <c r="B351" s="12">
        <f>COUNTIF($F$17:F351,F351)</f>
        <v>323</v>
      </c>
      <c r="C351" s="118"/>
      <c r="D351" s="118"/>
      <c r="E351" s="124"/>
      <c r="F351" s="62" t="str">
        <f t="shared" si="27"/>
        <v/>
      </c>
      <c r="G351" s="118"/>
      <c r="H351" s="134"/>
    </row>
    <row r="352" spans="1:8" ht="18.75" customHeight="1">
      <c r="A352" s="12" t="str">
        <f t="shared" si="26"/>
        <v>324</v>
      </c>
      <c r="B352" s="12">
        <f>COUNTIF($F$17:F352,F352)</f>
        <v>324</v>
      </c>
      <c r="C352" s="118"/>
      <c r="D352" s="118"/>
      <c r="E352" s="124"/>
      <c r="F352" s="62" t="str">
        <f t="shared" si="27"/>
        <v/>
      </c>
      <c r="G352" s="118"/>
      <c r="H352" s="134"/>
    </row>
    <row r="353" spans="1:8" ht="18.75" customHeight="1">
      <c r="A353" s="12" t="str">
        <f t="shared" si="26"/>
        <v>325</v>
      </c>
      <c r="B353" s="12">
        <f>COUNTIF($F$17:F353,F353)</f>
        <v>325</v>
      </c>
      <c r="C353" s="118"/>
      <c r="D353" s="118"/>
      <c r="E353" s="124"/>
      <c r="F353" s="62" t="str">
        <f t="shared" si="27"/>
        <v/>
      </c>
      <c r="G353" s="118"/>
      <c r="H353" s="134"/>
    </row>
    <row r="354" spans="1:8" ht="18.75" customHeight="1">
      <c r="A354" s="12" t="str">
        <f t="shared" si="26"/>
        <v>326</v>
      </c>
      <c r="B354" s="12">
        <f>COUNTIF($F$17:F354,F354)</f>
        <v>326</v>
      </c>
      <c r="C354" s="118"/>
      <c r="D354" s="118"/>
      <c r="E354" s="124"/>
      <c r="F354" s="62" t="str">
        <f t="shared" si="27"/>
        <v/>
      </c>
      <c r="G354" s="118"/>
      <c r="H354" s="134"/>
    </row>
    <row r="355" spans="1:8" ht="18.75" customHeight="1">
      <c r="A355" s="12" t="str">
        <f t="shared" si="26"/>
        <v>327</v>
      </c>
      <c r="B355" s="12">
        <f>COUNTIF($F$17:F355,F355)</f>
        <v>327</v>
      </c>
      <c r="C355" s="118"/>
      <c r="D355" s="118"/>
      <c r="E355" s="124"/>
      <c r="F355" s="62" t="str">
        <f t="shared" si="27"/>
        <v/>
      </c>
      <c r="G355" s="118"/>
      <c r="H355" s="134"/>
    </row>
    <row r="356" spans="1:8" ht="18.75" customHeight="1">
      <c r="A356" s="12" t="str">
        <f t="shared" si="26"/>
        <v>328</v>
      </c>
      <c r="B356" s="12">
        <f>COUNTIF($F$17:F356,F356)</f>
        <v>328</v>
      </c>
      <c r="C356" s="118"/>
      <c r="D356" s="118"/>
      <c r="E356" s="124"/>
      <c r="F356" s="62" t="str">
        <f t="shared" si="27"/>
        <v/>
      </c>
      <c r="G356" s="118"/>
      <c r="H356" s="134"/>
    </row>
    <row r="357" spans="1:8" ht="18.75" customHeight="1">
      <c r="A357" s="12" t="str">
        <f t="shared" si="26"/>
        <v>329</v>
      </c>
      <c r="B357" s="12">
        <f>COUNTIF($F$17:F357,F357)</f>
        <v>329</v>
      </c>
      <c r="C357" s="118"/>
      <c r="D357" s="118"/>
      <c r="E357" s="124"/>
      <c r="F357" s="62" t="str">
        <f t="shared" si="27"/>
        <v/>
      </c>
      <c r="G357" s="118"/>
      <c r="H357" s="134"/>
    </row>
    <row r="358" spans="1:8" ht="18.75" customHeight="1">
      <c r="A358" s="12" t="str">
        <f t="shared" si="26"/>
        <v>330</v>
      </c>
      <c r="B358" s="12">
        <f>COUNTIF($F$17:F358,F358)</f>
        <v>330</v>
      </c>
      <c r="C358" s="118"/>
      <c r="D358" s="118"/>
      <c r="E358" s="124"/>
      <c r="F358" s="62" t="str">
        <f t="shared" si="27"/>
        <v/>
      </c>
      <c r="G358" s="118"/>
      <c r="H358" s="134"/>
    </row>
    <row r="359" spans="1:8" ht="18.75" customHeight="1">
      <c r="A359" s="12" t="str">
        <f t="shared" si="26"/>
        <v>331</v>
      </c>
      <c r="B359" s="12">
        <f>COUNTIF($F$17:F359,F359)</f>
        <v>331</v>
      </c>
      <c r="C359" s="118"/>
      <c r="D359" s="118"/>
      <c r="E359" s="124"/>
      <c r="F359" s="62" t="str">
        <f t="shared" si="27"/>
        <v/>
      </c>
      <c r="G359" s="118"/>
      <c r="H359" s="134"/>
    </row>
    <row r="360" spans="1:8" ht="18.75" customHeight="1">
      <c r="A360" s="12" t="str">
        <f t="shared" si="26"/>
        <v>332</v>
      </c>
      <c r="B360" s="12">
        <f>COUNTIF($F$17:F360,F360)</f>
        <v>332</v>
      </c>
      <c r="C360" s="118"/>
      <c r="D360" s="118"/>
      <c r="E360" s="124"/>
      <c r="F360" s="62" t="str">
        <f t="shared" si="27"/>
        <v/>
      </c>
      <c r="G360" s="118"/>
      <c r="H360" s="134"/>
    </row>
    <row r="361" spans="1:8" ht="18.75" customHeight="1">
      <c r="A361" s="12" t="str">
        <f t="shared" si="26"/>
        <v>333</v>
      </c>
      <c r="B361" s="12">
        <f>COUNTIF($F$17:F361,F361)</f>
        <v>333</v>
      </c>
      <c r="C361" s="118"/>
      <c r="D361" s="118"/>
      <c r="E361" s="124"/>
      <c r="F361" s="62" t="str">
        <f t="shared" si="27"/>
        <v/>
      </c>
      <c r="G361" s="118"/>
      <c r="H361" s="134"/>
    </row>
    <row r="362" spans="1:8" ht="18.75" customHeight="1">
      <c r="A362" s="12" t="str">
        <f t="shared" si="26"/>
        <v>334</v>
      </c>
      <c r="B362" s="12">
        <f>COUNTIF($F$17:F362,F362)</f>
        <v>334</v>
      </c>
      <c r="C362" s="118"/>
      <c r="D362" s="118"/>
      <c r="E362" s="124"/>
      <c r="F362" s="62" t="str">
        <f t="shared" si="27"/>
        <v/>
      </c>
      <c r="G362" s="118"/>
      <c r="H362" s="134"/>
    </row>
    <row r="363" spans="1:8" ht="18.75" customHeight="1">
      <c r="A363" s="12" t="str">
        <f t="shared" si="26"/>
        <v>335</v>
      </c>
      <c r="B363" s="12">
        <f>COUNTIF($F$17:F363,F363)</f>
        <v>335</v>
      </c>
      <c r="C363" s="118"/>
      <c r="D363" s="118"/>
      <c r="E363" s="124"/>
      <c r="F363" s="62" t="str">
        <f t="shared" si="27"/>
        <v/>
      </c>
      <c r="G363" s="118"/>
      <c r="H363" s="134"/>
    </row>
    <row r="364" spans="1:8" ht="18.75" customHeight="1">
      <c r="A364" s="12" t="str">
        <f t="shared" si="26"/>
        <v>336</v>
      </c>
      <c r="B364" s="12">
        <f>COUNTIF($F$17:F364,F364)</f>
        <v>336</v>
      </c>
      <c r="C364" s="118"/>
      <c r="D364" s="118"/>
      <c r="E364" s="124"/>
      <c r="F364" s="62" t="str">
        <f t="shared" si="27"/>
        <v/>
      </c>
      <c r="G364" s="118"/>
      <c r="H364" s="134"/>
    </row>
    <row r="365" spans="1:8" ht="18.75" customHeight="1">
      <c r="A365" s="12" t="str">
        <f t="shared" si="26"/>
        <v>337</v>
      </c>
      <c r="B365" s="12">
        <f>COUNTIF($F$17:F365,F365)</f>
        <v>337</v>
      </c>
      <c r="C365" s="118"/>
      <c r="D365" s="118"/>
      <c r="E365" s="124"/>
      <c r="F365" s="62" t="str">
        <f t="shared" si="27"/>
        <v/>
      </c>
      <c r="G365" s="118"/>
      <c r="H365" s="134"/>
    </row>
    <row r="366" spans="1:8" ht="18.75" customHeight="1">
      <c r="A366" s="12" t="str">
        <f t="shared" si="26"/>
        <v>338</v>
      </c>
      <c r="B366" s="12">
        <f>COUNTIF($F$17:F366,F366)</f>
        <v>338</v>
      </c>
      <c r="C366" s="118"/>
      <c r="D366" s="118"/>
      <c r="E366" s="124"/>
      <c r="F366" s="62" t="str">
        <f t="shared" si="27"/>
        <v/>
      </c>
      <c r="G366" s="118"/>
      <c r="H366" s="134"/>
    </row>
    <row r="367" spans="1:8" ht="18.75" customHeight="1">
      <c r="A367" s="12" t="str">
        <f t="shared" si="26"/>
        <v>339</v>
      </c>
      <c r="B367" s="12">
        <f>COUNTIF($F$17:F367,F367)</f>
        <v>339</v>
      </c>
      <c r="C367" s="118"/>
      <c r="D367" s="118"/>
      <c r="E367" s="124"/>
      <c r="F367" s="62" t="str">
        <f t="shared" si="27"/>
        <v/>
      </c>
      <c r="G367" s="118"/>
      <c r="H367" s="134"/>
    </row>
    <row r="368" spans="1:8" ht="18.75" customHeight="1">
      <c r="A368" s="12" t="str">
        <f t="shared" si="26"/>
        <v>340</v>
      </c>
      <c r="B368" s="12">
        <f>COUNTIF($F$17:F368,F368)</f>
        <v>340</v>
      </c>
      <c r="C368" s="118"/>
      <c r="D368" s="118"/>
      <c r="E368" s="124"/>
      <c r="F368" s="62" t="str">
        <f t="shared" si="27"/>
        <v/>
      </c>
      <c r="G368" s="118"/>
      <c r="H368" s="134"/>
    </row>
    <row r="369" spans="1:8" ht="18.75" customHeight="1">
      <c r="A369" s="12" t="str">
        <f t="shared" si="26"/>
        <v>341</v>
      </c>
      <c r="B369" s="12">
        <f>COUNTIF($F$17:F369,F369)</f>
        <v>341</v>
      </c>
      <c r="C369" s="118"/>
      <c r="D369" s="118"/>
      <c r="E369" s="124"/>
      <c r="F369" s="62" t="str">
        <f t="shared" si="27"/>
        <v/>
      </c>
      <c r="G369" s="118"/>
      <c r="H369" s="134"/>
    </row>
    <row r="370" spans="1:8" ht="18.75" customHeight="1">
      <c r="A370" s="12" t="str">
        <f t="shared" si="26"/>
        <v>342</v>
      </c>
      <c r="B370" s="12">
        <f>COUNTIF($F$17:F370,F370)</f>
        <v>342</v>
      </c>
      <c r="C370" s="118"/>
      <c r="D370" s="118"/>
      <c r="E370" s="124"/>
      <c r="F370" s="62" t="str">
        <f t="shared" si="27"/>
        <v/>
      </c>
      <c r="G370" s="118"/>
      <c r="H370" s="134"/>
    </row>
    <row r="371" spans="1:8" ht="18.75" customHeight="1">
      <c r="A371" s="12" t="str">
        <f t="shared" si="26"/>
        <v>343</v>
      </c>
      <c r="B371" s="12">
        <f>COUNTIF($F$17:F371,F371)</f>
        <v>343</v>
      </c>
      <c r="C371" s="118"/>
      <c r="D371" s="118"/>
      <c r="E371" s="124"/>
      <c r="F371" s="62" t="str">
        <f t="shared" si="27"/>
        <v/>
      </c>
      <c r="G371" s="118"/>
      <c r="H371" s="134"/>
    </row>
    <row r="372" spans="1:8" ht="18.75" customHeight="1">
      <c r="A372" s="12" t="str">
        <f t="shared" si="26"/>
        <v>344</v>
      </c>
      <c r="B372" s="12">
        <f>COUNTIF($F$17:F372,F372)</f>
        <v>344</v>
      </c>
      <c r="C372" s="118"/>
      <c r="D372" s="118"/>
      <c r="E372" s="124"/>
      <c r="F372" s="62" t="str">
        <f t="shared" si="27"/>
        <v/>
      </c>
      <c r="G372" s="118"/>
      <c r="H372" s="134"/>
    </row>
    <row r="373" spans="1:8" ht="18.75" customHeight="1">
      <c r="A373" s="12" t="str">
        <f t="shared" si="26"/>
        <v>345</v>
      </c>
      <c r="B373" s="12">
        <f>COUNTIF($F$17:F373,F373)</f>
        <v>345</v>
      </c>
      <c r="C373" s="118"/>
      <c r="D373" s="118"/>
      <c r="E373" s="124"/>
      <c r="F373" s="62" t="str">
        <f t="shared" si="27"/>
        <v/>
      </c>
      <c r="G373" s="118"/>
      <c r="H373" s="134"/>
    </row>
    <row r="374" spans="1:8" ht="18.75" customHeight="1">
      <c r="A374" s="12" t="str">
        <f t="shared" si="26"/>
        <v>346</v>
      </c>
      <c r="B374" s="12">
        <f>COUNTIF($F$17:F374,F374)</f>
        <v>346</v>
      </c>
      <c r="C374" s="118"/>
      <c r="D374" s="118"/>
      <c r="E374" s="124"/>
      <c r="F374" s="62" t="str">
        <f t="shared" si="27"/>
        <v/>
      </c>
      <c r="G374" s="118"/>
      <c r="H374" s="134"/>
    </row>
    <row r="375" spans="1:8" ht="18.75" customHeight="1">
      <c r="A375" s="12" t="str">
        <f t="shared" si="26"/>
        <v>347</v>
      </c>
      <c r="B375" s="12">
        <f>COUNTIF($F$17:F375,F375)</f>
        <v>347</v>
      </c>
      <c r="C375" s="118"/>
      <c r="D375" s="118"/>
      <c r="E375" s="124"/>
      <c r="F375" s="62" t="str">
        <f t="shared" si="27"/>
        <v/>
      </c>
      <c r="G375" s="118"/>
      <c r="H375" s="134"/>
    </row>
    <row r="376" spans="1:8" ht="18.75" customHeight="1">
      <c r="A376" s="33"/>
      <c r="B376" s="33"/>
      <c r="C376" s="141" t="s">
        <v>108</v>
      </c>
      <c r="D376" s="141"/>
      <c r="E376" s="141"/>
      <c r="F376" s="141"/>
      <c r="G376" s="141"/>
      <c r="H376" s="93">
        <f>SUM(H340:H375)</f>
        <v>0</v>
      </c>
    </row>
    <row r="377" spans="1:8" ht="18.75" customHeight="1">
      <c r="E377" s="143"/>
      <c r="F377" s="58"/>
      <c r="G377" s="148" t="s">
        <v>110</v>
      </c>
      <c r="H377" s="153">
        <f>H337-H376</f>
        <v>0</v>
      </c>
    </row>
    <row r="378" spans="1:8" s="0" customFormat="1" ht="18.75" customHeight="1">
      <c r="E378" s="143"/>
      <c r="F378" s="58"/>
      <c r="G378" s="148" t="s">
        <v>64</v>
      </c>
      <c r="H378" s="153">
        <f>H324+H377</f>
        <v>0</v>
      </c>
    </row>
    <row r="379" spans="1:8" ht="30" customHeight="1">
      <c r="C379" s="15" t="s">
        <v>28</v>
      </c>
      <c r="D379" s="37"/>
      <c r="F379" s="60"/>
      <c r="G379" s="9"/>
      <c r="H379" s="150" t="s">
        <v>111</v>
      </c>
    </row>
    <row r="380" spans="1:8" s="9" customFormat="1">
      <c r="A380" s="11" t="s">
        <v>55</v>
      </c>
      <c r="B380" s="11" t="s">
        <v>54</v>
      </c>
      <c r="C380" s="28" t="s">
        <v>1</v>
      </c>
      <c r="D380" s="28" t="s">
        <v>13</v>
      </c>
      <c r="E380" s="28" t="s">
        <v>27</v>
      </c>
      <c r="F380" s="28" t="s">
        <v>15</v>
      </c>
      <c r="G380" s="28" t="s">
        <v>20</v>
      </c>
      <c r="H380" s="131" t="s">
        <v>17</v>
      </c>
    </row>
    <row r="381" spans="1:8" ht="18.75" customHeight="1">
      <c r="A381" s="12" t="str">
        <f t="shared" ref="A381:A390" si="28">F381&amp;B381</f>
        <v>364</v>
      </c>
      <c r="B381" s="12">
        <f>COUNTIF($F$4:F381,F381)</f>
        <v>364</v>
      </c>
      <c r="C381" s="118"/>
      <c r="D381" s="118"/>
      <c r="E381" s="122"/>
      <c r="F381" s="62" t="str">
        <f t="shared" ref="F381:F390" si="29">IF(E381=1,"会費",(IF(E381=2,"補助金および助成金",(IF(E381=3,"寄付金",(IF(E381=4,"雑収入",(IF(E381=5,"前年度繰越金","")))))))))</f>
        <v/>
      </c>
      <c r="G381" s="118"/>
      <c r="H381" s="132"/>
    </row>
    <row r="382" spans="1:8" ht="18.75" customHeight="1">
      <c r="A382" s="12" t="str">
        <f t="shared" si="28"/>
        <v>365</v>
      </c>
      <c r="B382" s="12">
        <f>COUNTIF($F$4:F382,F382)</f>
        <v>365</v>
      </c>
      <c r="C382" s="118"/>
      <c r="D382" s="118"/>
      <c r="E382" s="122"/>
      <c r="F382" s="62" t="str">
        <f t="shared" si="29"/>
        <v/>
      </c>
      <c r="G382" s="118"/>
      <c r="H382" s="132"/>
    </row>
    <row r="383" spans="1:8" ht="18.75" customHeight="1">
      <c r="A383" s="12" t="str">
        <f t="shared" si="28"/>
        <v>366</v>
      </c>
      <c r="B383" s="12">
        <f>COUNTIF($F$4:F383,F383)</f>
        <v>366</v>
      </c>
      <c r="C383" s="118"/>
      <c r="D383" s="118"/>
      <c r="E383" s="122"/>
      <c r="F383" s="62" t="str">
        <f t="shared" si="29"/>
        <v/>
      </c>
      <c r="G383" s="118"/>
      <c r="H383" s="132"/>
    </row>
    <row r="384" spans="1:8" ht="18.75" customHeight="1">
      <c r="A384" s="12" t="str">
        <f t="shared" si="28"/>
        <v>367</v>
      </c>
      <c r="B384" s="12">
        <f>COUNTIF($F$4:F384,F384)</f>
        <v>367</v>
      </c>
      <c r="C384" s="118"/>
      <c r="D384" s="118"/>
      <c r="E384" s="122"/>
      <c r="F384" s="62" t="str">
        <f t="shared" si="29"/>
        <v/>
      </c>
      <c r="G384" s="118"/>
      <c r="H384" s="132"/>
    </row>
    <row r="385" spans="1:8" ht="18.75" customHeight="1">
      <c r="A385" s="12" t="str">
        <f t="shared" si="28"/>
        <v>368</v>
      </c>
      <c r="B385" s="12">
        <f>COUNTIF($F$4:F385,F385)</f>
        <v>368</v>
      </c>
      <c r="C385" s="118"/>
      <c r="D385" s="118"/>
      <c r="E385" s="122"/>
      <c r="F385" s="62" t="str">
        <f t="shared" si="29"/>
        <v/>
      </c>
      <c r="G385" s="118"/>
      <c r="H385" s="132"/>
    </row>
    <row r="386" spans="1:8" ht="18.75" customHeight="1">
      <c r="A386" s="12" t="str">
        <f t="shared" si="28"/>
        <v>369</v>
      </c>
      <c r="B386" s="12">
        <f>COUNTIF($F$4:F386,F386)</f>
        <v>369</v>
      </c>
      <c r="C386" s="118"/>
      <c r="D386" s="118"/>
      <c r="E386" s="122"/>
      <c r="F386" s="62" t="str">
        <f t="shared" si="29"/>
        <v/>
      </c>
      <c r="G386" s="118"/>
      <c r="H386" s="132"/>
    </row>
    <row r="387" spans="1:8" ht="18.75" customHeight="1">
      <c r="A387" s="12" t="str">
        <f t="shared" si="28"/>
        <v>370</v>
      </c>
      <c r="B387" s="12">
        <f>COUNTIF($F$4:F387,F387)</f>
        <v>370</v>
      </c>
      <c r="C387" s="118"/>
      <c r="D387" s="118"/>
      <c r="E387" s="122"/>
      <c r="F387" s="62" t="str">
        <f t="shared" si="29"/>
        <v/>
      </c>
      <c r="G387" s="118"/>
      <c r="H387" s="132"/>
    </row>
    <row r="388" spans="1:8" ht="18.75" customHeight="1">
      <c r="A388" s="12" t="str">
        <f t="shared" si="28"/>
        <v>371</v>
      </c>
      <c r="B388" s="12">
        <f>COUNTIF($F$4:F388,F388)</f>
        <v>371</v>
      </c>
      <c r="C388" s="118"/>
      <c r="D388" s="118"/>
      <c r="E388" s="122"/>
      <c r="F388" s="62" t="str">
        <f t="shared" si="29"/>
        <v/>
      </c>
      <c r="G388" s="118"/>
      <c r="H388" s="132"/>
    </row>
    <row r="389" spans="1:8" ht="18.75" customHeight="1">
      <c r="A389" s="12" t="str">
        <f t="shared" si="28"/>
        <v>372</v>
      </c>
      <c r="B389" s="12">
        <f>COUNTIF($F$4:F389,F389)</f>
        <v>372</v>
      </c>
      <c r="C389" s="118"/>
      <c r="D389" s="118"/>
      <c r="E389" s="122"/>
      <c r="F389" s="62" t="str">
        <f t="shared" si="29"/>
        <v/>
      </c>
      <c r="G389" s="118"/>
      <c r="H389" s="132"/>
    </row>
    <row r="390" spans="1:8" ht="18.75" customHeight="1">
      <c r="A390" s="138" t="str">
        <f t="shared" si="28"/>
        <v>373</v>
      </c>
      <c r="B390" s="138">
        <f>COUNTIF($F$4:F390,F390)</f>
        <v>373</v>
      </c>
      <c r="C390" s="121"/>
      <c r="D390" s="121"/>
      <c r="E390" s="142"/>
      <c r="F390" s="144" t="str">
        <f t="shared" si="29"/>
        <v/>
      </c>
      <c r="G390" s="121"/>
      <c r="H390" s="151"/>
    </row>
    <row r="391" spans="1:8" ht="18.75" customHeight="1">
      <c r="A391" s="139"/>
      <c r="B391" s="139"/>
      <c r="C391" s="140" t="s">
        <v>113</v>
      </c>
      <c r="D391" s="140"/>
      <c r="E391" s="140"/>
      <c r="F391" s="140"/>
      <c r="G391" s="147"/>
      <c r="H391" s="152">
        <f>SUM(H381:H390)</f>
        <v>0</v>
      </c>
    </row>
    <row r="392" spans="1:8" ht="30" customHeight="1">
      <c r="C392" s="23" t="s">
        <v>33</v>
      </c>
      <c r="D392" s="40"/>
      <c r="E392" s="48"/>
      <c r="F392" s="48"/>
      <c r="G392" s="40"/>
      <c r="H392" s="84"/>
    </row>
    <row r="393" spans="1:8" s="9" customFormat="1">
      <c r="A393" s="11" t="s">
        <v>55</v>
      </c>
      <c r="B393" s="11" t="s">
        <v>54</v>
      </c>
      <c r="C393" s="28" t="s">
        <v>1</v>
      </c>
      <c r="D393" s="28" t="s">
        <v>13</v>
      </c>
      <c r="E393" s="28" t="s">
        <v>27</v>
      </c>
      <c r="F393" s="28" t="s">
        <v>15</v>
      </c>
      <c r="G393" s="28" t="s">
        <v>20</v>
      </c>
      <c r="H393" s="131" t="s">
        <v>25</v>
      </c>
    </row>
    <row r="394" spans="1:8" ht="18.75" customHeight="1">
      <c r="A394" s="12" t="str">
        <f t="shared" ref="A394:A429" si="30">F394&amp;B394</f>
        <v>364</v>
      </c>
      <c r="B394" s="12">
        <f>COUNTIF($F$17:F394,F394)</f>
        <v>364</v>
      </c>
      <c r="C394" s="119"/>
      <c r="D394" s="119"/>
      <c r="E394" s="123"/>
      <c r="F394" s="62" t="str">
        <f t="shared" ref="F394:F429" si="31">IF(E394=1,"社会奉仕活動",(IF(E394=2,"生きがいを高める活動",(IF(E394=3,"健康を進める活動",(IF(E394=4,"その他の社会活動",(IF(E394=5,"補助対象外","")))))))))</f>
        <v/>
      </c>
      <c r="G394" s="119"/>
      <c r="H394" s="133"/>
    </row>
    <row r="395" spans="1:8" ht="18.75" customHeight="1">
      <c r="A395" s="12" t="str">
        <f t="shared" si="30"/>
        <v>365</v>
      </c>
      <c r="B395" s="12">
        <f>COUNTIF($F$17:F395,F395)</f>
        <v>365</v>
      </c>
      <c r="C395" s="118"/>
      <c r="D395" s="118"/>
      <c r="E395" s="124"/>
      <c r="F395" s="62" t="str">
        <f t="shared" si="31"/>
        <v/>
      </c>
      <c r="G395" s="118"/>
      <c r="H395" s="134"/>
    </row>
    <row r="396" spans="1:8" ht="18.75" customHeight="1">
      <c r="A396" s="12" t="str">
        <f t="shared" si="30"/>
        <v>366</v>
      </c>
      <c r="B396" s="12">
        <f>COUNTIF($F$17:F396,F396)</f>
        <v>366</v>
      </c>
      <c r="C396" s="118"/>
      <c r="D396" s="118"/>
      <c r="E396" s="124"/>
      <c r="F396" s="62" t="str">
        <f t="shared" si="31"/>
        <v/>
      </c>
      <c r="G396" s="118"/>
      <c r="H396" s="134"/>
    </row>
    <row r="397" spans="1:8" ht="18.75" customHeight="1">
      <c r="A397" s="12" t="str">
        <f t="shared" si="30"/>
        <v>367</v>
      </c>
      <c r="B397" s="12">
        <f>COUNTIF($F$17:F397,F397)</f>
        <v>367</v>
      </c>
      <c r="C397" s="118"/>
      <c r="D397" s="118"/>
      <c r="E397" s="124"/>
      <c r="F397" s="62" t="str">
        <f t="shared" si="31"/>
        <v/>
      </c>
      <c r="G397" s="118"/>
      <c r="H397" s="134"/>
    </row>
    <row r="398" spans="1:8" ht="18.75" customHeight="1">
      <c r="A398" s="12" t="str">
        <f t="shared" si="30"/>
        <v>368</v>
      </c>
      <c r="B398" s="12">
        <f>COUNTIF($F$17:F398,F398)</f>
        <v>368</v>
      </c>
      <c r="C398" s="118"/>
      <c r="D398" s="118"/>
      <c r="E398" s="124"/>
      <c r="F398" s="62" t="str">
        <f t="shared" si="31"/>
        <v/>
      </c>
      <c r="G398" s="118"/>
      <c r="H398" s="134"/>
    </row>
    <row r="399" spans="1:8" ht="18.75" customHeight="1">
      <c r="A399" s="12" t="str">
        <f t="shared" si="30"/>
        <v>369</v>
      </c>
      <c r="B399" s="12">
        <f>COUNTIF($F$17:F399,F399)</f>
        <v>369</v>
      </c>
      <c r="C399" s="118"/>
      <c r="D399" s="118"/>
      <c r="E399" s="124"/>
      <c r="F399" s="62" t="str">
        <f t="shared" si="31"/>
        <v/>
      </c>
      <c r="G399" s="118"/>
      <c r="H399" s="134"/>
    </row>
    <row r="400" spans="1:8" ht="18.75" customHeight="1">
      <c r="A400" s="12" t="str">
        <f t="shared" si="30"/>
        <v>370</v>
      </c>
      <c r="B400" s="12">
        <f>COUNTIF($F$17:F400,F400)</f>
        <v>370</v>
      </c>
      <c r="C400" s="118"/>
      <c r="D400" s="118"/>
      <c r="E400" s="124"/>
      <c r="F400" s="62" t="str">
        <f t="shared" si="31"/>
        <v/>
      </c>
      <c r="G400" s="118"/>
      <c r="H400" s="134"/>
    </row>
    <row r="401" spans="1:8" ht="18.75" customHeight="1">
      <c r="A401" s="12" t="str">
        <f t="shared" si="30"/>
        <v>371</v>
      </c>
      <c r="B401" s="12">
        <f>COUNTIF($F$17:F401,F401)</f>
        <v>371</v>
      </c>
      <c r="C401" s="118"/>
      <c r="D401" s="118"/>
      <c r="E401" s="124"/>
      <c r="F401" s="62" t="str">
        <f t="shared" si="31"/>
        <v/>
      </c>
      <c r="G401" s="118"/>
      <c r="H401" s="134"/>
    </row>
    <row r="402" spans="1:8" ht="18.75" customHeight="1">
      <c r="A402" s="12" t="str">
        <f t="shared" si="30"/>
        <v>372</v>
      </c>
      <c r="B402" s="12">
        <f>COUNTIF($F$17:F402,F402)</f>
        <v>372</v>
      </c>
      <c r="C402" s="118"/>
      <c r="D402" s="118"/>
      <c r="E402" s="124"/>
      <c r="F402" s="62" t="str">
        <f t="shared" si="31"/>
        <v/>
      </c>
      <c r="G402" s="118"/>
      <c r="H402" s="134"/>
    </row>
    <row r="403" spans="1:8" ht="18.75" customHeight="1">
      <c r="A403" s="12" t="str">
        <f t="shared" si="30"/>
        <v>373</v>
      </c>
      <c r="B403" s="12">
        <f>COUNTIF($F$17:F403,F403)</f>
        <v>373</v>
      </c>
      <c r="C403" s="118"/>
      <c r="D403" s="118"/>
      <c r="E403" s="124"/>
      <c r="F403" s="62" t="str">
        <f t="shared" si="31"/>
        <v/>
      </c>
      <c r="G403" s="118"/>
      <c r="H403" s="134"/>
    </row>
    <row r="404" spans="1:8" ht="18.75" customHeight="1">
      <c r="A404" s="12" t="str">
        <f t="shared" si="30"/>
        <v>374</v>
      </c>
      <c r="B404" s="12">
        <f>COUNTIF($F$17:F404,F404)</f>
        <v>374</v>
      </c>
      <c r="C404" s="118"/>
      <c r="D404" s="118"/>
      <c r="E404" s="124"/>
      <c r="F404" s="62" t="str">
        <f t="shared" si="31"/>
        <v/>
      </c>
      <c r="G404" s="118"/>
      <c r="H404" s="134"/>
    </row>
    <row r="405" spans="1:8" ht="18.75" customHeight="1">
      <c r="A405" s="12" t="str">
        <f t="shared" si="30"/>
        <v>375</v>
      </c>
      <c r="B405" s="12">
        <f>COUNTIF($F$17:F405,F405)</f>
        <v>375</v>
      </c>
      <c r="C405" s="118"/>
      <c r="D405" s="118"/>
      <c r="E405" s="124"/>
      <c r="F405" s="62" t="str">
        <f t="shared" si="31"/>
        <v/>
      </c>
      <c r="G405" s="118"/>
      <c r="H405" s="134"/>
    </row>
    <row r="406" spans="1:8" ht="18.75" customHeight="1">
      <c r="A406" s="12" t="str">
        <f t="shared" si="30"/>
        <v>376</v>
      </c>
      <c r="B406" s="12">
        <f>COUNTIF($F$17:F406,F406)</f>
        <v>376</v>
      </c>
      <c r="C406" s="118"/>
      <c r="D406" s="118"/>
      <c r="E406" s="124"/>
      <c r="F406" s="62" t="str">
        <f t="shared" si="31"/>
        <v/>
      </c>
      <c r="G406" s="118"/>
      <c r="H406" s="134"/>
    </row>
    <row r="407" spans="1:8" ht="18.75" customHeight="1">
      <c r="A407" s="12" t="str">
        <f t="shared" si="30"/>
        <v>377</v>
      </c>
      <c r="B407" s="12">
        <f>COUNTIF($F$17:F407,F407)</f>
        <v>377</v>
      </c>
      <c r="C407" s="118"/>
      <c r="D407" s="118"/>
      <c r="E407" s="124"/>
      <c r="F407" s="62" t="str">
        <f t="shared" si="31"/>
        <v/>
      </c>
      <c r="G407" s="118"/>
      <c r="H407" s="134"/>
    </row>
    <row r="408" spans="1:8" ht="18.75" customHeight="1">
      <c r="A408" s="12" t="str">
        <f t="shared" si="30"/>
        <v>378</v>
      </c>
      <c r="B408" s="12">
        <f>COUNTIF($F$17:F408,F408)</f>
        <v>378</v>
      </c>
      <c r="C408" s="118"/>
      <c r="D408" s="118"/>
      <c r="E408" s="124"/>
      <c r="F408" s="62" t="str">
        <f t="shared" si="31"/>
        <v/>
      </c>
      <c r="G408" s="118"/>
      <c r="H408" s="134"/>
    </row>
    <row r="409" spans="1:8" ht="18.75" customHeight="1">
      <c r="A409" s="12" t="str">
        <f t="shared" si="30"/>
        <v>379</v>
      </c>
      <c r="B409" s="12">
        <f>COUNTIF($F$17:F409,F409)</f>
        <v>379</v>
      </c>
      <c r="C409" s="118"/>
      <c r="D409" s="118"/>
      <c r="E409" s="124"/>
      <c r="F409" s="62" t="str">
        <f t="shared" si="31"/>
        <v/>
      </c>
      <c r="G409" s="118"/>
      <c r="H409" s="134"/>
    </row>
    <row r="410" spans="1:8" ht="18.75" customHeight="1">
      <c r="A410" s="12" t="str">
        <f t="shared" si="30"/>
        <v>380</v>
      </c>
      <c r="B410" s="12">
        <f>COUNTIF($F$17:F410,F410)</f>
        <v>380</v>
      </c>
      <c r="C410" s="118"/>
      <c r="D410" s="118"/>
      <c r="E410" s="124"/>
      <c r="F410" s="62" t="str">
        <f t="shared" si="31"/>
        <v/>
      </c>
      <c r="G410" s="118"/>
      <c r="H410" s="134"/>
    </row>
    <row r="411" spans="1:8" ht="18.75" customHeight="1">
      <c r="A411" s="12" t="str">
        <f t="shared" si="30"/>
        <v>381</v>
      </c>
      <c r="B411" s="12">
        <f>COUNTIF($F$17:F411,F411)</f>
        <v>381</v>
      </c>
      <c r="C411" s="118"/>
      <c r="D411" s="118"/>
      <c r="E411" s="124"/>
      <c r="F411" s="62" t="str">
        <f t="shared" si="31"/>
        <v/>
      </c>
      <c r="G411" s="118"/>
      <c r="H411" s="134"/>
    </row>
    <row r="412" spans="1:8" ht="18.75" customHeight="1">
      <c r="A412" s="12" t="str">
        <f t="shared" si="30"/>
        <v>382</v>
      </c>
      <c r="B412" s="12">
        <f>COUNTIF($F$17:F412,F412)</f>
        <v>382</v>
      </c>
      <c r="C412" s="118"/>
      <c r="D412" s="118"/>
      <c r="E412" s="124"/>
      <c r="F412" s="62" t="str">
        <f t="shared" si="31"/>
        <v/>
      </c>
      <c r="G412" s="118"/>
      <c r="H412" s="134"/>
    </row>
    <row r="413" spans="1:8" ht="18.75" customHeight="1">
      <c r="A413" s="12" t="str">
        <f t="shared" si="30"/>
        <v>383</v>
      </c>
      <c r="B413" s="12">
        <f>COUNTIF($F$17:F413,F413)</f>
        <v>383</v>
      </c>
      <c r="C413" s="118"/>
      <c r="D413" s="118"/>
      <c r="E413" s="124"/>
      <c r="F413" s="62" t="str">
        <f t="shared" si="31"/>
        <v/>
      </c>
      <c r="G413" s="118"/>
      <c r="H413" s="134"/>
    </row>
    <row r="414" spans="1:8" ht="18.75" customHeight="1">
      <c r="A414" s="12" t="str">
        <f t="shared" si="30"/>
        <v>384</v>
      </c>
      <c r="B414" s="12">
        <f>COUNTIF($F$17:F414,F414)</f>
        <v>384</v>
      </c>
      <c r="C414" s="118"/>
      <c r="D414" s="118"/>
      <c r="E414" s="124"/>
      <c r="F414" s="62" t="str">
        <f t="shared" si="31"/>
        <v/>
      </c>
      <c r="G414" s="118"/>
      <c r="H414" s="134"/>
    </row>
    <row r="415" spans="1:8" ht="18.75" customHeight="1">
      <c r="A415" s="12" t="str">
        <f t="shared" si="30"/>
        <v>385</v>
      </c>
      <c r="B415" s="12">
        <f>COUNTIF($F$17:F415,F415)</f>
        <v>385</v>
      </c>
      <c r="C415" s="118"/>
      <c r="D415" s="118"/>
      <c r="E415" s="124"/>
      <c r="F415" s="62" t="str">
        <f t="shared" si="31"/>
        <v/>
      </c>
      <c r="G415" s="118"/>
      <c r="H415" s="134"/>
    </row>
    <row r="416" spans="1:8" ht="18.75" customHeight="1">
      <c r="A416" s="12" t="str">
        <f t="shared" si="30"/>
        <v>386</v>
      </c>
      <c r="B416" s="12">
        <f>COUNTIF($F$17:F416,F416)</f>
        <v>386</v>
      </c>
      <c r="C416" s="118"/>
      <c r="D416" s="118"/>
      <c r="E416" s="124"/>
      <c r="F416" s="62" t="str">
        <f t="shared" si="31"/>
        <v/>
      </c>
      <c r="G416" s="118"/>
      <c r="H416" s="134"/>
    </row>
    <row r="417" spans="1:8" ht="18.75" customHeight="1">
      <c r="A417" s="12" t="str">
        <f t="shared" si="30"/>
        <v>387</v>
      </c>
      <c r="B417" s="12">
        <f>COUNTIF($F$17:F417,F417)</f>
        <v>387</v>
      </c>
      <c r="C417" s="118"/>
      <c r="D417" s="118"/>
      <c r="E417" s="124"/>
      <c r="F417" s="62" t="str">
        <f t="shared" si="31"/>
        <v/>
      </c>
      <c r="G417" s="118"/>
      <c r="H417" s="134"/>
    </row>
    <row r="418" spans="1:8" ht="18.75" customHeight="1">
      <c r="A418" s="12" t="str">
        <f t="shared" si="30"/>
        <v>388</v>
      </c>
      <c r="B418" s="12">
        <f>COUNTIF($F$17:F418,F418)</f>
        <v>388</v>
      </c>
      <c r="C418" s="118"/>
      <c r="D418" s="118"/>
      <c r="E418" s="124"/>
      <c r="F418" s="62" t="str">
        <f t="shared" si="31"/>
        <v/>
      </c>
      <c r="G418" s="118"/>
      <c r="H418" s="134"/>
    </row>
    <row r="419" spans="1:8" ht="18.75" customHeight="1">
      <c r="A419" s="12" t="str">
        <f t="shared" si="30"/>
        <v>389</v>
      </c>
      <c r="B419" s="12">
        <f>COUNTIF($F$17:F419,F419)</f>
        <v>389</v>
      </c>
      <c r="C419" s="118"/>
      <c r="D419" s="118"/>
      <c r="E419" s="124"/>
      <c r="F419" s="62" t="str">
        <f t="shared" si="31"/>
        <v/>
      </c>
      <c r="G419" s="118"/>
      <c r="H419" s="134"/>
    </row>
    <row r="420" spans="1:8" ht="18.75" customHeight="1">
      <c r="A420" s="12" t="str">
        <f t="shared" si="30"/>
        <v>390</v>
      </c>
      <c r="B420" s="12">
        <f>COUNTIF($F$17:F420,F420)</f>
        <v>390</v>
      </c>
      <c r="C420" s="118"/>
      <c r="D420" s="118"/>
      <c r="E420" s="124"/>
      <c r="F420" s="62" t="str">
        <f t="shared" si="31"/>
        <v/>
      </c>
      <c r="G420" s="118"/>
      <c r="H420" s="134"/>
    </row>
    <row r="421" spans="1:8" ht="18.75" customHeight="1">
      <c r="A421" s="12" t="str">
        <f t="shared" si="30"/>
        <v>391</v>
      </c>
      <c r="B421" s="12">
        <f>COUNTIF($F$17:F421,F421)</f>
        <v>391</v>
      </c>
      <c r="C421" s="118"/>
      <c r="D421" s="118"/>
      <c r="E421" s="124"/>
      <c r="F421" s="62" t="str">
        <f t="shared" si="31"/>
        <v/>
      </c>
      <c r="G421" s="118"/>
      <c r="H421" s="134"/>
    </row>
    <row r="422" spans="1:8" ht="18.75" customHeight="1">
      <c r="A422" s="12" t="str">
        <f t="shared" si="30"/>
        <v>392</v>
      </c>
      <c r="B422" s="12">
        <f>COUNTIF($F$17:F422,F422)</f>
        <v>392</v>
      </c>
      <c r="C422" s="118"/>
      <c r="D422" s="118"/>
      <c r="E422" s="124"/>
      <c r="F422" s="62" t="str">
        <f t="shared" si="31"/>
        <v/>
      </c>
      <c r="G422" s="118"/>
      <c r="H422" s="134"/>
    </row>
    <row r="423" spans="1:8" ht="18.75" customHeight="1">
      <c r="A423" s="12" t="str">
        <f t="shared" si="30"/>
        <v>393</v>
      </c>
      <c r="B423" s="12">
        <f>COUNTIF($F$17:F423,F423)</f>
        <v>393</v>
      </c>
      <c r="C423" s="118"/>
      <c r="D423" s="118"/>
      <c r="E423" s="124"/>
      <c r="F423" s="62" t="str">
        <f t="shared" si="31"/>
        <v/>
      </c>
      <c r="G423" s="118"/>
      <c r="H423" s="134"/>
    </row>
    <row r="424" spans="1:8" ht="18.75" customHeight="1">
      <c r="A424" s="12" t="str">
        <f t="shared" si="30"/>
        <v>394</v>
      </c>
      <c r="B424" s="12">
        <f>COUNTIF($F$17:F424,F424)</f>
        <v>394</v>
      </c>
      <c r="C424" s="118"/>
      <c r="D424" s="118"/>
      <c r="E424" s="124"/>
      <c r="F424" s="62" t="str">
        <f t="shared" si="31"/>
        <v/>
      </c>
      <c r="G424" s="118"/>
      <c r="H424" s="134"/>
    </row>
    <row r="425" spans="1:8" ht="18.75" customHeight="1">
      <c r="A425" s="12" t="str">
        <f t="shared" si="30"/>
        <v>395</v>
      </c>
      <c r="B425" s="12">
        <f>COUNTIF($F$17:F425,F425)</f>
        <v>395</v>
      </c>
      <c r="C425" s="118"/>
      <c r="D425" s="118"/>
      <c r="E425" s="124"/>
      <c r="F425" s="62" t="str">
        <f t="shared" si="31"/>
        <v/>
      </c>
      <c r="G425" s="118"/>
      <c r="H425" s="134"/>
    </row>
    <row r="426" spans="1:8" ht="18.75" customHeight="1">
      <c r="A426" s="12" t="str">
        <f t="shared" si="30"/>
        <v>396</v>
      </c>
      <c r="B426" s="12">
        <f>COUNTIF($F$17:F426,F426)</f>
        <v>396</v>
      </c>
      <c r="C426" s="118"/>
      <c r="D426" s="118"/>
      <c r="E426" s="124"/>
      <c r="F426" s="62" t="str">
        <f t="shared" si="31"/>
        <v/>
      </c>
      <c r="G426" s="118"/>
      <c r="H426" s="134"/>
    </row>
    <row r="427" spans="1:8" ht="18.75" customHeight="1">
      <c r="A427" s="12" t="str">
        <f t="shared" si="30"/>
        <v>397</v>
      </c>
      <c r="B427" s="12">
        <f>COUNTIF($F$17:F427,F427)</f>
        <v>397</v>
      </c>
      <c r="C427" s="118"/>
      <c r="D427" s="118"/>
      <c r="E427" s="124"/>
      <c r="F427" s="62" t="str">
        <f t="shared" si="31"/>
        <v/>
      </c>
      <c r="G427" s="118"/>
      <c r="H427" s="134"/>
    </row>
    <row r="428" spans="1:8" ht="18.75" customHeight="1">
      <c r="A428" s="12" t="str">
        <f t="shared" si="30"/>
        <v>398</v>
      </c>
      <c r="B428" s="12">
        <f>COUNTIF($F$17:F428,F428)</f>
        <v>398</v>
      </c>
      <c r="C428" s="118"/>
      <c r="D428" s="118"/>
      <c r="E428" s="124"/>
      <c r="F428" s="62" t="str">
        <f t="shared" si="31"/>
        <v/>
      </c>
      <c r="G428" s="118"/>
      <c r="H428" s="134"/>
    </row>
    <row r="429" spans="1:8" ht="18.75" customHeight="1">
      <c r="A429" s="12" t="str">
        <f t="shared" si="30"/>
        <v>399</v>
      </c>
      <c r="B429" s="12">
        <f>COUNTIF($F$17:F429,F429)</f>
        <v>399</v>
      </c>
      <c r="C429" s="118"/>
      <c r="D429" s="118"/>
      <c r="E429" s="124"/>
      <c r="F429" s="62" t="str">
        <f t="shared" si="31"/>
        <v/>
      </c>
      <c r="G429" s="118"/>
      <c r="H429" s="134"/>
    </row>
    <row r="430" spans="1:8" ht="18.75" customHeight="1">
      <c r="A430" s="33"/>
      <c r="B430" s="33"/>
      <c r="C430" s="141" t="s">
        <v>114</v>
      </c>
      <c r="D430" s="141"/>
      <c r="E430" s="141"/>
      <c r="F430" s="141"/>
      <c r="G430" s="141"/>
      <c r="H430" s="93">
        <f>SUM(H394:H429)</f>
        <v>0</v>
      </c>
    </row>
    <row r="431" spans="1:8" ht="18.75" customHeight="1">
      <c r="E431" s="143"/>
      <c r="F431" s="58"/>
      <c r="G431" s="148" t="s">
        <v>116</v>
      </c>
      <c r="H431" s="153">
        <f>H391-H430</f>
        <v>0</v>
      </c>
    </row>
    <row r="432" spans="1:8" s="0" customFormat="1" ht="18.75" customHeight="1">
      <c r="E432" s="143"/>
      <c r="F432" s="58"/>
      <c r="G432" s="148" t="s">
        <v>64</v>
      </c>
      <c r="H432" s="153">
        <f>H378+H431</f>
        <v>0</v>
      </c>
    </row>
    <row r="433" spans="1:8" ht="30" customHeight="1">
      <c r="C433" s="15" t="s">
        <v>28</v>
      </c>
      <c r="D433" s="37"/>
      <c r="F433" s="60"/>
      <c r="G433" s="9"/>
      <c r="H433" s="150" t="s">
        <v>119</v>
      </c>
    </row>
    <row r="434" spans="1:8" s="9" customFormat="1">
      <c r="A434" s="11" t="s">
        <v>55</v>
      </c>
      <c r="B434" s="11" t="s">
        <v>54</v>
      </c>
      <c r="C434" s="28" t="s">
        <v>1</v>
      </c>
      <c r="D434" s="28" t="s">
        <v>13</v>
      </c>
      <c r="E434" s="28" t="s">
        <v>27</v>
      </c>
      <c r="F434" s="28" t="s">
        <v>15</v>
      </c>
      <c r="G434" s="28" t="s">
        <v>20</v>
      </c>
      <c r="H434" s="131" t="s">
        <v>17</v>
      </c>
    </row>
    <row r="435" spans="1:8" ht="18.75" customHeight="1">
      <c r="A435" s="12" t="str">
        <f t="shared" ref="A435:A444" si="32">F435&amp;B435</f>
        <v>416</v>
      </c>
      <c r="B435" s="12">
        <f>COUNTIF($F$4:F435,F435)</f>
        <v>416</v>
      </c>
      <c r="C435" s="118"/>
      <c r="D435" s="118"/>
      <c r="E435" s="122"/>
      <c r="F435" s="62" t="str">
        <f t="shared" ref="F435:F444" si="33">IF(E435=1,"会費",(IF(E435=2,"補助金および助成金",(IF(E435=3,"寄付金",(IF(E435=4,"雑収入",(IF(E435=5,"前年度繰越金","")))))))))</f>
        <v/>
      </c>
      <c r="G435" s="118"/>
      <c r="H435" s="132"/>
    </row>
    <row r="436" spans="1:8" ht="18.75" customHeight="1">
      <c r="A436" s="12" t="str">
        <f t="shared" si="32"/>
        <v>417</v>
      </c>
      <c r="B436" s="12">
        <f>COUNTIF($F$4:F436,F436)</f>
        <v>417</v>
      </c>
      <c r="C436" s="118"/>
      <c r="D436" s="118"/>
      <c r="E436" s="122"/>
      <c r="F436" s="62" t="str">
        <f t="shared" si="33"/>
        <v/>
      </c>
      <c r="G436" s="118"/>
      <c r="H436" s="132"/>
    </row>
    <row r="437" spans="1:8" ht="18.75" customHeight="1">
      <c r="A437" s="12" t="str">
        <f t="shared" si="32"/>
        <v>418</v>
      </c>
      <c r="B437" s="12">
        <f>COUNTIF($F$4:F437,F437)</f>
        <v>418</v>
      </c>
      <c r="C437" s="118"/>
      <c r="D437" s="118"/>
      <c r="E437" s="122"/>
      <c r="F437" s="62" t="str">
        <f t="shared" si="33"/>
        <v/>
      </c>
      <c r="G437" s="118"/>
      <c r="H437" s="132"/>
    </row>
    <row r="438" spans="1:8" ht="18.75" customHeight="1">
      <c r="A438" s="12" t="str">
        <f t="shared" si="32"/>
        <v>419</v>
      </c>
      <c r="B438" s="12">
        <f>COUNTIF($F$4:F438,F438)</f>
        <v>419</v>
      </c>
      <c r="C438" s="118"/>
      <c r="D438" s="118"/>
      <c r="E438" s="122"/>
      <c r="F438" s="62" t="str">
        <f t="shared" si="33"/>
        <v/>
      </c>
      <c r="G438" s="118"/>
      <c r="H438" s="132"/>
    </row>
    <row r="439" spans="1:8" ht="18.75" customHeight="1">
      <c r="A439" s="12" t="str">
        <f t="shared" si="32"/>
        <v>420</v>
      </c>
      <c r="B439" s="12">
        <f>COUNTIF($F$4:F439,F439)</f>
        <v>420</v>
      </c>
      <c r="C439" s="118"/>
      <c r="D439" s="118"/>
      <c r="E439" s="122"/>
      <c r="F439" s="62" t="str">
        <f t="shared" si="33"/>
        <v/>
      </c>
      <c r="G439" s="118"/>
      <c r="H439" s="132"/>
    </row>
    <row r="440" spans="1:8" ht="18.75" customHeight="1">
      <c r="A440" s="12" t="str">
        <f t="shared" si="32"/>
        <v>421</v>
      </c>
      <c r="B440" s="12">
        <f>COUNTIF($F$4:F440,F440)</f>
        <v>421</v>
      </c>
      <c r="C440" s="118"/>
      <c r="D440" s="118"/>
      <c r="E440" s="122"/>
      <c r="F440" s="62" t="str">
        <f t="shared" si="33"/>
        <v/>
      </c>
      <c r="G440" s="118"/>
      <c r="H440" s="132"/>
    </row>
    <row r="441" spans="1:8" ht="18.75" customHeight="1">
      <c r="A441" s="12" t="str">
        <f t="shared" si="32"/>
        <v>422</v>
      </c>
      <c r="B441" s="12">
        <f>COUNTIF($F$4:F441,F441)</f>
        <v>422</v>
      </c>
      <c r="C441" s="118"/>
      <c r="D441" s="118"/>
      <c r="E441" s="122"/>
      <c r="F441" s="62" t="str">
        <f t="shared" si="33"/>
        <v/>
      </c>
      <c r="G441" s="118"/>
      <c r="H441" s="132"/>
    </row>
    <row r="442" spans="1:8" ht="18.75" customHeight="1">
      <c r="A442" s="12" t="str">
        <f t="shared" si="32"/>
        <v>423</v>
      </c>
      <c r="B442" s="12">
        <f>COUNTIF($F$4:F442,F442)</f>
        <v>423</v>
      </c>
      <c r="C442" s="118"/>
      <c r="D442" s="118"/>
      <c r="E442" s="122"/>
      <c r="F442" s="62" t="str">
        <f t="shared" si="33"/>
        <v/>
      </c>
      <c r="G442" s="118"/>
      <c r="H442" s="132"/>
    </row>
    <row r="443" spans="1:8" ht="18.75" customHeight="1">
      <c r="A443" s="12" t="str">
        <f t="shared" si="32"/>
        <v>424</v>
      </c>
      <c r="B443" s="12">
        <f>COUNTIF($F$4:F443,F443)</f>
        <v>424</v>
      </c>
      <c r="C443" s="118"/>
      <c r="D443" s="118"/>
      <c r="E443" s="122"/>
      <c r="F443" s="62" t="str">
        <f t="shared" si="33"/>
        <v/>
      </c>
      <c r="G443" s="118"/>
      <c r="H443" s="132"/>
    </row>
    <row r="444" spans="1:8" ht="18.75" customHeight="1">
      <c r="A444" s="138" t="str">
        <f t="shared" si="32"/>
        <v>425</v>
      </c>
      <c r="B444" s="138">
        <f>COUNTIF($F$4:F444,F444)</f>
        <v>425</v>
      </c>
      <c r="C444" s="121"/>
      <c r="D444" s="121"/>
      <c r="E444" s="142"/>
      <c r="F444" s="144" t="str">
        <f t="shared" si="33"/>
        <v/>
      </c>
      <c r="G444" s="121"/>
      <c r="H444" s="151"/>
    </row>
    <row r="445" spans="1:8" ht="18.75" customHeight="1">
      <c r="A445" s="139"/>
      <c r="B445" s="139"/>
      <c r="C445" s="140" t="s">
        <v>122</v>
      </c>
      <c r="D445" s="140"/>
      <c r="E445" s="140"/>
      <c r="F445" s="140"/>
      <c r="G445" s="147"/>
      <c r="H445" s="152">
        <f>SUM(H435:H444)</f>
        <v>0</v>
      </c>
    </row>
    <row r="446" spans="1:8" ht="30" customHeight="1">
      <c r="C446" s="23" t="s">
        <v>33</v>
      </c>
      <c r="D446" s="40"/>
      <c r="E446" s="48"/>
      <c r="F446" s="48"/>
      <c r="G446" s="40"/>
      <c r="H446" s="84"/>
    </row>
    <row r="447" spans="1:8" s="9" customFormat="1">
      <c r="A447" s="11" t="s">
        <v>55</v>
      </c>
      <c r="B447" s="11" t="s">
        <v>54</v>
      </c>
      <c r="C447" s="28" t="s">
        <v>1</v>
      </c>
      <c r="D447" s="28" t="s">
        <v>13</v>
      </c>
      <c r="E447" s="28" t="s">
        <v>27</v>
      </c>
      <c r="F447" s="28" t="s">
        <v>15</v>
      </c>
      <c r="G447" s="28" t="s">
        <v>20</v>
      </c>
      <c r="H447" s="131" t="s">
        <v>25</v>
      </c>
    </row>
    <row r="448" spans="1:8" ht="18.75" customHeight="1">
      <c r="A448" s="12" t="str">
        <f t="shared" ref="A448:A483" si="34">F448&amp;B448</f>
        <v>416</v>
      </c>
      <c r="B448" s="12">
        <f>COUNTIF($F$17:F448,F448)</f>
        <v>416</v>
      </c>
      <c r="C448" s="119"/>
      <c r="D448" s="119"/>
      <c r="E448" s="123"/>
      <c r="F448" s="62" t="str">
        <f t="shared" ref="F448:F483" si="35">IF(E448=1,"社会奉仕活動",(IF(E448=2,"生きがいを高める活動",(IF(E448=3,"健康を進める活動",(IF(E448=4,"その他の社会活動",(IF(E448=5,"補助対象外","")))))))))</f>
        <v/>
      </c>
      <c r="G448" s="119"/>
      <c r="H448" s="133"/>
    </row>
    <row r="449" spans="1:8" ht="18.75" customHeight="1">
      <c r="A449" s="12" t="str">
        <f t="shared" si="34"/>
        <v>417</v>
      </c>
      <c r="B449" s="12">
        <f>COUNTIF($F$17:F449,F449)</f>
        <v>417</v>
      </c>
      <c r="C449" s="118"/>
      <c r="D449" s="118"/>
      <c r="E449" s="124"/>
      <c r="F449" s="62" t="str">
        <f t="shared" si="35"/>
        <v/>
      </c>
      <c r="G449" s="118"/>
      <c r="H449" s="134"/>
    </row>
    <row r="450" spans="1:8" ht="18.75" customHeight="1">
      <c r="A450" s="12" t="str">
        <f t="shared" si="34"/>
        <v>418</v>
      </c>
      <c r="B450" s="12">
        <f>COUNTIF($F$17:F450,F450)</f>
        <v>418</v>
      </c>
      <c r="C450" s="118"/>
      <c r="D450" s="118"/>
      <c r="E450" s="124"/>
      <c r="F450" s="62" t="str">
        <f t="shared" si="35"/>
        <v/>
      </c>
      <c r="G450" s="118"/>
      <c r="H450" s="134"/>
    </row>
    <row r="451" spans="1:8" ht="18.75" customHeight="1">
      <c r="A451" s="12" t="str">
        <f t="shared" si="34"/>
        <v>419</v>
      </c>
      <c r="B451" s="12">
        <f>COUNTIF($F$17:F451,F451)</f>
        <v>419</v>
      </c>
      <c r="C451" s="118"/>
      <c r="D451" s="118"/>
      <c r="E451" s="124"/>
      <c r="F451" s="62" t="str">
        <f t="shared" si="35"/>
        <v/>
      </c>
      <c r="G451" s="118"/>
      <c r="H451" s="134"/>
    </row>
    <row r="452" spans="1:8" ht="18.75" customHeight="1">
      <c r="A452" s="12" t="str">
        <f t="shared" si="34"/>
        <v>420</v>
      </c>
      <c r="B452" s="12">
        <f>COUNTIF($F$17:F452,F452)</f>
        <v>420</v>
      </c>
      <c r="C452" s="118"/>
      <c r="D452" s="118"/>
      <c r="E452" s="124"/>
      <c r="F452" s="62" t="str">
        <f t="shared" si="35"/>
        <v/>
      </c>
      <c r="G452" s="118"/>
      <c r="H452" s="134"/>
    </row>
    <row r="453" spans="1:8" ht="18.75" customHeight="1">
      <c r="A453" s="12" t="str">
        <f t="shared" si="34"/>
        <v>421</v>
      </c>
      <c r="B453" s="12">
        <f>COUNTIF($F$17:F453,F453)</f>
        <v>421</v>
      </c>
      <c r="C453" s="118"/>
      <c r="D453" s="118"/>
      <c r="E453" s="124"/>
      <c r="F453" s="62" t="str">
        <f t="shared" si="35"/>
        <v/>
      </c>
      <c r="G453" s="118"/>
      <c r="H453" s="134"/>
    </row>
    <row r="454" spans="1:8" ht="18.75" customHeight="1">
      <c r="A454" s="12" t="str">
        <f t="shared" si="34"/>
        <v>422</v>
      </c>
      <c r="B454" s="12">
        <f>COUNTIF($F$17:F454,F454)</f>
        <v>422</v>
      </c>
      <c r="C454" s="118"/>
      <c r="D454" s="118"/>
      <c r="E454" s="124"/>
      <c r="F454" s="62" t="str">
        <f t="shared" si="35"/>
        <v/>
      </c>
      <c r="G454" s="118"/>
      <c r="H454" s="134"/>
    </row>
    <row r="455" spans="1:8" ht="18.75" customHeight="1">
      <c r="A455" s="12" t="str">
        <f t="shared" si="34"/>
        <v>423</v>
      </c>
      <c r="B455" s="12">
        <f>COUNTIF($F$17:F455,F455)</f>
        <v>423</v>
      </c>
      <c r="C455" s="118"/>
      <c r="D455" s="118"/>
      <c r="E455" s="124"/>
      <c r="F455" s="62" t="str">
        <f t="shared" si="35"/>
        <v/>
      </c>
      <c r="G455" s="118"/>
      <c r="H455" s="134"/>
    </row>
    <row r="456" spans="1:8" ht="18.75" customHeight="1">
      <c r="A456" s="12" t="str">
        <f t="shared" si="34"/>
        <v>424</v>
      </c>
      <c r="B456" s="12">
        <f>COUNTIF($F$17:F456,F456)</f>
        <v>424</v>
      </c>
      <c r="C456" s="118"/>
      <c r="D456" s="118"/>
      <c r="E456" s="124"/>
      <c r="F456" s="62" t="str">
        <f t="shared" si="35"/>
        <v/>
      </c>
      <c r="G456" s="118"/>
      <c r="H456" s="134"/>
    </row>
    <row r="457" spans="1:8" ht="18.75" customHeight="1">
      <c r="A457" s="12" t="str">
        <f t="shared" si="34"/>
        <v>425</v>
      </c>
      <c r="B457" s="12">
        <f>COUNTIF($F$17:F457,F457)</f>
        <v>425</v>
      </c>
      <c r="C457" s="118"/>
      <c r="D457" s="118"/>
      <c r="E457" s="124"/>
      <c r="F457" s="62" t="str">
        <f t="shared" si="35"/>
        <v/>
      </c>
      <c r="G457" s="118"/>
      <c r="H457" s="134"/>
    </row>
    <row r="458" spans="1:8" ht="18.75" customHeight="1">
      <c r="A458" s="12" t="str">
        <f t="shared" si="34"/>
        <v>426</v>
      </c>
      <c r="B458" s="12">
        <f>COUNTIF($F$17:F458,F458)</f>
        <v>426</v>
      </c>
      <c r="C458" s="118"/>
      <c r="D458" s="118"/>
      <c r="E458" s="124"/>
      <c r="F458" s="62" t="str">
        <f t="shared" si="35"/>
        <v/>
      </c>
      <c r="G458" s="118"/>
      <c r="H458" s="134"/>
    </row>
    <row r="459" spans="1:8" ht="18.75" customHeight="1">
      <c r="A459" s="12" t="str">
        <f t="shared" si="34"/>
        <v>427</v>
      </c>
      <c r="B459" s="12">
        <f>COUNTIF($F$17:F459,F459)</f>
        <v>427</v>
      </c>
      <c r="C459" s="118"/>
      <c r="D459" s="118"/>
      <c r="E459" s="124"/>
      <c r="F459" s="62" t="str">
        <f t="shared" si="35"/>
        <v/>
      </c>
      <c r="G459" s="118"/>
      <c r="H459" s="134"/>
    </row>
    <row r="460" spans="1:8" ht="18.75" customHeight="1">
      <c r="A460" s="12" t="str">
        <f t="shared" si="34"/>
        <v>428</v>
      </c>
      <c r="B460" s="12">
        <f>COUNTIF($F$17:F460,F460)</f>
        <v>428</v>
      </c>
      <c r="C460" s="118"/>
      <c r="D460" s="118"/>
      <c r="E460" s="124"/>
      <c r="F460" s="62" t="str">
        <f t="shared" si="35"/>
        <v/>
      </c>
      <c r="G460" s="118"/>
      <c r="H460" s="134"/>
    </row>
    <row r="461" spans="1:8" ht="18.75" customHeight="1">
      <c r="A461" s="12" t="str">
        <f t="shared" si="34"/>
        <v>429</v>
      </c>
      <c r="B461" s="12">
        <f>COUNTIF($F$17:F461,F461)</f>
        <v>429</v>
      </c>
      <c r="C461" s="118"/>
      <c r="D461" s="118"/>
      <c r="E461" s="124"/>
      <c r="F461" s="62" t="str">
        <f t="shared" si="35"/>
        <v/>
      </c>
      <c r="G461" s="118"/>
      <c r="H461" s="134"/>
    </row>
    <row r="462" spans="1:8" ht="18.75" customHeight="1">
      <c r="A462" s="12" t="str">
        <f t="shared" si="34"/>
        <v>430</v>
      </c>
      <c r="B462" s="12">
        <f>COUNTIF($F$17:F462,F462)</f>
        <v>430</v>
      </c>
      <c r="C462" s="118"/>
      <c r="D462" s="118"/>
      <c r="E462" s="124"/>
      <c r="F462" s="62" t="str">
        <f t="shared" si="35"/>
        <v/>
      </c>
      <c r="G462" s="118"/>
      <c r="H462" s="134"/>
    </row>
    <row r="463" spans="1:8" ht="18.75" customHeight="1">
      <c r="A463" s="12" t="str">
        <f t="shared" si="34"/>
        <v>431</v>
      </c>
      <c r="B463" s="12">
        <f>COUNTIF($F$17:F463,F463)</f>
        <v>431</v>
      </c>
      <c r="C463" s="118"/>
      <c r="D463" s="118"/>
      <c r="E463" s="124"/>
      <c r="F463" s="62" t="str">
        <f t="shared" si="35"/>
        <v/>
      </c>
      <c r="G463" s="118"/>
      <c r="H463" s="134"/>
    </row>
    <row r="464" spans="1:8" ht="18.75" customHeight="1">
      <c r="A464" s="12" t="str">
        <f t="shared" si="34"/>
        <v>432</v>
      </c>
      <c r="B464" s="12">
        <f>COUNTIF($F$17:F464,F464)</f>
        <v>432</v>
      </c>
      <c r="C464" s="118"/>
      <c r="D464" s="118"/>
      <c r="E464" s="124"/>
      <c r="F464" s="62" t="str">
        <f t="shared" si="35"/>
        <v/>
      </c>
      <c r="G464" s="118"/>
      <c r="H464" s="134"/>
    </row>
    <row r="465" spans="1:8" ht="18.75" customHeight="1">
      <c r="A465" s="12" t="str">
        <f t="shared" si="34"/>
        <v>433</v>
      </c>
      <c r="B465" s="12">
        <f>COUNTIF($F$17:F465,F465)</f>
        <v>433</v>
      </c>
      <c r="C465" s="118"/>
      <c r="D465" s="118"/>
      <c r="E465" s="124"/>
      <c r="F465" s="62" t="str">
        <f t="shared" si="35"/>
        <v/>
      </c>
      <c r="G465" s="118"/>
      <c r="H465" s="134"/>
    </row>
    <row r="466" spans="1:8" ht="18.75" customHeight="1">
      <c r="A466" s="12" t="str">
        <f t="shared" si="34"/>
        <v>434</v>
      </c>
      <c r="B466" s="12">
        <f>COUNTIF($F$17:F466,F466)</f>
        <v>434</v>
      </c>
      <c r="C466" s="118"/>
      <c r="D466" s="118"/>
      <c r="E466" s="124"/>
      <c r="F466" s="62" t="str">
        <f t="shared" si="35"/>
        <v/>
      </c>
      <c r="G466" s="118"/>
      <c r="H466" s="134"/>
    </row>
    <row r="467" spans="1:8" ht="18.75" customHeight="1">
      <c r="A467" s="12" t="str">
        <f t="shared" si="34"/>
        <v>435</v>
      </c>
      <c r="B467" s="12">
        <f>COUNTIF($F$17:F467,F467)</f>
        <v>435</v>
      </c>
      <c r="C467" s="118"/>
      <c r="D467" s="118"/>
      <c r="E467" s="124"/>
      <c r="F467" s="62" t="str">
        <f t="shared" si="35"/>
        <v/>
      </c>
      <c r="G467" s="118"/>
      <c r="H467" s="134"/>
    </row>
    <row r="468" spans="1:8" ht="18.75" customHeight="1">
      <c r="A468" s="12" t="str">
        <f t="shared" si="34"/>
        <v>436</v>
      </c>
      <c r="B468" s="12">
        <f>COUNTIF($F$17:F468,F468)</f>
        <v>436</v>
      </c>
      <c r="C468" s="118"/>
      <c r="D468" s="118"/>
      <c r="E468" s="124"/>
      <c r="F468" s="62" t="str">
        <f t="shared" si="35"/>
        <v/>
      </c>
      <c r="G468" s="118"/>
      <c r="H468" s="134"/>
    </row>
    <row r="469" spans="1:8" ht="18.75" customHeight="1">
      <c r="A469" s="12" t="str">
        <f t="shared" si="34"/>
        <v>437</v>
      </c>
      <c r="B469" s="12">
        <f>COUNTIF($F$17:F469,F469)</f>
        <v>437</v>
      </c>
      <c r="C469" s="118"/>
      <c r="D469" s="118"/>
      <c r="E469" s="124"/>
      <c r="F469" s="62" t="str">
        <f t="shared" si="35"/>
        <v/>
      </c>
      <c r="G469" s="118"/>
      <c r="H469" s="134"/>
    </row>
    <row r="470" spans="1:8" ht="18.75" customHeight="1">
      <c r="A470" s="12" t="str">
        <f t="shared" si="34"/>
        <v>438</v>
      </c>
      <c r="B470" s="12">
        <f>COUNTIF($F$17:F470,F470)</f>
        <v>438</v>
      </c>
      <c r="C470" s="118"/>
      <c r="D470" s="118"/>
      <c r="E470" s="124"/>
      <c r="F470" s="62" t="str">
        <f t="shared" si="35"/>
        <v/>
      </c>
      <c r="G470" s="118"/>
      <c r="H470" s="134"/>
    </row>
    <row r="471" spans="1:8" ht="18.75" customHeight="1">
      <c r="A471" s="12" t="str">
        <f t="shared" si="34"/>
        <v>439</v>
      </c>
      <c r="B471" s="12">
        <f>COUNTIF($F$17:F471,F471)</f>
        <v>439</v>
      </c>
      <c r="C471" s="118"/>
      <c r="D471" s="118"/>
      <c r="E471" s="124"/>
      <c r="F471" s="62" t="str">
        <f t="shared" si="35"/>
        <v/>
      </c>
      <c r="G471" s="118"/>
      <c r="H471" s="134"/>
    </row>
    <row r="472" spans="1:8" ht="18.75" customHeight="1">
      <c r="A472" s="12" t="str">
        <f t="shared" si="34"/>
        <v>440</v>
      </c>
      <c r="B472" s="12">
        <f>COUNTIF($F$17:F472,F472)</f>
        <v>440</v>
      </c>
      <c r="C472" s="118"/>
      <c r="D472" s="118"/>
      <c r="E472" s="124"/>
      <c r="F472" s="62" t="str">
        <f t="shared" si="35"/>
        <v/>
      </c>
      <c r="G472" s="118"/>
      <c r="H472" s="134"/>
    </row>
    <row r="473" spans="1:8" ht="18.75" customHeight="1">
      <c r="A473" s="12" t="str">
        <f t="shared" si="34"/>
        <v>441</v>
      </c>
      <c r="B473" s="12">
        <f>COUNTIF($F$17:F473,F473)</f>
        <v>441</v>
      </c>
      <c r="C473" s="118"/>
      <c r="D473" s="118"/>
      <c r="E473" s="124"/>
      <c r="F473" s="62" t="str">
        <f t="shared" si="35"/>
        <v/>
      </c>
      <c r="G473" s="118"/>
      <c r="H473" s="134"/>
    </row>
    <row r="474" spans="1:8" ht="18.75" customHeight="1">
      <c r="A474" s="12" t="str">
        <f t="shared" si="34"/>
        <v>442</v>
      </c>
      <c r="B474" s="12">
        <f>COUNTIF($F$17:F474,F474)</f>
        <v>442</v>
      </c>
      <c r="C474" s="118"/>
      <c r="D474" s="118"/>
      <c r="E474" s="124"/>
      <c r="F474" s="62" t="str">
        <f t="shared" si="35"/>
        <v/>
      </c>
      <c r="G474" s="118"/>
      <c r="H474" s="134"/>
    </row>
    <row r="475" spans="1:8" ht="18.75" customHeight="1">
      <c r="A475" s="12" t="str">
        <f t="shared" si="34"/>
        <v>443</v>
      </c>
      <c r="B475" s="12">
        <f>COUNTIF($F$17:F475,F475)</f>
        <v>443</v>
      </c>
      <c r="C475" s="118"/>
      <c r="D475" s="118"/>
      <c r="E475" s="124"/>
      <c r="F475" s="62" t="str">
        <f t="shared" si="35"/>
        <v/>
      </c>
      <c r="G475" s="118"/>
      <c r="H475" s="134"/>
    </row>
    <row r="476" spans="1:8" ht="18.75" customHeight="1">
      <c r="A476" s="12" t="str">
        <f t="shared" si="34"/>
        <v>444</v>
      </c>
      <c r="B476" s="12">
        <f>COUNTIF($F$17:F476,F476)</f>
        <v>444</v>
      </c>
      <c r="C476" s="118"/>
      <c r="D476" s="118"/>
      <c r="E476" s="124"/>
      <c r="F476" s="62" t="str">
        <f t="shared" si="35"/>
        <v/>
      </c>
      <c r="G476" s="118"/>
      <c r="H476" s="134"/>
    </row>
    <row r="477" spans="1:8" ht="18.75" customHeight="1">
      <c r="A477" s="12" t="str">
        <f t="shared" si="34"/>
        <v>445</v>
      </c>
      <c r="B477" s="12">
        <f>COUNTIF($F$17:F477,F477)</f>
        <v>445</v>
      </c>
      <c r="C477" s="118"/>
      <c r="D477" s="118"/>
      <c r="E477" s="124"/>
      <c r="F477" s="62" t="str">
        <f t="shared" si="35"/>
        <v/>
      </c>
      <c r="G477" s="118"/>
      <c r="H477" s="134"/>
    </row>
    <row r="478" spans="1:8" ht="18.75" customHeight="1">
      <c r="A478" s="12" t="str">
        <f t="shared" si="34"/>
        <v>446</v>
      </c>
      <c r="B478" s="12">
        <f>COUNTIF($F$17:F478,F478)</f>
        <v>446</v>
      </c>
      <c r="C478" s="118"/>
      <c r="D478" s="118"/>
      <c r="E478" s="124"/>
      <c r="F478" s="62" t="str">
        <f t="shared" si="35"/>
        <v/>
      </c>
      <c r="G478" s="118"/>
      <c r="H478" s="134"/>
    </row>
    <row r="479" spans="1:8" ht="18.75" customHeight="1">
      <c r="A479" s="12" t="str">
        <f t="shared" si="34"/>
        <v>447</v>
      </c>
      <c r="B479" s="12">
        <f>COUNTIF($F$17:F479,F479)</f>
        <v>447</v>
      </c>
      <c r="C479" s="118"/>
      <c r="D479" s="118"/>
      <c r="E479" s="124"/>
      <c r="F479" s="62" t="str">
        <f t="shared" si="35"/>
        <v/>
      </c>
      <c r="G479" s="118"/>
      <c r="H479" s="134"/>
    </row>
    <row r="480" spans="1:8" ht="18.75" customHeight="1">
      <c r="A480" s="12" t="str">
        <f t="shared" si="34"/>
        <v>448</v>
      </c>
      <c r="B480" s="12">
        <f>COUNTIF($F$17:F480,F480)</f>
        <v>448</v>
      </c>
      <c r="C480" s="118"/>
      <c r="D480" s="118"/>
      <c r="E480" s="124"/>
      <c r="F480" s="62" t="str">
        <f t="shared" si="35"/>
        <v/>
      </c>
      <c r="G480" s="118"/>
      <c r="H480" s="134"/>
    </row>
    <row r="481" spans="1:8" ht="18.75" customHeight="1">
      <c r="A481" s="12" t="str">
        <f t="shared" si="34"/>
        <v>449</v>
      </c>
      <c r="B481" s="12">
        <f>COUNTIF($F$17:F481,F481)</f>
        <v>449</v>
      </c>
      <c r="C481" s="118"/>
      <c r="D481" s="118"/>
      <c r="E481" s="124"/>
      <c r="F481" s="62" t="str">
        <f t="shared" si="35"/>
        <v/>
      </c>
      <c r="G481" s="118"/>
      <c r="H481" s="134"/>
    </row>
    <row r="482" spans="1:8" ht="18.75" customHeight="1">
      <c r="A482" s="12" t="str">
        <f t="shared" si="34"/>
        <v>450</v>
      </c>
      <c r="B482" s="12">
        <f>COUNTIF($F$17:F482,F482)</f>
        <v>450</v>
      </c>
      <c r="C482" s="118"/>
      <c r="D482" s="118"/>
      <c r="E482" s="124"/>
      <c r="F482" s="62" t="str">
        <f t="shared" si="35"/>
        <v/>
      </c>
      <c r="G482" s="118"/>
      <c r="H482" s="134"/>
    </row>
    <row r="483" spans="1:8" ht="18.75" customHeight="1">
      <c r="A483" s="12" t="str">
        <f t="shared" si="34"/>
        <v>451</v>
      </c>
      <c r="B483" s="12">
        <f>COUNTIF($F$17:F483,F483)</f>
        <v>451</v>
      </c>
      <c r="C483" s="118"/>
      <c r="D483" s="118"/>
      <c r="E483" s="124"/>
      <c r="F483" s="62" t="str">
        <f t="shared" si="35"/>
        <v/>
      </c>
      <c r="G483" s="118"/>
      <c r="H483" s="134"/>
    </row>
    <row r="484" spans="1:8" ht="18.75" customHeight="1">
      <c r="A484" s="33"/>
      <c r="B484" s="33"/>
      <c r="C484" s="141" t="s">
        <v>123</v>
      </c>
      <c r="D484" s="141"/>
      <c r="E484" s="141"/>
      <c r="F484" s="141"/>
      <c r="G484" s="141"/>
      <c r="H484" s="93">
        <f>SUM(H448:H483)</f>
        <v>0</v>
      </c>
    </row>
    <row r="485" spans="1:8" ht="18.75" customHeight="1">
      <c r="E485" s="143"/>
      <c r="F485" s="58"/>
      <c r="G485" s="148" t="s">
        <v>124</v>
      </c>
      <c r="H485" s="153">
        <f>H445-H484</f>
        <v>0</v>
      </c>
    </row>
    <row r="486" spans="1:8" s="0" customFormat="1" ht="18.75" customHeight="1">
      <c r="E486" s="143"/>
      <c r="F486" s="58"/>
      <c r="G486" s="148" t="s">
        <v>64</v>
      </c>
      <c r="H486" s="153">
        <f>H432+H485</f>
        <v>0</v>
      </c>
    </row>
    <row r="487" spans="1:8" ht="30" customHeight="1">
      <c r="C487" s="15" t="s">
        <v>28</v>
      </c>
      <c r="D487" s="37"/>
      <c r="F487" s="60"/>
      <c r="G487" s="9"/>
      <c r="H487" s="150" t="s">
        <v>125</v>
      </c>
    </row>
    <row r="488" spans="1:8" s="9" customFormat="1">
      <c r="A488" s="11" t="s">
        <v>55</v>
      </c>
      <c r="B488" s="11" t="s">
        <v>54</v>
      </c>
      <c r="C488" s="28" t="s">
        <v>1</v>
      </c>
      <c r="D488" s="28" t="s">
        <v>13</v>
      </c>
      <c r="E488" s="28" t="s">
        <v>27</v>
      </c>
      <c r="F488" s="28" t="s">
        <v>15</v>
      </c>
      <c r="G488" s="28" t="s">
        <v>20</v>
      </c>
      <c r="H488" s="131" t="s">
        <v>17</v>
      </c>
    </row>
    <row r="489" spans="1:8" ht="18.75" customHeight="1">
      <c r="A489" s="12" t="str">
        <f t="shared" ref="A489:A498" si="36">F489&amp;B489</f>
        <v>468</v>
      </c>
      <c r="B489" s="12">
        <f>COUNTIF($F$4:F489,F489)</f>
        <v>468</v>
      </c>
      <c r="C489" s="118"/>
      <c r="D489" s="118"/>
      <c r="E489" s="122"/>
      <c r="F489" s="62" t="str">
        <f t="shared" ref="F489:F498" si="37">IF(E489=1,"会費",(IF(E489=2,"補助金および助成金",(IF(E489=3,"寄付金",(IF(E489=4,"雑収入",(IF(E489=5,"前年度繰越金","")))))))))</f>
        <v/>
      </c>
      <c r="G489" s="118"/>
      <c r="H489" s="132"/>
    </row>
    <row r="490" spans="1:8" ht="18.75" customHeight="1">
      <c r="A490" s="12" t="str">
        <f t="shared" si="36"/>
        <v>469</v>
      </c>
      <c r="B490" s="12">
        <f>COUNTIF($F$4:F490,F490)</f>
        <v>469</v>
      </c>
      <c r="C490" s="118"/>
      <c r="D490" s="118"/>
      <c r="E490" s="122"/>
      <c r="F490" s="62" t="str">
        <f t="shared" si="37"/>
        <v/>
      </c>
      <c r="G490" s="118"/>
      <c r="H490" s="132"/>
    </row>
    <row r="491" spans="1:8" ht="18.75" customHeight="1">
      <c r="A491" s="12" t="str">
        <f t="shared" si="36"/>
        <v>470</v>
      </c>
      <c r="B491" s="12">
        <f>COUNTIF($F$4:F491,F491)</f>
        <v>470</v>
      </c>
      <c r="C491" s="118"/>
      <c r="D491" s="118"/>
      <c r="E491" s="122"/>
      <c r="F491" s="62" t="str">
        <f t="shared" si="37"/>
        <v/>
      </c>
      <c r="G491" s="118"/>
      <c r="H491" s="132"/>
    </row>
    <row r="492" spans="1:8" ht="18.75" customHeight="1">
      <c r="A492" s="12" t="str">
        <f t="shared" si="36"/>
        <v>471</v>
      </c>
      <c r="B492" s="12">
        <f>COUNTIF($F$4:F492,F492)</f>
        <v>471</v>
      </c>
      <c r="C492" s="118"/>
      <c r="D492" s="118"/>
      <c r="E492" s="122"/>
      <c r="F492" s="62" t="str">
        <f t="shared" si="37"/>
        <v/>
      </c>
      <c r="G492" s="118"/>
      <c r="H492" s="132"/>
    </row>
    <row r="493" spans="1:8" ht="18.75" customHeight="1">
      <c r="A493" s="12" t="str">
        <f t="shared" si="36"/>
        <v>472</v>
      </c>
      <c r="B493" s="12">
        <f>COUNTIF($F$4:F493,F493)</f>
        <v>472</v>
      </c>
      <c r="C493" s="118"/>
      <c r="D493" s="118"/>
      <c r="E493" s="122"/>
      <c r="F493" s="62" t="str">
        <f t="shared" si="37"/>
        <v/>
      </c>
      <c r="G493" s="118"/>
      <c r="H493" s="132"/>
    </row>
    <row r="494" spans="1:8" ht="18.75" customHeight="1">
      <c r="A494" s="12" t="str">
        <f t="shared" si="36"/>
        <v>473</v>
      </c>
      <c r="B494" s="12">
        <f>COUNTIF($F$4:F494,F494)</f>
        <v>473</v>
      </c>
      <c r="C494" s="118"/>
      <c r="D494" s="118"/>
      <c r="E494" s="122"/>
      <c r="F494" s="62" t="str">
        <f t="shared" si="37"/>
        <v/>
      </c>
      <c r="G494" s="118"/>
      <c r="H494" s="132"/>
    </row>
    <row r="495" spans="1:8" ht="18.75" customHeight="1">
      <c r="A495" s="12" t="str">
        <f t="shared" si="36"/>
        <v>474</v>
      </c>
      <c r="B495" s="12">
        <f>COUNTIF($F$4:F495,F495)</f>
        <v>474</v>
      </c>
      <c r="C495" s="118"/>
      <c r="D495" s="118"/>
      <c r="E495" s="122"/>
      <c r="F495" s="62" t="str">
        <f t="shared" si="37"/>
        <v/>
      </c>
      <c r="G495" s="118"/>
      <c r="H495" s="132"/>
    </row>
    <row r="496" spans="1:8" ht="18.75" customHeight="1">
      <c r="A496" s="12" t="str">
        <f t="shared" si="36"/>
        <v>475</v>
      </c>
      <c r="B496" s="12">
        <f>COUNTIF($F$4:F496,F496)</f>
        <v>475</v>
      </c>
      <c r="C496" s="118"/>
      <c r="D496" s="118"/>
      <c r="E496" s="122"/>
      <c r="F496" s="62" t="str">
        <f t="shared" si="37"/>
        <v/>
      </c>
      <c r="G496" s="118"/>
      <c r="H496" s="132"/>
    </row>
    <row r="497" spans="1:8" ht="18.75" customHeight="1">
      <c r="A497" s="12" t="str">
        <f t="shared" si="36"/>
        <v>476</v>
      </c>
      <c r="B497" s="12">
        <f>COUNTIF($F$4:F497,F497)</f>
        <v>476</v>
      </c>
      <c r="C497" s="118"/>
      <c r="D497" s="118"/>
      <c r="E497" s="122"/>
      <c r="F497" s="62" t="str">
        <f t="shared" si="37"/>
        <v/>
      </c>
      <c r="G497" s="118"/>
      <c r="H497" s="132"/>
    </row>
    <row r="498" spans="1:8" ht="18.75" customHeight="1">
      <c r="A498" s="138" t="str">
        <f t="shared" si="36"/>
        <v>477</v>
      </c>
      <c r="B498" s="138">
        <f>COUNTIF($F$4:F498,F498)</f>
        <v>477</v>
      </c>
      <c r="C498" s="121"/>
      <c r="D498" s="121"/>
      <c r="E498" s="142"/>
      <c r="F498" s="144" t="str">
        <f t="shared" si="37"/>
        <v/>
      </c>
      <c r="G498" s="121"/>
      <c r="H498" s="151"/>
    </row>
    <row r="499" spans="1:8" ht="18.75" customHeight="1">
      <c r="A499" s="139"/>
      <c r="B499" s="139"/>
      <c r="C499" s="140" t="s">
        <v>126</v>
      </c>
      <c r="D499" s="140"/>
      <c r="E499" s="140"/>
      <c r="F499" s="140"/>
      <c r="G499" s="147"/>
      <c r="H499" s="152">
        <f>SUM(H489:H498)</f>
        <v>0</v>
      </c>
    </row>
    <row r="500" spans="1:8" ht="30" customHeight="1">
      <c r="C500" s="23" t="s">
        <v>33</v>
      </c>
      <c r="D500" s="40"/>
      <c r="E500" s="48"/>
      <c r="F500" s="48"/>
      <c r="G500" s="40"/>
      <c r="H500" s="84"/>
    </row>
    <row r="501" spans="1:8" s="9" customFormat="1">
      <c r="A501" s="11" t="s">
        <v>55</v>
      </c>
      <c r="B501" s="11" t="s">
        <v>54</v>
      </c>
      <c r="C501" s="28" t="s">
        <v>1</v>
      </c>
      <c r="D501" s="28" t="s">
        <v>13</v>
      </c>
      <c r="E501" s="28" t="s">
        <v>27</v>
      </c>
      <c r="F501" s="28" t="s">
        <v>15</v>
      </c>
      <c r="G501" s="28" t="s">
        <v>20</v>
      </c>
      <c r="H501" s="131" t="s">
        <v>25</v>
      </c>
    </row>
    <row r="502" spans="1:8" ht="18.75" customHeight="1">
      <c r="A502" s="12" t="str">
        <f t="shared" ref="A502:A537" si="38">F502&amp;B502</f>
        <v>468</v>
      </c>
      <c r="B502" s="12">
        <f>COUNTIF($F$17:F502,F502)</f>
        <v>468</v>
      </c>
      <c r="C502" s="119"/>
      <c r="D502" s="119"/>
      <c r="E502" s="123"/>
      <c r="F502" s="62" t="str">
        <f t="shared" ref="F502:F537" si="39">IF(E502=1,"社会奉仕活動",(IF(E502=2,"生きがいを高める活動",(IF(E502=3,"健康を進める活動",(IF(E502=4,"その他の社会活動",(IF(E502=5,"補助対象外","")))))))))</f>
        <v/>
      </c>
      <c r="G502" s="119"/>
      <c r="H502" s="133"/>
    </row>
    <row r="503" spans="1:8" ht="18.75" customHeight="1">
      <c r="A503" s="12" t="str">
        <f t="shared" si="38"/>
        <v>469</v>
      </c>
      <c r="B503" s="12">
        <f>COUNTIF($F$17:F503,F503)</f>
        <v>469</v>
      </c>
      <c r="C503" s="118"/>
      <c r="D503" s="118"/>
      <c r="E503" s="124"/>
      <c r="F503" s="62" t="str">
        <f t="shared" si="39"/>
        <v/>
      </c>
      <c r="G503" s="118"/>
      <c r="H503" s="134"/>
    </row>
    <row r="504" spans="1:8" ht="18.75" customHeight="1">
      <c r="A504" s="12" t="str">
        <f t="shared" si="38"/>
        <v>470</v>
      </c>
      <c r="B504" s="12">
        <f>COUNTIF($F$17:F504,F504)</f>
        <v>470</v>
      </c>
      <c r="C504" s="118"/>
      <c r="D504" s="118"/>
      <c r="E504" s="124"/>
      <c r="F504" s="62" t="str">
        <f t="shared" si="39"/>
        <v/>
      </c>
      <c r="G504" s="118"/>
      <c r="H504" s="134"/>
    </row>
    <row r="505" spans="1:8" ht="18.75" customHeight="1">
      <c r="A505" s="12" t="str">
        <f t="shared" si="38"/>
        <v>471</v>
      </c>
      <c r="B505" s="12">
        <f>COUNTIF($F$17:F505,F505)</f>
        <v>471</v>
      </c>
      <c r="C505" s="118"/>
      <c r="D505" s="118"/>
      <c r="E505" s="124"/>
      <c r="F505" s="62" t="str">
        <f t="shared" si="39"/>
        <v/>
      </c>
      <c r="G505" s="118"/>
      <c r="H505" s="134"/>
    </row>
    <row r="506" spans="1:8" ht="18.75" customHeight="1">
      <c r="A506" s="12" t="str">
        <f t="shared" si="38"/>
        <v>472</v>
      </c>
      <c r="B506" s="12">
        <f>COUNTIF($F$17:F506,F506)</f>
        <v>472</v>
      </c>
      <c r="C506" s="118"/>
      <c r="D506" s="118"/>
      <c r="E506" s="124"/>
      <c r="F506" s="62" t="str">
        <f t="shared" si="39"/>
        <v/>
      </c>
      <c r="G506" s="118"/>
      <c r="H506" s="134"/>
    </row>
    <row r="507" spans="1:8" ht="18.75" customHeight="1">
      <c r="A507" s="12" t="str">
        <f t="shared" si="38"/>
        <v>473</v>
      </c>
      <c r="B507" s="12">
        <f>COUNTIF($F$17:F507,F507)</f>
        <v>473</v>
      </c>
      <c r="C507" s="118"/>
      <c r="D507" s="118"/>
      <c r="E507" s="124"/>
      <c r="F507" s="62" t="str">
        <f t="shared" si="39"/>
        <v/>
      </c>
      <c r="G507" s="118"/>
      <c r="H507" s="134"/>
    </row>
    <row r="508" spans="1:8" ht="18.75" customHeight="1">
      <c r="A508" s="12" t="str">
        <f t="shared" si="38"/>
        <v>474</v>
      </c>
      <c r="B508" s="12">
        <f>COUNTIF($F$17:F508,F508)</f>
        <v>474</v>
      </c>
      <c r="C508" s="118"/>
      <c r="D508" s="118"/>
      <c r="E508" s="124"/>
      <c r="F508" s="62" t="str">
        <f t="shared" si="39"/>
        <v/>
      </c>
      <c r="G508" s="118"/>
      <c r="H508" s="134"/>
    </row>
    <row r="509" spans="1:8" ht="18.75" customHeight="1">
      <c r="A509" s="12" t="str">
        <f t="shared" si="38"/>
        <v>475</v>
      </c>
      <c r="B509" s="12">
        <f>COUNTIF($F$17:F509,F509)</f>
        <v>475</v>
      </c>
      <c r="C509" s="118"/>
      <c r="D509" s="118"/>
      <c r="E509" s="124"/>
      <c r="F509" s="62" t="str">
        <f t="shared" si="39"/>
        <v/>
      </c>
      <c r="G509" s="118"/>
      <c r="H509" s="134"/>
    </row>
    <row r="510" spans="1:8" ht="18.75" customHeight="1">
      <c r="A510" s="12" t="str">
        <f t="shared" si="38"/>
        <v>476</v>
      </c>
      <c r="B510" s="12">
        <f>COUNTIF($F$17:F510,F510)</f>
        <v>476</v>
      </c>
      <c r="C510" s="118"/>
      <c r="D510" s="118"/>
      <c r="E510" s="124"/>
      <c r="F510" s="62" t="str">
        <f t="shared" si="39"/>
        <v/>
      </c>
      <c r="G510" s="118"/>
      <c r="H510" s="134"/>
    </row>
    <row r="511" spans="1:8" ht="18.75" customHeight="1">
      <c r="A511" s="12" t="str">
        <f t="shared" si="38"/>
        <v>477</v>
      </c>
      <c r="B511" s="12">
        <f>COUNTIF($F$17:F511,F511)</f>
        <v>477</v>
      </c>
      <c r="C511" s="118"/>
      <c r="D511" s="118"/>
      <c r="E511" s="124"/>
      <c r="F511" s="62" t="str">
        <f t="shared" si="39"/>
        <v/>
      </c>
      <c r="G511" s="118"/>
      <c r="H511" s="134"/>
    </row>
    <row r="512" spans="1:8" ht="18.75" customHeight="1">
      <c r="A512" s="12" t="str">
        <f t="shared" si="38"/>
        <v>478</v>
      </c>
      <c r="B512" s="12">
        <f>COUNTIF($F$17:F512,F512)</f>
        <v>478</v>
      </c>
      <c r="C512" s="118"/>
      <c r="D512" s="118"/>
      <c r="E512" s="124"/>
      <c r="F512" s="62" t="str">
        <f t="shared" si="39"/>
        <v/>
      </c>
      <c r="G512" s="118"/>
      <c r="H512" s="134"/>
    </row>
    <row r="513" spans="1:8" ht="18.75" customHeight="1">
      <c r="A513" s="12" t="str">
        <f t="shared" si="38"/>
        <v>479</v>
      </c>
      <c r="B513" s="12">
        <f>COUNTIF($F$17:F513,F513)</f>
        <v>479</v>
      </c>
      <c r="C513" s="118"/>
      <c r="D513" s="118"/>
      <c r="E513" s="124"/>
      <c r="F513" s="62" t="str">
        <f t="shared" si="39"/>
        <v/>
      </c>
      <c r="G513" s="118"/>
      <c r="H513" s="134"/>
    </row>
    <row r="514" spans="1:8" ht="18.75" customHeight="1">
      <c r="A514" s="12" t="str">
        <f t="shared" si="38"/>
        <v>480</v>
      </c>
      <c r="B514" s="12">
        <f>COUNTIF($F$17:F514,F514)</f>
        <v>480</v>
      </c>
      <c r="C514" s="118"/>
      <c r="D514" s="118"/>
      <c r="E514" s="124"/>
      <c r="F514" s="62" t="str">
        <f t="shared" si="39"/>
        <v/>
      </c>
      <c r="G514" s="118"/>
      <c r="H514" s="134"/>
    </row>
    <row r="515" spans="1:8" ht="18.75" customHeight="1">
      <c r="A515" s="12" t="str">
        <f t="shared" si="38"/>
        <v>481</v>
      </c>
      <c r="B515" s="12">
        <f>COUNTIF($F$17:F515,F515)</f>
        <v>481</v>
      </c>
      <c r="C515" s="118"/>
      <c r="D515" s="118"/>
      <c r="E515" s="124"/>
      <c r="F515" s="62" t="str">
        <f t="shared" si="39"/>
        <v/>
      </c>
      <c r="G515" s="118"/>
      <c r="H515" s="134"/>
    </row>
    <row r="516" spans="1:8" ht="18.75" customHeight="1">
      <c r="A516" s="12" t="str">
        <f t="shared" si="38"/>
        <v>482</v>
      </c>
      <c r="B516" s="12">
        <f>COUNTIF($F$17:F516,F516)</f>
        <v>482</v>
      </c>
      <c r="C516" s="118"/>
      <c r="D516" s="118"/>
      <c r="E516" s="124"/>
      <c r="F516" s="62" t="str">
        <f t="shared" si="39"/>
        <v/>
      </c>
      <c r="G516" s="118"/>
      <c r="H516" s="134"/>
    </row>
    <row r="517" spans="1:8" ht="18.75" customHeight="1">
      <c r="A517" s="12" t="str">
        <f t="shared" si="38"/>
        <v>483</v>
      </c>
      <c r="B517" s="12">
        <f>COUNTIF($F$17:F517,F517)</f>
        <v>483</v>
      </c>
      <c r="C517" s="118"/>
      <c r="D517" s="118"/>
      <c r="E517" s="124"/>
      <c r="F517" s="62" t="str">
        <f t="shared" si="39"/>
        <v/>
      </c>
      <c r="G517" s="118"/>
      <c r="H517" s="134"/>
    </row>
    <row r="518" spans="1:8" ht="18.75" customHeight="1">
      <c r="A518" s="12" t="str">
        <f t="shared" si="38"/>
        <v>484</v>
      </c>
      <c r="B518" s="12">
        <f>COUNTIF($F$17:F518,F518)</f>
        <v>484</v>
      </c>
      <c r="C518" s="118"/>
      <c r="D518" s="118"/>
      <c r="E518" s="124"/>
      <c r="F518" s="62" t="str">
        <f t="shared" si="39"/>
        <v/>
      </c>
      <c r="G518" s="118"/>
      <c r="H518" s="134"/>
    </row>
    <row r="519" spans="1:8" ht="18.75" customHeight="1">
      <c r="A519" s="12" t="str">
        <f t="shared" si="38"/>
        <v>485</v>
      </c>
      <c r="B519" s="12">
        <f>COUNTIF($F$17:F519,F519)</f>
        <v>485</v>
      </c>
      <c r="C519" s="118"/>
      <c r="D519" s="118"/>
      <c r="E519" s="124"/>
      <c r="F519" s="62" t="str">
        <f t="shared" si="39"/>
        <v/>
      </c>
      <c r="G519" s="118"/>
      <c r="H519" s="134"/>
    </row>
    <row r="520" spans="1:8" ht="18.75" customHeight="1">
      <c r="A520" s="12" t="str">
        <f t="shared" si="38"/>
        <v>486</v>
      </c>
      <c r="B520" s="12">
        <f>COUNTIF($F$17:F520,F520)</f>
        <v>486</v>
      </c>
      <c r="C520" s="118"/>
      <c r="D520" s="118"/>
      <c r="E520" s="124"/>
      <c r="F520" s="62" t="str">
        <f t="shared" si="39"/>
        <v/>
      </c>
      <c r="G520" s="118"/>
      <c r="H520" s="134"/>
    </row>
    <row r="521" spans="1:8" ht="18.75" customHeight="1">
      <c r="A521" s="12" t="str">
        <f t="shared" si="38"/>
        <v>487</v>
      </c>
      <c r="B521" s="12">
        <f>COUNTIF($F$17:F521,F521)</f>
        <v>487</v>
      </c>
      <c r="C521" s="118"/>
      <c r="D521" s="118"/>
      <c r="E521" s="124"/>
      <c r="F521" s="62" t="str">
        <f t="shared" si="39"/>
        <v/>
      </c>
      <c r="G521" s="118"/>
      <c r="H521" s="134"/>
    </row>
    <row r="522" spans="1:8" ht="18.75" customHeight="1">
      <c r="A522" s="12" t="str">
        <f t="shared" si="38"/>
        <v>488</v>
      </c>
      <c r="B522" s="12">
        <f>COUNTIF($F$17:F522,F522)</f>
        <v>488</v>
      </c>
      <c r="C522" s="118"/>
      <c r="D522" s="118"/>
      <c r="E522" s="124"/>
      <c r="F522" s="62" t="str">
        <f t="shared" si="39"/>
        <v/>
      </c>
      <c r="G522" s="118"/>
      <c r="H522" s="134"/>
    </row>
    <row r="523" spans="1:8" ht="18.75" customHeight="1">
      <c r="A523" s="12" t="str">
        <f t="shared" si="38"/>
        <v>489</v>
      </c>
      <c r="B523" s="12">
        <f>COUNTIF($F$17:F523,F523)</f>
        <v>489</v>
      </c>
      <c r="C523" s="118"/>
      <c r="D523" s="118"/>
      <c r="E523" s="124"/>
      <c r="F523" s="62" t="str">
        <f t="shared" si="39"/>
        <v/>
      </c>
      <c r="G523" s="118"/>
      <c r="H523" s="134"/>
    </row>
    <row r="524" spans="1:8" ht="18.75" customHeight="1">
      <c r="A524" s="12" t="str">
        <f t="shared" si="38"/>
        <v>490</v>
      </c>
      <c r="B524" s="12">
        <f>COUNTIF($F$17:F524,F524)</f>
        <v>490</v>
      </c>
      <c r="C524" s="118"/>
      <c r="D524" s="118"/>
      <c r="E524" s="124"/>
      <c r="F524" s="62" t="str">
        <f t="shared" si="39"/>
        <v/>
      </c>
      <c r="G524" s="118"/>
      <c r="H524" s="134"/>
    </row>
    <row r="525" spans="1:8" ht="18.75" customHeight="1">
      <c r="A525" s="12" t="str">
        <f t="shared" si="38"/>
        <v>491</v>
      </c>
      <c r="B525" s="12">
        <f>COUNTIF($F$17:F525,F525)</f>
        <v>491</v>
      </c>
      <c r="C525" s="118"/>
      <c r="D525" s="118"/>
      <c r="E525" s="124"/>
      <c r="F525" s="62" t="str">
        <f t="shared" si="39"/>
        <v/>
      </c>
      <c r="G525" s="118"/>
      <c r="H525" s="134"/>
    </row>
    <row r="526" spans="1:8" ht="18.75" customHeight="1">
      <c r="A526" s="12" t="str">
        <f t="shared" si="38"/>
        <v>492</v>
      </c>
      <c r="B526" s="12">
        <f>COUNTIF($F$17:F526,F526)</f>
        <v>492</v>
      </c>
      <c r="C526" s="118"/>
      <c r="D526" s="118"/>
      <c r="E526" s="124"/>
      <c r="F526" s="62" t="str">
        <f t="shared" si="39"/>
        <v/>
      </c>
      <c r="G526" s="118"/>
      <c r="H526" s="134"/>
    </row>
    <row r="527" spans="1:8" ht="18.75" customHeight="1">
      <c r="A527" s="12" t="str">
        <f t="shared" si="38"/>
        <v>493</v>
      </c>
      <c r="B527" s="12">
        <f>COUNTIF($F$17:F527,F527)</f>
        <v>493</v>
      </c>
      <c r="C527" s="118"/>
      <c r="D527" s="118"/>
      <c r="E527" s="124"/>
      <c r="F527" s="62" t="str">
        <f t="shared" si="39"/>
        <v/>
      </c>
      <c r="G527" s="118"/>
      <c r="H527" s="134"/>
    </row>
    <row r="528" spans="1:8" ht="18.75" customHeight="1">
      <c r="A528" s="12" t="str">
        <f t="shared" si="38"/>
        <v>494</v>
      </c>
      <c r="B528" s="12">
        <f>COUNTIF($F$17:F528,F528)</f>
        <v>494</v>
      </c>
      <c r="C528" s="118"/>
      <c r="D528" s="118"/>
      <c r="E528" s="124"/>
      <c r="F528" s="62" t="str">
        <f t="shared" si="39"/>
        <v/>
      </c>
      <c r="G528" s="118"/>
      <c r="H528" s="134"/>
    </row>
    <row r="529" spans="1:8" ht="18.75" customHeight="1">
      <c r="A529" s="12" t="str">
        <f t="shared" si="38"/>
        <v>495</v>
      </c>
      <c r="B529" s="12">
        <f>COUNTIF($F$17:F529,F529)</f>
        <v>495</v>
      </c>
      <c r="C529" s="118"/>
      <c r="D529" s="118"/>
      <c r="E529" s="124"/>
      <c r="F529" s="62" t="str">
        <f t="shared" si="39"/>
        <v/>
      </c>
      <c r="G529" s="118"/>
      <c r="H529" s="134"/>
    </row>
    <row r="530" spans="1:8" ht="18.75" customHeight="1">
      <c r="A530" s="12" t="str">
        <f t="shared" si="38"/>
        <v>496</v>
      </c>
      <c r="B530" s="12">
        <f>COUNTIF($F$17:F530,F530)</f>
        <v>496</v>
      </c>
      <c r="C530" s="118"/>
      <c r="D530" s="118"/>
      <c r="E530" s="124"/>
      <c r="F530" s="62" t="str">
        <f t="shared" si="39"/>
        <v/>
      </c>
      <c r="G530" s="118"/>
      <c r="H530" s="134"/>
    </row>
    <row r="531" spans="1:8" ht="18.75" customHeight="1">
      <c r="A531" s="12" t="str">
        <f t="shared" si="38"/>
        <v>497</v>
      </c>
      <c r="B531" s="12">
        <f>COUNTIF($F$17:F531,F531)</f>
        <v>497</v>
      </c>
      <c r="C531" s="118"/>
      <c r="D531" s="118"/>
      <c r="E531" s="124"/>
      <c r="F531" s="62" t="str">
        <f t="shared" si="39"/>
        <v/>
      </c>
      <c r="G531" s="118"/>
      <c r="H531" s="134"/>
    </row>
    <row r="532" spans="1:8" ht="18.75" customHeight="1">
      <c r="A532" s="12" t="str">
        <f t="shared" si="38"/>
        <v>498</v>
      </c>
      <c r="B532" s="12">
        <f>COUNTIF($F$17:F532,F532)</f>
        <v>498</v>
      </c>
      <c r="C532" s="118"/>
      <c r="D532" s="118"/>
      <c r="E532" s="124"/>
      <c r="F532" s="62" t="str">
        <f t="shared" si="39"/>
        <v/>
      </c>
      <c r="G532" s="118"/>
      <c r="H532" s="134"/>
    </row>
    <row r="533" spans="1:8" ht="18.75" customHeight="1">
      <c r="A533" s="12" t="str">
        <f t="shared" si="38"/>
        <v>499</v>
      </c>
      <c r="B533" s="12">
        <f>COUNTIF($F$17:F533,F533)</f>
        <v>499</v>
      </c>
      <c r="C533" s="118"/>
      <c r="D533" s="118"/>
      <c r="E533" s="124"/>
      <c r="F533" s="62" t="str">
        <f t="shared" si="39"/>
        <v/>
      </c>
      <c r="G533" s="118"/>
      <c r="H533" s="134"/>
    </row>
    <row r="534" spans="1:8" ht="18.75" customHeight="1">
      <c r="A534" s="12" t="str">
        <f t="shared" si="38"/>
        <v>500</v>
      </c>
      <c r="B534" s="12">
        <f>COUNTIF($F$17:F534,F534)</f>
        <v>500</v>
      </c>
      <c r="C534" s="118"/>
      <c r="D534" s="118"/>
      <c r="E534" s="124"/>
      <c r="F534" s="62" t="str">
        <f t="shared" si="39"/>
        <v/>
      </c>
      <c r="G534" s="118"/>
      <c r="H534" s="134"/>
    </row>
    <row r="535" spans="1:8" ht="18.75" customHeight="1">
      <c r="A535" s="12" t="str">
        <f t="shared" si="38"/>
        <v>501</v>
      </c>
      <c r="B535" s="12">
        <f>COUNTIF($F$17:F535,F535)</f>
        <v>501</v>
      </c>
      <c r="C535" s="118"/>
      <c r="D535" s="118"/>
      <c r="E535" s="124"/>
      <c r="F535" s="62" t="str">
        <f t="shared" si="39"/>
        <v/>
      </c>
      <c r="G535" s="118"/>
      <c r="H535" s="134"/>
    </row>
    <row r="536" spans="1:8" ht="18.75" customHeight="1">
      <c r="A536" s="12" t="str">
        <f t="shared" si="38"/>
        <v>502</v>
      </c>
      <c r="B536" s="12">
        <f>COUNTIF($F$17:F536,F536)</f>
        <v>502</v>
      </c>
      <c r="C536" s="118"/>
      <c r="D536" s="118"/>
      <c r="E536" s="124"/>
      <c r="F536" s="62" t="str">
        <f t="shared" si="39"/>
        <v/>
      </c>
      <c r="G536" s="118"/>
      <c r="H536" s="134"/>
    </row>
    <row r="537" spans="1:8" ht="18.75" customHeight="1">
      <c r="A537" s="12" t="str">
        <f t="shared" si="38"/>
        <v>503</v>
      </c>
      <c r="B537" s="12">
        <f>COUNTIF($F$17:F537,F537)</f>
        <v>503</v>
      </c>
      <c r="C537" s="118"/>
      <c r="D537" s="118"/>
      <c r="E537" s="124"/>
      <c r="F537" s="62" t="str">
        <f t="shared" si="39"/>
        <v/>
      </c>
      <c r="G537" s="118"/>
      <c r="H537" s="134"/>
    </row>
    <row r="538" spans="1:8" ht="18.75" customHeight="1">
      <c r="A538" s="33"/>
      <c r="B538" s="33"/>
      <c r="C538" s="141" t="s">
        <v>128</v>
      </c>
      <c r="D538" s="141"/>
      <c r="E538" s="141"/>
      <c r="F538" s="141"/>
      <c r="G538" s="141"/>
      <c r="H538" s="93">
        <f>SUM(H502:H537)</f>
        <v>0</v>
      </c>
    </row>
    <row r="539" spans="1:8" ht="18.75" customHeight="1">
      <c r="E539" s="143"/>
      <c r="F539" s="58"/>
      <c r="G539" s="148" t="s">
        <v>130</v>
      </c>
      <c r="H539" s="153">
        <f>H499-H538</f>
        <v>0</v>
      </c>
    </row>
    <row r="540" spans="1:8" s="0" customFormat="1" ht="18.75" customHeight="1">
      <c r="E540" s="143"/>
      <c r="F540" s="58"/>
      <c r="G540" s="148" t="s">
        <v>64</v>
      </c>
      <c r="H540" s="153">
        <f>H486+H539</f>
        <v>0</v>
      </c>
    </row>
    <row r="541" spans="1:8" ht="30" customHeight="1">
      <c r="C541" s="15" t="s">
        <v>28</v>
      </c>
      <c r="D541" s="37"/>
      <c r="F541" s="60"/>
      <c r="G541" s="9"/>
      <c r="H541" s="150" t="s">
        <v>131</v>
      </c>
    </row>
    <row r="542" spans="1:8" s="9" customFormat="1">
      <c r="A542" s="11" t="s">
        <v>55</v>
      </c>
      <c r="B542" s="11" t="s">
        <v>54</v>
      </c>
      <c r="C542" s="28" t="s">
        <v>1</v>
      </c>
      <c r="D542" s="28" t="s">
        <v>13</v>
      </c>
      <c r="E542" s="28" t="s">
        <v>27</v>
      </c>
      <c r="F542" s="28" t="s">
        <v>15</v>
      </c>
      <c r="G542" s="28" t="s">
        <v>20</v>
      </c>
      <c r="H542" s="131" t="s">
        <v>17</v>
      </c>
    </row>
    <row r="543" spans="1:8" ht="18.75" customHeight="1">
      <c r="A543" s="12" t="str">
        <f t="shared" ref="A543:A552" si="40">F543&amp;B543</f>
        <v>520</v>
      </c>
      <c r="B543" s="12">
        <f>COUNTIF($F$4:F543,F543)</f>
        <v>520</v>
      </c>
      <c r="C543" s="118"/>
      <c r="D543" s="118"/>
      <c r="E543" s="122"/>
      <c r="F543" s="62" t="str">
        <f t="shared" ref="F543:F552" si="41">IF(E543=1,"会費",(IF(E543=2,"補助金および助成金",(IF(E543=3,"寄付金",(IF(E543=4,"雑収入",(IF(E543=5,"前年度繰越金","")))))))))</f>
        <v/>
      </c>
      <c r="G543" s="118"/>
      <c r="H543" s="132"/>
    </row>
    <row r="544" spans="1:8" ht="18.75" customHeight="1">
      <c r="A544" s="12" t="str">
        <f t="shared" si="40"/>
        <v>521</v>
      </c>
      <c r="B544" s="12">
        <f>COUNTIF($F$4:F544,F544)</f>
        <v>521</v>
      </c>
      <c r="C544" s="118"/>
      <c r="D544" s="118"/>
      <c r="E544" s="122"/>
      <c r="F544" s="62" t="str">
        <f t="shared" si="41"/>
        <v/>
      </c>
      <c r="G544" s="118"/>
      <c r="H544" s="132"/>
    </row>
    <row r="545" spans="1:8" ht="18.75" customHeight="1">
      <c r="A545" s="12" t="str">
        <f t="shared" si="40"/>
        <v>522</v>
      </c>
      <c r="B545" s="12">
        <f>COUNTIF($F$4:F545,F545)</f>
        <v>522</v>
      </c>
      <c r="C545" s="118"/>
      <c r="D545" s="118"/>
      <c r="E545" s="122"/>
      <c r="F545" s="62" t="str">
        <f t="shared" si="41"/>
        <v/>
      </c>
      <c r="G545" s="118"/>
      <c r="H545" s="132"/>
    </row>
    <row r="546" spans="1:8" ht="18.75" customHeight="1">
      <c r="A546" s="12" t="str">
        <f t="shared" si="40"/>
        <v>523</v>
      </c>
      <c r="B546" s="12">
        <f>COUNTIF($F$4:F546,F546)</f>
        <v>523</v>
      </c>
      <c r="C546" s="118"/>
      <c r="D546" s="118"/>
      <c r="E546" s="122"/>
      <c r="F546" s="62" t="str">
        <f t="shared" si="41"/>
        <v/>
      </c>
      <c r="G546" s="118"/>
      <c r="H546" s="132"/>
    </row>
    <row r="547" spans="1:8" ht="18.75" customHeight="1">
      <c r="A547" s="12" t="str">
        <f t="shared" si="40"/>
        <v>524</v>
      </c>
      <c r="B547" s="12">
        <f>COUNTIF($F$4:F547,F547)</f>
        <v>524</v>
      </c>
      <c r="C547" s="118"/>
      <c r="D547" s="118"/>
      <c r="E547" s="122"/>
      <c r="F547" s="62" t="str">
        <f t="shared" si="41"/>
        <v/>
      </c>
      <c r="G547" s="118"/>
      <c r="H547" s="132"/>
    </row>
    <row r="548" spans="1:8" ht="18.75" customHeight="1">
      <c r="A548" s="12" t="str">
        <f t="shared" si="40"/>
        <v>525</v>
      </c>
      <c r="B548" s="12">
        <f>COUNTIF($F$4:F548,F548)</f>
        <v>525</v>
      </c>
      <c r="C548" s="118"/>
      <c r="D548" s="118"/>
      <c r="E548" s="122"/>
      <c r="F548" s="62" t="str">
        <f t="shared" si="41"/>
        <v/>
      </c>
      <c r="G548" s="118"/>
      <c r="H548" s="132"/>
    </row>
    <row r="549" spans="1:8" ht="18.75" customHeight="1">
      <c r="A549" s="12" t="str">
        <f t="shared" si="40"/>
        <v>526</v>
      </c>
      <c r="B549" s="12">
        <f>COUNTIF($F$4:F549,F549)</f>
        <v>526</v>
      </c>
      <c r="C549" s="118"/>
      <c r="D549" s="118"/>
      <c r="E549" s="122"/>
      <c r="F549" s="62" t="str">
        <f t="shared" si="41"/>
        <v/>
      </c>
      <c r="G549" s="118"/>
      <c r="H549" s="132"/>
    </row>
    <row r="550" spans="1:8" ht="18.75" customHeight="1">
      <c r="A550" s="12" t="str">
        <f t="shared" si="40"/>
        <v>527</v>
      </c>
      <c r="B550" s="12">
        <f>COUNTIF($F$4:F550,F550)</f>
        <v>527</v>
      </c>
      <c r="C550" s="118"/>
      <c r="D550" s="118"/>
      <c r="E550" s="122"/>
      <c r="F550" s="62" t="str">
        <f t="shared" si="41"/>
        <v/>
      </c>
      <c r="G550" s="118"/>
      <c r="H550" s="132"/>
    </row>
    <row r="551" spans="1:8" ht="18.75" customHeight="1">
      <c r="A551" s="12" t="str">
        <f t="shared" si="40"/>
        <v>528</v>
      </c>
      <c r="B551" s="12">
        <f>COUNTIF($F$4:F551,F551)</f>
        <v>528</v>
      </c>
      <c r="C551" s="118"/>
      <c r="D551" s="118"/>
      <c r="E551" s="122"/>
      <c r="F551" s="62" t="str">
        <f t="shared" si="41"/>
        <v/>
      </c>
      <c r="G551" s="118"/>
      <c r="H551" s="132"/>
    </row>
    <row r="552" spans="1:8" ht="18.75" customHeight="1">
      <c r="A552" s="138" t="str">
        <f t="shared" si="40"/>
        <v>529</v>
      </c>
      <c r="B552" s="138">
        <f>COUNTIF($F$4:F552,F552)</f>
        <v>529</v>
      </c>
      <c r="C552" s="121"/>
      <c r="D552" s="121"/>
      <c r="E552" s="142"/>
      <c r="F552" s="144" t="str">
        <f t="shared" si="41"/>
        <v/>
      </c>
      <c r="G552" s="121"/>
      <c r="H552" s="151"/>
    </row>
    <row r="553" spans="1:8" ht="18.75" customHeight="1">
      <c r="A553" s="139"/>
      <c r="B553" s="139"/>
      <c r="C553" s="140" t="s">
        <v>133</v>
      </c>
      <c r="D553" s="140"/>
      <c r="E553" s="140"/>
      <c r="F553" s="140"/>
      <c r="G553" s="147"/>
      <c r="H553" s="152">
        <f>SUM(H543:H552)</f>
        <v>0</v>
      </c>
    </row>
    <row r="554" spans="1:8" ht="30" customHeight="1">
      <c r="C554" s="23" t="s">
        <v>33</v>
      </c>
      <c r="D554" s="40"/>
      <c r="E554" s="48"/>
      <c r="F554" s="48"/>
      <c r="G554" s="40"/>
      <c r="H554" s="84"/>
    </row>
    <row r="555" spans="1:8" s="9" customFormat="1">
      <c r="A555" s="11" t="s">
        <v>55</v>
      </c>
      <c r="B555" s="11" t="s">
        <v>54</v>
      </c>
      <c r="C555" s="28" t="s">
        <v>1</v>
      </c>
      <c r="D555" s="28" t="s">
        <v>13</v>
      </c>
      <c r="E555" s="28" t="s">
        <v>27</v>
      </c>
      <c r="F555" s="28" t="s">
        <v>15</v>
      </c>
      <c r="G555" s="28" t="s">
        <v>20</v>
      </c>
      <c r="H555" s="131" t="s">
        <v>25</v>
      </c>
    </row>
    <row r="556" spans="1:8" ht="18.75" customHeight="1">
      <c r="A556" s="12" t="str">
        <f t="shared" ref="A556:A591" si="42">F556&amp;B556</f>
        <v>520</v>
      </c>
      <c r="B556" s="12">
        <f>COUNTIF($F$17:F556,F556)</f>
        <v>520</v>
      </c>
      <c r="C556" s="119"/>
      <c r="D556" s="119"/>
      <c r="E556" s="123"/>
      <c r="F556" s="62" t="str">
        <f t="shared" ref="F556:F591" si="43">IF(E556=1,"社会奉仕活動",(IF(E556=2,"生きがいを高める活動",(IF(E556=3,"健康を進める活動",(IF(E556=4,"その他の社会活動",(IF(E556=5,"補助対象外","")))))))))</f>
        <v/>
      </c>
      <c r="G556" s="119"/>
      <c r="H556" s="133"/>
    </row>
    <row r="557" spans="1:8" ht="18.75" customHeight="1">
      <c r="A557" s="12" t="str">
        <f t="shared" si="42"/>
        <v>521</v>
      </c>
      <c r="B557" s="12">
        <f>COUNTIF($F$17:F557,F557)</f>
        <v>521</v>
      </c>
      <c r="C557" s="118"/>
      <c r="D557" s="118"/>
      <c r="E557" s="124"/>
      <c r="F557" s="62" t="str">
        <f t="shared" si="43"/>
        <v/>
      </c>
      <c r="G557" s="118"/>
      <c r="H557" s="134"/>
    </row>
    <row r="558" spans="1:8" ht="18.75" customHeight="1">
      <c r="A558" s="12" t="str">
        <f t="shared" si="42"/>
        <v>522</v>
      </c>
      <c r="B558" s="12">
        <f>COUNTIF($F$17:F558,F558)</f>
        <v>522</v>
      </c>
      <c r="C558" s="118"/>
      <c r="D558" s="118"/>
      <c r="E558" s="124"/>
      <c r="F558" s="62" t="str">
        <f t="shared" si="43"/>
        <v/>
      </c>
      <c r="G558" s="118"/>
      <c r="H558" s="134"/>
    </row>
    <row r="559" spans="1:8" ht="18.75" customHeight="1">
      <c r="A559" s="12" t="str">
        <f t="shared" si="42"/>
        <v>523</v>
      </c>
      <c r="B559" s="12">
        <f>COUNTIF($F$17:F559,F559)</f>
        <v>523</v>
      </c>
      <c r="C559" s="118"/>
      <c r="D559" s="118"/>
      <c r="E559" s="124"/>
      <c r="F559" s="62" t="str">
        <f t="shared" si="43"/>
        <v/>
      </c>
      <c r="G559" s="118"/>
      <c r="H559" s="134"/>
    </row>
    <row r="560" spans="1:8" ht="18.75" customHeight="1">
      <c r="A560" s="12" t="str">
        <f t="shared" si="42"/>
        <v>524</v>
      </c>
      <c r="B560" s="12">
        <f>COUNTIF($F$17:F560,F560)</f>
        <v>524</v>
      </c>
      <c r="C560" s="118"/>
      <c r="D560" s="118"/>
      <c r="E560" s="124"/>
      <c r="F560" s="62" t="str">
        <f t="shared" si="43"/>
        <v/>
      </c>
      <c r="G560" s="118"/>
      <c r="H560" s="134"/>
    </row>
    <row r="561" spans="1:8" ht="18.75" customHeight="1">
      <c r="A561" s="12" t="str">
        <f t="shared" si="42"/>
        <v>525</v>
      </c>
      <c r="B561" s="12">
        <f>COUNTIF($F$17:F561,F561)</f>
        <v>525</v>
      </c>
      <c r="C561" s="118"/>
      <c r="D561" s="118"/>
      <c r="E561" s="124"/>
      <c r="F561" s="62" t="str">
        <f t="shared" si="43"/>
        <v/>
      </c>
      <c r="G561" s="118"/>
      <c r="H561" s="134"/>
    </row>
    <row r="562" spans="1:8" ht="18.75" customHeight="1">
      <c r="A562" s="12" t="str">
        <f t="shared" si="42"/>
        <v>526</v>
      </c>
      <c r="B562" s="12">
        <f>COUNTIF($F$17:F562,F562)</f>
        <v>526</v>
      </c>
      <c r="C562" s="118"/>
      <c r="D562" s="118"/>
      <c r="E562" s="124"/>
      <c r="F562" s="62" t="str">
        <f t="shared" si="43"/>
        <v/>
      </c>
      <c r="G562" s="118"/>
      <c r="H562" s="134"/>
    </row>
    <row r="563" spans="1:8" ht="18.75" customHeight="1">
      <c r="A563" s="12" t="str">
        <f t="shared" si="42"/>
        <v>527</v>
      </c>
      <c r="B563" s="12">
        <f>COUNTIF($F$17:F563,F563)</f>
        <v>527</v>
      </c>
      <c r="C563" s="118"/>
      <c r="D563" s="118"/>
      <c r="E563" s="124"/>
      <c r="F563" s="62" t="str">
        <f t="shared" si="43"/>
        <v/>
      </c>
      <c r="G563" s="118"/>
      <c r="H563" s="134"/>
    </row>
    <row r="564" spans="1:8" ht="18.75" customHeight="1">
      <c r="A564" s="12" t="str">
        <f t="shared" si="42"/>
        <v>528</v>
      </c>
      <c r="B564" s="12">
        <f>COUNTIF($F$17:F564,F564)</f>
        <v>528</v>
      </c>
      <c r="C564" s="118"/>
      <c r="D564" s="118"/>
      <c r="E564" s="124"/>
      <c r="F564" s="62" t="str">
        <f t="shared" si="43"/>
        <v/>
      </c>
      <c r="G564" s="118"/>
      <c r="H564" s="134"/>
    </row>
    <row r="565" spans="1:8" ht="18.75" customHeight="1">
      <c r="A565" s="12" t="str">
        <f t="shared" si="42"/>
        <v>529</v>
      </c>
      <c r="B565" s="12">
        <f>COUNTIF($F$17:F565,F565)</f>
        <v>529</v>
      </c>
      <c r="C565" s="118"/>
      <c r="D565" s="118"/>
      <c r="E565" s="124"/>
      <c r="F565" s="62" t="str">
        <f t="shared" si="43"/>
        <v/>
      </c>
      <c r="G565" s="118"/>
      <c r="H565" s="134"/>
    </row>
    <row r="566" spans="1:8" ht="18.75" customHeight="1">
      <c r="A566" s="12" t="str">
        <f t="shared" si="42"/>
        <v>530</v>
      </c>
      <c r="B566" s="12">
        <f>COUNTIF($F$17:F566,F566)</f>
        <v>530</v>
      </c>
      <c r="C566" s="118"/>
      <c r="D566" s="118"/>
      <c r="E566" s="124"/>
      <c r="F566" s="62" t="str">
        <f t="shared" si="43"/>
        <v/>
      </c>
      <c r="G566" s="118"/>
      <c r="H566" s="134"/>
    </row>
    <row r="567" spans="1:8" ht="18.75" customHeight="1">
      <c r="A567" s="12" t="str">
        <f t="shared" si="42"/>
        <v>531</v>
      </c>
      <c r="B567" s="12">
        <f>COUNTIF($F$17:F567,F567)</f>
        <v>531</v>
      </c>
      <c r="C567" s="118"/>
      <c r="D567" s="118"/>
      <c r="E567" s="124"/>
      <c r="F567" s="62" t="str">
        <f t="shared" si="43"/>
        <v/>
      </c>
      <c r="G567" s="118"/>
      <c r="H567" s="134"/>
    </row>
    <row r="568" spans="1:8" ht="18.75" customHeight="1">
      <c r="A568" s="12" t="str">
        <f t="shared" si="42"/>
        <v>532</v>
      </c>
      <c r="B568" s="12">
        <f>COUNTIF($F$17:F568,F568)</f>
        <v>532</v>
      </c>
      <c r="C568" s="118"/>
      <c r="D568" s="118"/>
      <c r="E568" s="124"/>
      <c r="F568" s="62" t="str">
        <f t="shared" si="43"/>
        <v/>
      </c>
      <c r="G568" s="118"/>
      <c r="H568" s="134"/>
    </row>
    <row r="569" spans="1:8" ht="18.75" customHeight="1">
      <c r="A569" s="12" t="str">
        <f t="shared" si="42"/>
        <v>533</v>
      </c>
      <c r="B569" s="12">
        <f>COUNTIF($F$17:F569,F569)</f>
        <v>533</v>
      </c>
      <c r="C569" s="118"/>
      <c r="D569" s="118"/>
      <c r="E569" s="124"/>
      <c r="F569" s="62" t="str">
        <f t="shared" si="43"/>
        <v/>
      </c>
      <c r="G569" s="118"/>
      <c r="H569" s="134"/>
    </row>
    <row r="570" spans="1:8" ht="18.75" customHeight="1">
      <c r="A570" s="12" t="str">
        <f t="shared" si="42"/>
        <v>534</v>
      </c>
      <c r="B570" s="12">
        <f>COUNTIF($F$17:F570,F570)</f>
        <v>534</v>
      </c>
      <c r="C570" s="118"/>
      <c r="D570" s="118"/>
      <c r="E570" s="124"/>
      <c r="F570" s="62" t="str">
        <f t="shared" si="43"/>
        <v/>
      </c>
      <c r="G570" s="118"/>
      <c r="H570" s="134"/>
    </row>
    <row r="571" spans="1:8" ht="18.75" customHeight="1">
      <c r="A571" s="12" t="str">
        <f t="shared" si="42"/>
        <v>535</v>
      </c>
      <c r="B571" s="12">
        <f>COUNTIF($F$17:F571,F571)</f>
        <v>535</v>
      </c>
      <c r="C571" s="118"/>
      <c r="D571" s="118"/>
      <c r="E571" s="124"/>
      <c r="F571" s="62" t="str">
        <f t="shared" si="43"/>
        <v/>
      </c>
      <c r="G571" s="118"/>
      <c r="H571" s="134"/>
    </row>
    <row r="572" spans="1:8" ht="18.75" customHeight="1">
      <c r="A572" s="12" t="str">
        <f t="shared" si="42"/>
        <v>536</v>
      </c>
      <c r="B572" s="12">
        <f>COUNTIF($F$17:F572,F572)</f>
        <v>536</v>
      </c>
      <c r="C572" s="118"/>
      <c r="D572" s="118"/>
      <c r="E572" s="124"/>
      <c r="F572" s="62" t="str">
        <f t="shared" si="43"/>
        <v/>
      </c>
      <c r="G572" s="118"/>
      <c r="H572" s="134"/>
    </row>
    <row r="573" spans="1:8" ht="18.75" customHeight="1">
      <c r="A573" s="12" t="str">
        <f t="shared" si="42"/>
        <v>537</v>
      </c>
      <c r="B573" s="12">
        <f>COUNTIF($F$17:F573,F573)</f>
        <v>537</v>
      </c>
      <c r="C573" s="118"/>
      <c r="D573" s="118"/>
      <c r="E573" s="124"/>
      <c r="F573" s="62" t="str">
        <f t="shared" si="43"/>
        <v/>
      </c>
      <c r="G573" s="118"/>
      <c r="H573" s="134"/>
    </row>
    <row r="574" spans="1:8" ht="18.75" customHeight="1">
      <c r="A574" s="12" t="str">
        <f t="shared" si="42"/>
        <v>538</v>
      </c>
      <c r="B574" s="12">
        <f>COUNTIF($F$17:F574,F574)</f>
        <v>538</v>
      </c>
      <c r="C574" s="118"/>
      <c r="D574" s="118"/>
      <c r="E574" s="124"/>
      <c r="F574" s="62" t="str">
        <f t="shared" si="43"/>
        <v/>
      </c>
      <c r="G574" s="118"/>
      <c r="H574" s="134"/>
    </row>
    <row r="575" spans="1:8" ht="18.75" customHeight="1">
      <c r="A575" s="12" t="str">
        <f t="shared" si="42"/>
        <v>539</v>
      </c>
      <c r="B575" s="12">
        <f>COUNTIF($F$17:F575,F575)</f>
        <v>539</v>
      </c>
      <c r="C575" s="118"/>
      <c r="D575" s="118"/>
      <c r="E575" s="124"/>
      <c r="F575" s="62" t="str">
        <f t="shared" si="43"/>
        <v/>
      </c>
      <c r="G575" s="118"/>
      <c r="H575" s="134"/>
    </row>
    <row r="576" spans="1:8" ht="18.75" customHeight="1">
      <c r="A576" s="12" t="str">
        <f t="shared" si="42"/>
        <v>540</v>
      </c>
      <c r="B576" s="12">
        <f>COUNTIF($F$17:F576,F576)</f>
        <v>540</v>
      </c>
      <c r="C576" s="118"/>
      <c r="D576" s="118"/>
      <c r="E576" s="124"/>
      <c r="F576" s="62" t="str">
        <f t="shared" si="43"/>
        <v/>
      </c>
      <c r="G576" s="118"/>
      <c r="H576" s="134"/>
    </row>
    <row r="577" spans="1:8" ht="18.75" customHeight="1">
      <c r="A577" s="12" t="str">
        <f t="shared" si="42"/>
        <v>541</v>
      </c>
      <c r="B577" s="12">
        <f>COUNTIF($F$17:F577,F577)</f>
        <v>541</v>
      </c>
      <c r="C577" s="118"/>
      <c r="D577" s="118"/>
      <c r="E577" s="124"/>
      <c r="F577" s="62" t="str">
        <f t="shared" si="43"/>
        <v/>
      </c>
      <c r="G577" s="118"/>
      <c r="H577" s="134"/>
    </row>
    <row r="578" spans="1:8" ht="18.75" customHeight="1">
      <c r="A578" s="12" t="str">
        <f t="shared" si="42"/>
        <v>542</v>
      </c>
      <c r="B578" s="12">
        <f>COUNTIF($F$17:F578,F578)</f>
        <v>542</v>
      </c>
      <c r="C578" s="118"/>
      <c r="D578" s="118"/>
      <c r="E578" s="124"/>
      <c r="F578" s="62" t="str">
        <f t="shared" si="43"/>
        <v/>
      </c>
      <c r="G578" s="118"/>
      <c r="H578" s="134"/>
    </row>
    <row r="579" spans="1:8" ht="18.75" customHeight="1">
      <c r="A579" s="12" t="str">
        <f t="shared" si="42"/>
        <v>543</v>
      </c>
      <c r="B579" s="12">
        <f>COUNTIF($F$17:F579,F579)</f>
        <v>543</v>
      </c>
      <c r="C579" s="118"/>
      <c r="D579" s="118"/>
      <c r="E579" s="124"/>
      <c r="F579" s="62" t="str">
        <f t="shared" si="43"/>
        <v/>
      </c>
      <c r="G579" s="118"/>
      <c r="H579" s="134"/>
    </row>
    <row r="580" spans="1:8" ht="18.75" customHeight="1">
      <c r="A580" s="12" t="str">
        <f t="shared" si="42"/>
        <v>544</v>
      </c>
      <c r="B580" s="12">
        <f>COUNTIF($F$17:F580,F580)</f>
        <v>544</v>
      </c>
      <c r="C580" s="118"/>
      <c r="D580" s="118"/>
      <c r="E580" s="124"/>
      <c r="F580" s="62" t="str">
        <f t="shared" si="43"/>
        <v/>
      </c>
      <c r="G580" s="118"/>
      <c r="H580" s="134"/>
    </row>
    <row r="581" spans="1:8" ht="18.75" customHeight="1">
      <c r="A581" s="12" t="str">
        <f t="shared" si="42"/>
        <v>545</v>
      </c>
      <c r="B581" s="12">
        <f>COUNTIF($F$17:F581,F581)</f>
        <v>545</v>
      </c>
      <c r="C581" s="118"/>
      <c r="D581" s="118"/>
      <c r="E581" s="124"/>
      <c r="F581" s="62" t="str">
        <f t="shared" si="43"/>
        <v/>
      </c>
      <c r="G581" s="118"/>
      <c r="H581" s="134"/>
    </row>
    <row r="582" spans="1:8" ht="18.75" customHeight="1">
      <c r="A582" s="12" t="str">
        <f t="shared" si="42"/>
        <v>546</v>
      </c>
      <c r="B582" s="12">
        <f>COUNTIF($F$17:F582,F582)</f>
        <v>546</v>
      </c>
      <c r="C582" s="118"/>
      <c r="D582" s="118"/>
      <c r="E582" s="124"/>
      <c r="F582" s="62" t="str">
        <f t="shared" si="43"/>
        <v/>
      </c>
      <c r="G582" s="118"/>
      <c r="H582" s="134"/>
    </row>
    <row r="583" spans="1:8" ht="18.75" customHeight="1">
      <c r="A583" s="12" t="str">
        <f t="shared" si="42"/>
        <v>547</v>
      </c>
      <c r="B583" s="12">
        <f>COUNTIF($F$17:F583,F583)</f>
        <v>547</v>
      </c>
      <c r="C583" s="118"/>
      <c r="D583" s="118"/>
      <c r="E583" s="124"/>
      <c r="F583" s="62" t="str">
        <f t="shared" si="43"/>
        <v/>
      </c>
      <c r="G583" s="118"/>
      <c r="H583" s="134"/>
    </row>
    <row r="584" spans="1:8" ht="18.75" customHeight="1">
      <c r="A584" s="12" t="str">
        <f t="shared" si="42"/>
        <v>548</v>
      </c>
      <c r="B584" s="12">
        <f>COUNTIF($F$17:F584,F584)</f>
        <v>548</v>
      </c>
      <c r="C584" s="118"/>
      <c r="D584" s="118"/>
      <c r="E584" s="124"/>
      <c r="F584" s="62" t="str">
        <f t="shared" si="43"/>
        <v/>
      </c>
      <c r="G584" s="118"/>
      <c r="H584" s="134"/>
    </row>
    <row r="585" spans="1:8" ht="18.75" customHeight="1">
      <c r="A585" s="12" t="str">
        <f t="shared" si="42"/>
        <v>549</v>
      </c>
      <c r="B585" s="12">
        <f>COUNTIF($F$17:F585,F585)</f>
        <v>549</v>
      </c>
      <c r="C585" s="118"/>
      <c r="D585" s="118"/>
      <c r="E585" s="124"/>
      <c r="F585" s="62" t="str">
        <f t="shared" si="43"/>
        <v/>
      </c>
      <c r="G585" s="118"/>
      <c r="H585" s="134"/>
    </row>
    <row r="586" spans="1:8" ht="18.75" customHeight="1">
      <c r="A586" s="12" t="str">
        <f t="shared" si="42"/>
        <v>550</v>
      </c>
      <c r="B586" s="12">
        <f>COUNTIF($F$17:F586,F586)</f>
        <v>550</v>
      </c>
      <c r="C586" s="118"/>
      <c r="D586" s="118"/>
      <c r="E586" s="124"/>
      <c r="F586" s="62" t="str">
        <f t="shared" si="43"/>
        <v/>
      </c>
      <c r="G586" s="118"/>
      <c r="H586" s="134"/>
    </row>
    <row r="587" spans="1:8" ht="18.75" customHeight="1">
      <c r="A587" s="12" t="str">
        <f t="shared" si="42"/>
        <v>551</v>
      </c>
      <c r="B587" s="12">
        <f>COUNTIF($F$17:F587,F587)</f>
        <v>551</v>
      </c>
      <c r="C587" s="118"/>
      <c r="D587" s="118"/>
      <c r="E587" s="124"/>
      <c r="F587" s="62" t="str">
        <f t="shared" si="43"/>
        <v/>
      </c>
      <c r="G587" s="118"/>
      <c r="H587" s="134"/>
    </row>
    <row r="588" spans="1:8" ht="18.75" customHeight="1">
      <c r="A588" s="12" t="str">
        <f t="shared" si="42"/>
        <v>552</v>
      </c>
      <c r="B588" s="12">
        <f>COUNTIF($F$17:F588,F588)</f>
        <v>552</v>
      </c>
      <c r="C588" s="118"/>
      <c r="D588" s="118"/>
      <c r="E588" s="124"/>
      <c r="F588" s="62" t="str">
        <f t="shared" si="43"/>
        <v/>
      </c>
      <c r="G588" s="118"/>
      <c r="H588" s="134"/>
    </row>
    <row r="589" spans="1:8" ht="18.75" customHeight="1">
      <c r="A589" s="12" t="str">
        <f t="shared" si="42"/>
        <v>553</v>
      </c>
      <c r="B589" s="12">
        <f>COUNTIF($F$17:F589,F589)</f>
        <v>553</v>
      </c>
      <c r="C589" s="118"/>
      <c r="D589" s="118"/>
      <c r="E589" s="124"/>
      <c r="F589" s="62" t="str">
        <f t="shared" si="43"/>
        <v/>
      </c>
      <c r="G589" s="118"/>
      <c r="H589" s="134"/>
    </row>
    <row r="590" spans="1:8" ht="18.75" customHeight="1">
      <c r="A590" s="12" t="str">
        <f t="shared" si="42"/>
        <v>554</v>
      </c>
      <c r="B590" s="12">
        <f>COUNTIF($F$17:F590,F590)</f>
        <v>554</v>
      </c>
      <c r="C590" s="118"/>
      <c r="D590" s="118"/>
      <c r="E590" s="124"/>
      <c r="F590" s="62" t="str">
        <f t="shared" si="43"/>
        <v/>
      </c>
      <c r="G590" s="118"/>
      <c r="H590" s="134"/>
    </row>
    <row r="591" spans="1:8" ht="18.75" customHeight="1">
      <c r="A591" s="12" t="str">
        <f t="shared" si="42"/>
        <v>555</v>
      </c>
      <c r="B591" s="12">
        <f>COUNTIF($F$17:F591,F591)</f>
        <v>555</v>
      </c>
      <c r="C591" s="118"/>
      <c r="D591" s="118"/>
      <c r="E591" s="124"/>
      <c r="F591" s="62" t="str">
        <f t="shared" si="43"/>
        <v/>
      </c>
      <c r="G591" s="118"/>
      <c r="H591" s="134"/>
    </row>
    <row r="592" spans="1:8" ht="18.75" customHeight="1">
      <c r="A592" s="33"/>
      <c r="B592" s="33"/>
      <c r="C592" s="141" t="s">
        <v>135</v>
      </c>
      <c r="D592" s="141"/>
      <c r="E592" s="141"/>
      <c r="F592" s="141"/>
      <c r="G592" s="141"/>
      <c r="H592" s="93">
        <f>SUM(H556:H591)</f>
        <v>0</v>
      </c>
    </row>
    <row r="593" spans="1:8" ht="18.75" customHeight="1">
      <c r="E593" s="143"/>
      <c r="F593" s="58"/>
      <c r="G593" s="148" t="s">
        <v>136</v>
      </c>
      <c r="H593" s="153">
        <f>H553-H592</f>
        <v>0</v>
      </c>
    </row>
    <row r="594" spans="1:8" s="0" customFormat="1" ht="18.75" customHeight="1">
      <c r="E594" s="143"/>
      <c r="F594" s="58"/>
      <c r="G594" s="148" t="s">
        <v>64</v>
      </c>
      <c r="H594" s="153">
        <f>H540+H593</f>
        <v>0</v>
      </c>
    </row>
    <row r="595" spans="1:8" ht="30" customHeight="1">
      <c r="C595" s="15" t="s">
        <v>28</v>
      </c>
      <c r="D595" s="37"/>
      <c r="F595" s="60"/>
      <c r="G595" s="9"/>
      <c r="H595" s="150" t="s">
        <v>137</v>
      </c>
    </row>
    <row r="596" spans="1:8" s="9" customFormat="1">
      <c r="A596" s="11" t="s">
        <v>55</v>
      </c>
      <c r="B596" s="11" t="s">
        <v>54</v>
      </c>
      <c r="C596" s="28" t="s">
        <v>1</v>
      </c>
      <c r="D596" s="28" t="s">
        <v>13</v>
      </c>
      <c r="E596" s="28" t="s">
        <v>27</v>
      </c>
      <c r="F596" s="28" t="s">
        <v>15</v>
      </c>
      <c r="G596" s="28" t="s">
        <v>20</v>
      </c>
      <c r="H596" s="131" t="s">
        <v>17</v>
      </c>
    </row>
    <row r="597" spans="1:8" ht="18.75" customHeight="1">
      <c r="A597" s="12" t="str">
        <f t="shared" ref="A597:A606" si="44">F597&amp;B597</f>
        <v>572</v>
      </c>
      <c r="B597" s="12">
        <f>COUNTIF($F$4:F597,F597)</f>
        <v>572</v>
      </c>
      <c r="C597" s="118"/>
      <c r="D597" s="118"/>
      <c r="E597" s="122"/>
      <c r="F597" s="62" t="str">
        <f t="shared" ref="F597:F606" si="45">IF(E597=1,"会費",(IF(E597=2,"補助金および助成金",(IF(E597=3,"寄付金",(IF(E597=4,"雑収入",(IF(E597=5,"前年度繰越金","")))))))))</f>
        <v/>
      </c>
      <c r="G597" s="118"/>
      <c r="H597" s="132"/>
    </row>
    <row r="598" spans="1:8" ht="18.75" customHeight="1">
      <c r="A598" s="12" t="str">
        <f t="shared" si="44"/>
        <v>573</v>
      </c>
      <c r="B598" s="12">
        <f>COUNTIF($F$4:F598,F598)</f>
        <v>573</v>
      </c>
      <c r="C598" s="118"/>
      <c r="D598" s="118"/>
      <c r="E598" s="122"/>
      <c r="F598" s="62" t="str">
        <f t="shared" si="45"/>
        <v/>
      </c>
      <c r="G598" s="118"/>
      <c r="H598" s="132"/>
    </row>
    <row r="599" spans="1:8" ht="18.75" customHeight="1">
      <c r="A599" s="12" t="str">
        <f t="shared" si="44"/>
        <v>574</v>
      </c>
      <c r="B599" s="12">
        <f>COUNTIF($F$4:F599,F599)</f>
        <v>574</v>
      </c>
      <c r="C599" s="118"/>
      <c r="D599" s="118"/>
      <c r="E599" s="122"/>
      <c r="F599" s="62" t="str">
        <f t="shared" si="45"/>
        <v/>
      </c>
      <c r="G599" s="118"/>
      <c r="H599" s="132"/>
    </row>
    <row r="600" spans="1:8" ht="18.75" customHeight="1">
      <c r="A600" s="12" t="str">
        <f t="shared" si="44"/>
        <v>575</v>
      </c>
      <c r="B600" s="12">
        <f>COUNTIF($F$4:F600,F600)</f>
        <v>575</v>
      </c>
      <c r="C600" s="118"/>
      <c r="D600" s="118"/>
      <c r="E600" s="122"/>
      <c r="F600" s="62" t="str">
        <f t="shared" si="45"/>
        <v/>
      </c>
      <c r="G600" s="118"/>
      <c r="H600" s="132"/>
    </row>
    <row r="601" spans="1:8" ht="18.75" customHeight="1">
      <c r="A601" s="12" t="str">
        <f t="shared" si="44"/>
        <v>576</v>
      </c>
      <c r="B601" s="12">
        <f>COUNTIF($F$4:F601,F601)</f>
        <v>576</v>
      </c>
      <c r="C601" s="118"/>
      <c r="D601" s="118"/>
      <c r="E601" s="122"/>
      <c r="F601" s="62" t="str">
        <f t="shared" si="45"/>
        <v/>
      </c>
      <c r="G601" s="118"/>
      <c r="H601" s="132"/>
    </row>
    <row r="602" spans="1:8" ht="18.75" customHeight="1">
      <c r="A602" s="12" t="str">
        <f t="shared" si="44"/>
        <v>577</v>
      </c>
      <c r="B602" s="12">
        <f>COUNTIF($F$4:F602,F602)</f>
        <v>577</v>
      </c>
      <c r="C602" s="118"/>
      <c r="D602" s="118"/>
      <c r="E602" s="122"/>
      <c r="F602" s="62" t="str">
        <f t="shared" si="45"/>
        <v/>
      </c>
      <c r="G602" s="118"/>
      <c r="H602" s="132"/>
    </row>
    <row r="603" spans="1:8" ht="18.75" customHeight="1">
      <c r="A603" s="12" t="str">
        <f t="shared" si="44"/>
        <v>578</v>
      </c>
      <c r="B603" s="12">
        <f>COUNTIF($F$4:F603,F603)</f>
        <v>578</v>
      </c>
      <c r="C603" s="118"/>
      <c r="D603" s="118"/>
      <c r="E603" s="122"/>
      <c r="F603" s="62" t="str">
        <f t="shared" si="45"/>
        <v/>
      </c>
      <c r="G603" s="118"/>
      <c r="H603" s="132"/>
    </row>
    <row r="604" spans="1:8" ht="18.75" customHeight="1">
      <c r="A604" s="12" t="str">
        <f t="shared" si="44"/>
        <v>579</v>
      </c>
      <c r="B604" s="12">
        <f>COUNTIF($F$4:F604,F604)</f>
        <v>579</v>
      </c>
      <c r="C604" s="118"/>
      <c r="D604" s="118"/>
      <c r="E604" s="122"/>
      <c r="F604" s="62" t="str">
        <f t="shared" si="45"/>
        <v/>
      </c>
      <c r="G604" s="118"/>
      <c r="H604" s="132"/>
    </row>
    <row r="605" spans="1:8" ht="18.75" customHeight="1">
      <c r="A605" s="12" t="str">
        <f t="shared" si="44"/>
        <v>580</v>
      </c>
      <c r="B605" s="12">
        <f>COUNTIF($F$4:F605,F605)</f>
        <v>580</v>
      </c>
      <c r="C605" s="118"/>
      <c r="D605" s="118"/>
      <c r="E605" s="122"/>
      <c r="F605" s="62" t="str">
        <f t="shared" si="45"/>
        <v/>
      </c>
      <c r="G605" s="118"/>
      <c r="H605" s="132"/>
    </row>
    <row r="606" spans="1:8" ht="18.75" customHeight="1">
      <c r="A606" s="138" t="str">
        <f t="shared" si="44"/>
        <v>581</v>
      </c>
      <c r="B606" s="138">
        <f>COUNTIF($F$4:F606,F606)</f>
        <v>581</v>
      </c>
      <c r="C606" s="121"/>
      <c r="D606" s="121"/>
      <c r="E606" s="142"/>
      <c r="F606" s="144" t="str">
        <f t="shared" si="45"/>
        <v/>
      </c>
      <c r="G606" s="121"/>
      <c r="H606" s="151"/>
    </row>
    <row r="607" spans="1:8" ht="18.75" customHeight="1">
      <c r="A607" s="139"/>
      <c r="B607" s="139"/>
      <c r="C607" s="140" t="s">
        <v>139</v>
      </c>
      <c r="D607" s="140"/>
      <c r="E607" s="140"/>
      <c r="F607" s="140"/>
      <c r="G607" s="147"/>
      <c r="H607" s="152">
        <f>SUM(H597:H606)</f>
        <v>0</v>
      </c>
    </row>
    <row r="608" spans="1:8" ht="30" customHeight="1">
      <c r="C608" s="23" t="s">
        <v>33</v>
      </c>
      <c r="D608" s="40"/>
      <c r="E608" s="48"/>
      <c r="F608" s="48"/>
      <c r="G608" s="40"/>
      <c r="H608" s="84"/>
    </row>
    <row r="609" spans="1:8" s="9" customFormat="1">
      <c r="A609" s="11" t="s">
        <v>55</v>
      </c>
      <c r="B609" s="11" t="s">
        <v>54</v>
      </c>
      <c r="C609" s="28" t="s">
        <v>1</v>
      </c>
      <c r="D609" s="28" t="s">
        <v>13</v>
      </c>
      <c r="E609" s="28" t="s">
        <v>27</v>
      </c>
      <c r="F609" s="28" t="s">
        <v>15</v>
      </c>
      <c r="G609" s="28" t="s">
        <v>20</v>
      </c>
      <c r="H609" s="131" t="s">
        <v>25</v>
      </c>
    </row>
    <row r="610" spans="1:8" ht="18.75" customHeight="1">
      <c r="A610" s="12" t="str">
        <f t="shared" ref="A610:A645" si="46">F610&amp;B610</f>
        <v>572</v>
      </c>
      <c r="B610" s="12">
        <f>COUNTIF($F$17:F610,F610)</f>
        <v>572</v>
      </c>
      <c r="C610" s="119"/>
      <c r="D610" s="119"/>
      <c r="E610" s="123"/>
      <c r="F610" s="62" t="str">
        <f t="shared" ref="F610:F645" si="47">IF(E610=1,"社会奉仕活動",(IF(E610=2,"生きがいを高める活動",(IF(E610=3,"健康を進める活動",(IF(E610=4,"その他の社会活動",(IF(E610=5,"補助対象外","")))))))))</f>
        <v/>
      </c>
      <c r="G610" s="119"/>
      <c r="H610" s="133"/>
    </row>
    <row r="611" spans="1:8" ht="18.75" customHeight="1">
      <c r="A611" s="12" t="str">
        <f t="shared" si="46"/>
        <v>573</v>
      </c>
      <c r="B611" s="12">
        <f>COUNTIF($F$17:F611,F611)</f>
        <v>573</v>
      </c>
      <c r="C611" s="118"/>
      <c r="D611" s="118"/>
      <c r="E611" s="124"/>
      <c r="F611" s="62" t="str">
        <f t="shared" si="47"/>
        <v/>
      </c>
      <c r="G611" s="118"/>
      <c r="H611" s="134"/>
    </row>
    <row r="612" spans="1:8" ht="18.75" customHeight="1">
      <c r="A612" s="12" t="str">
        <f t="shared" si="46"/>
        <v>574</v>
      </c>
      <c r="B612" s="12">
        <f>COUNTIF($F$17:F612,F612)</f>
        <v>574</v>
      </c>
      <c r="C612" s="118"/>
      <c r="D612" s="118"/>
      <c r="E612" s="124"/>
      <c r="F612" s="62" t="str">
        <f t="shared" si="47"/>
        <v/>
      </c>
      <c r="G612" s="118"/>
      <c r="H612" s="134"/>
    </row>
    <row r="613" spans="1:8" ht="18.75" customHeight="1">
      <c r="A613" s="12" t="str">
        <f t="shared" si="46"/>
        <v>575</v>
      </c>
      <c r="B613" s="12">
        <f>COUNTIF($F$17:F613,F613)</f>
        <v>575</v>
      </c>
      <c r="C613" s="118"/>
      <c r="D613" s="118"/>
      <c r="E613" s="124"/>
      <c r="F613" s="62" t="str">
        <f t="shared" si="47"/>
        <v/>
      </c>
      <c r="G613" s="118"/>
      <c r="H613" s="134"/>
    </row>
    <row r="614" spans="1:8" ht="18.75" customHeight="1">
      <c r="A614" s="12" t="str">
        <f t="shared" si="46"/>
        <v>576</v>
      </c>
      <c r="B614" s="12">
        <f>COUNTIF($F$17:F614,F614)</f>
        <v>576</v>
      </c>
      <c r="C614" s="118"/>
      <c r="D614" s="118"/>
      <c r="E614" s="124"/>
      <c r="F614" s="62" t="str">
        <f t="shared" si="47"/>
        <v/>
      </c>
      <c r="G614" s="118"/>
      <c r="H614" s="134"/>
    </row>
    <row r="615" spans="1:8" ht="18.75" customHeight="1">
      <c r="A615" s="12" t="str">
        <f t="shared" si="46"/>
        <v>577</v>
      </c>
      <c r="B615" s="12">
        <f>COUNTIF($F$17:F615,F615)</f>
        <v>577</v>
      </c>
      <c r="C615" s="118"/>
      <c r="D615" s="118"/>
      <c r="E615" s="124"/>
      <c r="F615" s="62" t="str">
        <f t="shared" si="47"/>
        <v/>
      </c>
      <c r="G615" s="118"/>
      <c r="H615" s="134"/>
    </row>
    <row r="616" spans="1:8" ht="18.75" customHeight="1">
      <c r="A616" s="12" t="str">
        <f t="shared" si="46"/>
        <v>578</v>
      </c>
      <c r="B616" s="12">
        <f>COUNTIF($F$17:F616,F616)</f>
        <v>578</v>
      </c>
      <c r="C616" s="118"/>
      <c r="D616" s="118"/>
      <c r="E616" s="124"/>
      <c r="F616" s="62" t="str">
        <f t="shared" si="47"/>
        <v/>
      </c>
      <c r="G616" s="118"/>
      <c r="H616" s="134"/>
    </row>
    <row r="617" spans="1:8" ht="18.75" customHeight="1">
      <c r="A617" s="12" t="str">
        <f t="shared" si="46"/>
        <v>579</v>
      </c>
      <c r="B617" s="12">
        <f>COUNTIF($F$17:F617,F617)</f>
        <v>579</v>
      </c>
      <c r="C617" s="118"/>
      <c r="D617" s="118"/>
      <c r="E617" s="124"/>
      <c r="F617" s="62" t="str">
        <f t="shared" si="47"/>
        <v/>
      </c>
      <c r="G617" s="118"/>
      <c r="H617" s="134"/>
    </row>
    <row r="618" spans="1:8" ht="18.75" customHeight="1">
      <c r="A618" s="12" t="str">
        <f t="shared" si="46"/>
        <v>580</v>
      </c>
      <c r="B618" s="12">
        <f>COUNTIF($F$17:F618,F618)</f>
        <v>580</v>
      </c>
      <c r="C618" s="118"/>
      <c r="D618" s="118"/>
      <c r="E618" s="124"/>
      <c r="F618" s="62" t="str">
        <f t="shared" si="47"/>
        <v/>
      </c>
      <c r="G618" s="118"/>
      <c r="H618" s="134"/>
    </row>
    <row r="619" spans="1:8" ht="18.75" customHeight="1">
      <c r="A619" s="12" t="str">
        <f t="shared" si="46"/>
        <v>581</v>
      </c>
      <c r="B619" s="12">
        <f>COUNTIF($F$17:F619,F619)</f>
        <v>581</v>
      </c>
      <c r="C619" s="118"/>
      <c r="D619" s="118"/>
      <c r="E619" s="124"/>
      <c r="F619" s="62" t="str">
        <f t="shared" si="47"/>
        <v/>
      </c>
      <c r="G619" s="118"/>
      <c r="H619" s="134"/>
    </row>
    <row r="620" spans="1:8" ht="18.75" customHeight="1">
      <c r="A620" s="12" t="str">
        <f t="shared" si="46"/>
        <v>582</v>
      </c>
      <c r="B620" s="12">
        <f>COUNTIF($F$17:F620,F620)</f>
        <v>582</v>
      </c>
      <c r="C620" s="118"/>
      <c r="D620" s="118"/>
      <c r="E620" s="124"/>
      <c r="F620" s="62" t="str">
        <f t="shared" si="47"/>
        <v/>
      </c>
      <c r="G620" s="118"/>
      <c r="H620" s="134"/>
    </row>
    <row r="621" spans="1:8" ht="18.75" customHeight="1">
      <c r="A621" s="12" t="str">
        <f t="shared" si="46"/>
        <v>583</v>
      </c>
      <c r="B621" s="12">
        <f>COUNTIF($F$17:F621,F621)</f>
        <v>583</v>
      </c>
      <c r="C621" s="118"/>
      <c r="D621" s="118"/>
      <c r="E621" s="124"/>
      <c r="F621" s="62" t="str">
        <f t="shared" si="47"/>
        <v/>
      </c>
      <c r="G621" s="118"/>
      <c r="H621" s="134"/>
    </row>
    <row r="622" spans="1:8" ht="18.75" customHeight="1">
      <c r="A622" s="12" t="str">
        <f t="shared" si="46"/>
        <v>584</v>
      </c>
      <c r="B622" s="12">
        <f>COUNTIF($F$17:F622,F622)</f>
        <v>584</v>
      </c>
      <c r="C622" s="118"/>
      <c r="D622" s="118"/>
      <c r="E622" s="124"/>
      <c r="F622" s="62" t="str">
        <f t="shared" si="47"/>
        <v/>
      </c>
      <c r="G622" s="118"/>
      <c r="H622" s="134"/>
    </row>
    <row r="623" spans="1:8" ht="18.75" customHeight="1">
      <c r="A623" s="12" t="str">
        <f t="shared" si="46"/>
        <v>585</v>
      </c>
      <c r="B623" s="12">
        <f>COUNTIF($F$17:F623,F623)</f>
        <v>585</v>
      </c>
      <c r="C623" s="118"/>
      <c r="D623" s="118"/>
      <c r="E623" s="124"/>
      <c r="F623" s="62" t="str">
        <f t="shared" si="47"/>
        <v/>
      </c>
      <c r="G623" s="118"/>
      <c r="H623" s="134"/>
    </row>
    <row r="624" spans="1:8" ht="18.75" customHeight="1">
      <c r="A624" s="12" t="str">
        <f t="shared" si="46"/>
        <v>586</v>
      </c>
      <c r="B624" s="12">
        <f>COUNTIF($F$17:F624,F624)</f>
        <v>586</v>
      </c>
      <c r="C624" s="118"/>
      <c r="D624" s="118"/>
      <c r="E624" s="124"/>
      <c r="F624" s="62" t="str">
        <f t="shared" si="47"/>
        <v/>
      </c>
      <c r="G624" s="118"/>
      <c r="H624" s="134"/>
    </row>
    <row r="625" spans="1:8" ht="18.75" customHeight="1">
      <c r="A625" s="12" t="str">
        <f t="shared" si="46"/>
        <v>587</v>
      </c>
      <c r="B625" s="12">
        <f>COUNTIF($F$17:F625,F625)</f>
        <v>587</v>
      </c>
      <c r="C625" s="118"/>
      <c r="D625" s="118"/>
      <c r="E625" s="124"/>
      <c r="F625" s="62" t="str">
        <f t="shared" si="47"/>
        <v/>
      </c>
      <c r="G625" s="118"/>
      <c r="H625" s="134"/>
    </row>
    <row r="626" spans="1:8" ht="18.75" customHeight="1">
      <c r="A626" s="12" t="str">
        <f t="shared" si="46"/>
        <v>588</v>
      </c>
      <c r="B626" s="12">
        <f>COUNTIF($F$17:F626,F626)</f>
        <v>588</v>
      </c>
      <c r="C626" s="118"/>
      <c r="D626" s="118"/>
      <c r="E626" s="124"/>
      <c r="F626" s="62" t="str">
        <f t="shared" si="47"/>
        <v/>
      </c>
      <c r="G626" s="118"/>
      <c r="H626" s="134"/>
    </row>
    <row r="627" spans="1:8" ht="18.75" customHeight="1">
      <c r="A627" s="12" t="str">
        <f t="shared" si="46"/>
        <v>589</v>
      </c>
      <c r="B627" s="12">
        <f>COUNTIF($F$17:F627,F627)</f>
        <v>589</v>
      </c>
      <c r="C627" s="118"/>
      <c r="D627" s="118"/>
      <c r="E627" s="124"/>
      <c r="F627" s="62" t="str">
        <f t="shared" si="47"/>
        <v/>
      </c>
      <c r="G627" s="118"/>
      <c r="H627" s="134"/>
    </row>
    <row r="628" spans="1:8" ht="18.75" customHeight="1">
      <c r="A628" s="12" t="str">
        <f t="shared" si="46"/>
        <v>590</v>
      </c>
      <c r="B628" s="12">
        <f>COUNTIF($F$17:F628,F628)</f>
        <v>590</v>
      </c>
      <c r="C628" s="118"/>
      <c r="D628" s="118"/>
      <c r="E628" s="124"/>
      <c r="F628" s="62" t="str">
        <f t="shared" si="47"/>
        <v/>
      </c>
      <c r="G628" s="118"/>
      <c r="H628" s="134"/>
    </row>
    <row r="629" spans="1:8" ht="18.75" customHeight="1">
      <c r="A629" s="12" t="str">
        <f t="shared" si="46"/>
        <v>591</v>
      </c>
      <c r="B629" s="12">
        <f>COUNTIF($F$17:F629,F629)</f>
        <v>591</v>
      </c>
      <c r="C629" s="118"/>
      <c r="D629" s="118"/>
      <c r="E629" s="124"/>
      <c r="F629" s="62" t="str">
        <f t="shared" si="47"/>
        <v/>
      </c>
      <c r="G629" s="118"/>
      <c r="H629" s="134"/>
    </row>
    <row r="630" spans="1:8" ht="18.75" customHeight="1">
      <c r="A630" s="12" t="str">
        <f t="shared" si="46"/>
        <v>592</v>
      </c>
      <c r="B630" s="12">
        <f>COUNTIF($F$17:F630,F630)</f>
        <v>592</v>
      </c>
      <c r="C630" s="118"/>
      <c r="D630" s="118"/>
      <c r="E630" s="124"/>
      <c r="F630" s="62" t="str">
        <f t="shared" si="47"/>
        <v/>
      </c>
      <c r="G630" s="118"/>
      <c r="H630" s="134"/>
    </row>
    <row r="631" spans="1:8" ht="18.75" customHeight="1">
      <c r="A631" s="12" t="str">
        <f t="shared" si="46"/>
        <v>593</v>
      </c>
      <c r="B631" s="12">
        <f>COUNTIF($F$17:F631,F631)</f>
        <v>593</v>
      </c>
      <c r="C631" s="118"/>
      <c r="D631" s="118"/>
      <c r="E631" s="124"/>
      <c r="F631" s="62" t="str">
        <f t="shared" si="47"/>
        <v/>
      </c>
      <c r="G631" s="118"/>
      <c r="H631" s="134"/>
    </row>
    <row r="632" spans="1:8" ht="18.75" customHeight="1">
      <c r="A632" s="12" t="str">
        <f t="shared" si="46"/>
        <v>594</v>
      </c>
      <c r="B632" s="12">
        <f>COUNTIF($F$17:F632,F632)</f>
        <v>594</v>
      </c>
      <c r="C632" s="118"/>
      <c r="D632" s="118"/>
      <c r="E632" s="124"/>
      <c r="F632" s="62" t="str">
        <f t="shared" si="47"/>
        <v/>
      </c>
      <c r="G632" s="118"/>
      <c r="H632" s="134"/>
    </row>
    <row r="633" spans="1:8" ht="18.75" customHeight="1">
      <c r="A633" s="12" t="str">
        <f t="shared" si="46"/>
        <v>595</v>
      </c>
      <c r="B633" s="12">
        <f>COUNTIF($F$17:F633,F633)</f>
        <v>595</v>
      </c>
      <c r="C633" s="118"/>
      <c r="D633" s="118"/>
      <c r="E633" s="124"/>
      <c r="F633" s="62" t="str">
        <f t="shared" si="47"/>
        <v/>
      </c>
      <c r="G633" s="118"/>
      <c r="H633" s="134"/>
    </row>
    <row r="634" spans="1:8" ht="18.75" customHeight="1">
      <c r="A634" s="12" t="str">
        <f t="shared" si="46"/>
        <v>596</v>
      </c>
      <c r="B634" s="12">
        <f>COUNTIF($F$17:F634,F634)</f>
        <v>596</v>
      </c>
      <c r="C634" s="118"/>
      <c r="D634" s="118"/>
      <c r="E634" s="124"/>
      <c r="F634" s="62" t="str">
        <f t="shared" si="47"/>
        <v/>
      </c>
      <c r="G634" s="118"/>
      <c r="H634" s="134"/>
    </row>
    <row r="635" spans="1:8" ht="18.75" customHeight="1">
      <c r="A635" s="12" t="str">
        <f t="shared" si="46"/>
        <v>597</v>
      </c>
      <c r="B635" s="12">
        <f>COUNTIF($F$17:F635,F635)</f>
        <v>597</v>
      </c>
      <c r="C635" s="118"/>
      <c r="D635" s="118"/>
      <c r="E635" s="124"/>
      <c r="F635" s="62" t="str">
        <f t="shared" si="47"/>
        <v/>
      </c>
      <c r="G635" s="118"/>
      <c r="H635" s="134"/>
    </row>
    <row r="636" spans="1:8" ht="18.75" customHeight="1">
      <c r="A636" s="12" t="str">
        <f t="shared" si="46"/>
        <v>598</v>
      </c>
      <c r="B636" s="12">
        <f>COUNTIF($F$17:F636,F636)</f>
        <v>598</v>
      </c>
      <c r="C636" s="118"/>
      <c r="D636" s="118"/>
      <c r="E636" s="124"/>
      <c r="F636" s="62" t="str">
        <f t="shared" si="47"/>
        <v/>
      </c>
      <c r="G636" s="118"/>
      <c r="H636" s="134"/>
    </row>
    <row r="637" spans="1:8" ht="18.75" customHeight="1">
      <c r="A637" s="12" t="str">
        <f t="shared" si="46"/>
        <v>599</v>
      </c>
      <c r="B637" s="12">
        <f>COUNTIF($F$17:F637,F637)</f>
        <v>599</v>
      </c>
      <c r="C637" s="118"/>
      <c r="D637" s="118"/>
      <c r="E637" s="124"/>
      <c r="F637" s="62" t="str">
        <f t="shared" si="47"/>
        <v/>
      </c>
      <c r="G637" s="118"/>
      <c r="H637" s="134"/>
    </row>
    <row r="638" spans="1:8" ht="18.75" customHeight="1">
      <c r="A638" s="12" t="str">
        <f t="shared" si="46"/>
        <v>600</v>
      </c>
      <c r="B638" s="12">
        <f>COUNTIF($F$17:F638,F638)</f>
        <v>600</v>
      </c>
      <c r="C638" s="118"/>
      <c r="D638" s="118"/>
      <c r="E638" s="124"/>
      <c r="F638" s="62" t="str">
        <f t="shared" si="47"/>
        <v/>
      </c>
      <c r="G638" s="118"/>
      <c r="H638" s="134"/>
    </row>
    <row r="639" spans="1:8" ht="18.75" customHeight="1">
      <c r="A639" s="12" t="str">
        <f t="shared" si="46"/>
        <v>601</v>
      </c>
      <c r="B639" s="12">
        <f>COUNTIF($F$17:F639,F639)</f>
        <v>601</v>
      </c>
      <c r="C639" s="118"/>
      <c r="D639" s="118"/>
      <c r="E639" s="124"/>
      <c r="F639" s="62" t="str">
        <f t="shared" si="47"/>
        <v/>
      </c>
      <c r="G639" s="118"/>
      <c r="H639" s="134"/>
    </row>
    <row r="640" spans="1:8" ht="18.75" customHeight="1">
      <c r="A640" s="12" t="str">
        <f t="shared" si="46"/>
        <v>602</v>
      </c>
      <c r="B640" s="12">
        <f>COUNTIF($F$17:F640,F640)</f>
        <v>602</v>
      </c>
      <c r="C640" s="118"/>
      <c r="D640" s="118"/>
      <c r="E640" s="124"/>
      <c r="F640" s="62" t="str">
        <f t="shared" si="47"/>
        <v/>
      </c>
      <c r="G640" s="118"/>
      <c r="H640" s="134"/>
    </row>
    <row r="641" spans="1:8" ht="18.75" customHeight="1">
      <c r="A641" s="12" t="str">
        <f t="shared" si="46"/>
        <v>603</v>
      </c>
      <c r="B641" s="12">
        <f>COUNTIF($F$17:F641,F641)</f>
        <v>603</v>
      </c>
      <c r="C641" s="118"/>
      <c r="D641" s="118"/>
      <c r="E641" s="124"/>
      <c r="F641" s="62" t="str">
        <f t="shared" si="47"/>
        <v/>
      </c>
      <c r="G641" s="118"/>
      <c r="H641" s="134"/>
    </row>
    <row r="642" spans="1:8" ht="18.75" customHeight="1">
      <c r="A642" s="12" t="str">
        <f t="shared" si="46"/>
        <v>604</v>
      </c>
      <c r="B642" s="12">
        <f>COUNTIF($F$17:F642,F642)</f>
        <v>604</v>
      </c>
      <c r="C642" s="118"/>
      <c r="D642" s="118"/>
      <c r="E642" s="124"/>
      <c r="F642" s="62" t="str">
        <f t="shared" si="47"/>
        <v/>
      </c>
      <c r="G642" s="118"/>
      <c r="H642" s="134"/>
    </row>
    <row r="643" spans="1:8" ht="18.75" customHeight="1">
      <c r="A643" s="12" t="str">
        <f t="shared" si="46"/>
        <v>605</v>
      </c>
      <c r="B643" s="12">
        <f>COUNTIF($F$17:F643,F643)</f>
        <v>605</v>
      </c>
      <c r="C643" s="118"/>
      <c r="D643" s="118"/>
      <c r="E643" s="124"/>
      <c r="F643" s="62" t="str">
        <f t="shared" si="47"/>
        <v/>
      </c>
      <c r="G643" s="118"/>
      <c r="H643" s="134"/>
    </row>
    <row r="644" spans="1:8" ht="18.75" customHeight="1">
      <c r="A644" s="12" t="str">
        <f t="shared" si="46"/>
        <v>606</v>
      </c>
      <c r="B644" s="12">
        <f>COUNTIF($F$17:F644,F644)</f>
        <v>606</v>
      </c>
      <c r="C644" s="118"/>
      <c r="D644" s="118"/>
      <c r="E644" s="124"/>
      <c r="F644" s="62" t="str">
        <f t="shared" si="47"/>
        <v/>
      </c>
      <c r="G644" s="118"/>
      <c r="H644" s="134"/>
    </row>
    <row r="645" spans="1:8" ht="18.75" customHeight="1">
      <c r="A645" s="12" t="str">
        <f t="shared" si="46"/>
        <v>607</v>
      </c>
      <c r="B645" s="12">
        <f>COUNTIF($F$17:F645,F645)</f>
        <v>607</v>
      </c>
      <c r="C645" s="118"/>
      <c r="D645" s="118"/>
      <c r="E645" s="124"/>
      <c r="F645" s="62" t="str">
        <f t="shared" si="47"/>
        <v/>
      </c>
      <c r="G645" s="118"/>
      <c r="H645" s="134"/>
    </row>
    <row r="646" spans="1:8" ht="18.75" customHeight="1">
      <c r="A646" s="33"/>
      <c r="B646" s="33"/>
      <c r="C646" s="141" t="s">
        <v>140</v>
      </c>
      <c r="D646" s="141"/>
      <c r="E646" s="141"/>
      <c r="F646" s="141"/>
      <c r="G646" s="141"/>
      <c r="H646" s="93">
        <f>SUM(H610:H645)</f>
        <v>0</v>
      </c>
    </row>
    <row r="647" spans="1:8" ht="18.75" customHeight="1">
      <c r="E647" s="143"/>
      <c r="F647" s="58"/>
      <c r="G647" s="148" t="s">
        <v>141</v>
      </c>
      <c r="H647" s="153">
        <f>H607-H646</f>
        <v>0</v>
      </c>
    </row>
    <row r="648" spans="1:8" s="30" customFormat="1" ht="18.75" customHeight="1">
      <c r="A648" s="41"/>
      <c r="B648" s="41"/>
      <c r="E648" s="143"/>
      <c r="F648" s="56"/>
      <c r="G648" s="148" t="s">
        <v>4</v>
      </c>
      <c r="H648" s="154">
        <f>H594+H647</f>
        <v>0</v>
      </c>
    </row>
    <row r="649" spans="1:8" ht="18.75" customHeight="1">
      <c r="F649" s="145" t="s">
        <v>7</v>
      </c>
      <c r="G649" s="70" t="s">
        <v>44</v>
      </c>
      <c r="H649" s="83">
        <f>SUMIF(E4:E13,1,H4:H13)+SUMIF(E57:E66,1,H57:H66)+SUMIF(E111:E120,1,H111:H120)+SUMIF(E165:E174,1,H165:H174)+SUMIF(E219:E228,1,H219:H228)+SUMIF(E273:E282,1,H273:H282)+SUMIF(E327:E336,1,H327:H336)+SUMIF(E381:E390,1,H381:H390)+SUMIF(E435:E444,1,H435:H444)+SUMIF(E489:E498,1,H489:H498)+SUMIF(E543:E552,1,H543:H552)+SUMIF(E597:E606,1,H597:H606)</f>
        <v>0</v>
      </c>
    </row>
    <row r="650" spans="1:8" ht="18.75" customHeight="1">
      <c r="F650" s="63"/>
      <c r="G650" s="70" t="s">
        <v>3</v>
      </c>
      <c r="H650" s="83">
        <f>SUMIF(E4:E13,2,H4:H13)+SUMIF(E57:E66,2,H57:H66)+SUMIF(E111:E120,2,H111:H120)+SUMIF(E165:E174,2,H165:H174)+SUMIF(E219:E228,2,H219:H228)+SUMIF(E273:E282,2,H273:H282)+SUMIF(E327:E336,2,H327:H336)+SUMIF(E381:E390,2,H381:H390)+SUMIF(E435:E444,2,H435:H444)+SUMIF(E489:E498,2,H489:H498)+SUMIF(E543:E552,2,H543:H552)+SUMIF(E597:E606,2,H597:H606)</f>
        <v>0</v>
      </c>
    </row>
    <row r="651" spans="1:8" ht="18.75" customHeight="1">
      <c r="F651" s="63"/>
      <c r="G651" s="70" t="s">
        <v>45</v>
      </c>
      <c r="H651" s="83">
        <f>SUMIF(E4:E13,3,H4:H13)+SUMIF(E57:E66,3,H57:H66)+SUMIF(E111:E120,3,H111:H120)+SUMIF(E165:E174,3,H165:H174)+SUMIF(E219:E228,3,H219:H228)+SUMIF(E273:E282,3,H273:H282)+SUMIF(E327:E336,3,H327:H336)+SUMIF(E381:E390,3,H381:H390)+SUMIF(E435:E444,3,H435:H444)+SUMIF(E489:E498,3,H489:H498)+SUMIF(E543:E552,3,H543:H552)+SUMIF(E597:E606,3,H597:H606)</f>
        <v>0</v>
      </c>
    </row>
    <row r="652" spans="1:8" ht="18.75" customHeight="1">
      <c r="F652" s="63"/>
      <c r="G652" s="70" t="s">
        <v>46</v>
      </c>
      <c r="H652" s="83">
        <f>SUMIF(E4:E13,4,H4:H13)+SUMIF(E57:E66,4,H57:H66)+SUMIF(E111:E120,4,H111:H120)+SUMIF(E165:E174,4,H165:H174)+SUMIF(E219:E228,4,H219:H228)+SUMIF(E273:E282,4,H273:H282)+SUMIF(E327:E336,4,H327:H336)+SUMIF(E381:E390,4,H381:H390)+SUMIF(E435:E444,4,H435:H444)+SUMIF(E489:E498,4,H489:H498)+SUMIF(E543:E552,4,H543:H552)+SUMIF(E597:E606,4,H597:H606)</f>
        <v>0</v>
      </c>
    </row>
    <row r="653" spans="1:8" ht="18.75" customHeight="1">
      <c r="F653" s="63"/>
      <c r="G653" s="70" t="s">
        <v>47</v>
      </c>
      <c r="H653" s="83">
        <f>SUMIF(E4:E13,5,H4:H13)+SUMIF(E57:E66,5,H57:H66)+SUMIF(E111:E120,5,H111:H120)+SUMIF(E165:E174,5,H165:H174)+SUMIF(E219:E228,5,H219:H228)+SUMIF(E273:E282,5,H273:H282)+SUMIF(E327:E336,5,H327:H336)+SUMIF(E381:E390,5,H381:H390)+SUMIF(E435:E444,5,H435:H444)+SUMIF(E489:E498,5,H489:H498)+SUMIF(E543:E552,5,H543:H552)+SUMIF(E597:E606,5,H597:H606)</f>
        <v>0</v>
      </c>
    </row>
    <row r="654" spans="1:8" ht="18.75" customHeight="1">
      <c r="F654" s="64"/>
      <c r="G654" s="22" t="s">
        <v>39</v>
      </c>
      <c r="H654" s="81">
        <f>SUM(H649:H653)</f>
        <v>0</v>
      </c>
    </row>
    <row r="655" spans="1:8" ht="18.75" customHeight="1">
      <c r="F655" s="146" t="s">
        <v>29</v>
      </c>
      <c r="G655" s="149" t="s">
        <v>49</v>
      </c>
      <c r="H655" s="92">
        <f>SUMIF(E17:E52,1,H17:H52)+SUMIF(E70:E105,1,H70:H105)+SUMIF(E124:E159,1,H124:H159)+SUMIF(E178:E213,1,H178:H213)+SUMIF(E232:E267,1,H232:H267)+SUMIF(E286:E321,1,H286:H321)+SUMIF(E340:E375,1,H340:H375)+SUMIF(E394:E429,1,H394:H429)+SUMIF(E448:E483,1,H448:H483)+SUMIF(E502:E537,1,H502:H537)+SUMIF(E556:E591,1,H556:H591)+SUMIF(E610:E645,1,H610:H645)</f>
        <v>0</v>
      </c>
    </row>
    <row r="656" spans="1:8" ht="18.75" customHeight="1">
      <c r="F656" s="65"/>
      <c r="G656" s="72" t="s">
        <v>50</v>
      </c>
      <c r="H656" s="93">
        <f>SUMIF(E17:E52,2,H17:H52)+SUMIF(E70:E105,2,H70:H105)+SUMIF(E124:E159,2,H124:H159)+SUMIF(E178:E213,2,H178:H213)+SUMIF(E232:E267,2,H232:H267)+SUMIF(E286:E321,2,H286:H321)+SUMIF(E340:E375,2,H340:H375)+SUMIF(E394:E429,2,H394:H429)+SUMIF(E448:E483,2,H448:H483)+SUMIF(E502:E537,2,H502:H537)+SUMIF(E556:E591,2,H556:H591)+SUMIF(E610:E645,2,H610:H645)</f>
        <v>0</v>
      </c>
    </row>
    <row r="657" spans="2:11" ht="18.75" customHeight="1">
      <c r="F657" s="65"/>
      <c r="G657" s="72" t="s">
        <v>52</v>
      </c>
      <c r="H657" s="93">
        <f>SUMIF(E17:E52,3,H17:H52)+SUMIF(E70:E105,3,H70:H105)+SUMIF(E124:E159,3,H124:H159)+SUMIF(E178:E213,3,H178:H213)+SUMIF(E232:E267,3,H232:H267)+SUMIF(E286:E321,3,H286:H321)+SUMIF(E340:E375,3,H340:H375)+SUMIF(E394:E429,3,H394:H429)+SUMIF(E448:E483,3,H448:H483)+SUMIF(E502:E537,3,H502:H537)+SUMIF(E556:E591,3,H556:H591)+SUMIF(E610:E645,3,H610:H645)</f>
        <v>0</v>
      </c>
    </row>
    <row r="658" spans="2:11" ht="18.75" customHeight="1">
      <c r="F658" s="65"/>
      <c r="G658" s="72" t="s">
        <v>53</v>
      </c>
      <c r="H658" s="93">
        <f>SUMIF(E17:E52,4,H17:H52)+SUMIF(E70:E105,4,H70:H105)+SUMIF(E124:E159,4,H124:H159)+SUMIF(E178:E213,4,H178:H213)+SUMIF(E232:E267,4,H232:H267)+SUMIF(E286:E321,4,H286:H321)+SUMIF(E340:E375,4,H340:H375)+SUMIF(E394:E429,4,H394:H429)+SUMIF(E448:E483,4,H448:H483)+SUMIF(E502:E537,4,H502:H537)+SUMIF(E556:E591,4,H556:H591)+SUMIF(E610:E645,4,H610:H645)</f>
        <v>0</v>
      </c>
    </row>
    <row r="659" spans="2:11" ht="18.75" customHeight="1">
      <c r="F659" s="65"/>
      <c r="G659" s="72" t="s">
        <v>2</v>
      </c>
      <c r="H659" s="93">
        <f>SUMIF(E17:E52,5,H17:H52)+SUMIF(E70:E105,5,H70:H105)+SUMIF(E124:E159,5,H124:H159)+SUMIF(E178:E213,5,H178:H213)+SUMIF(E232:E267,5,H232:H267)+SUMIF(E286:E321,5,H286:H321)+SUMIF(E340:E375,5,H340:H375)+SUMIF(E394:E429,5,H394:H429)+SUMIF(E448:E483,5,H448:H483)+SUMIF(E502:E537,5,H502:H537)+SUMIF(E556:E591,5,H556:H591)+SUMIF(E610:E645,5,H610:H645)</f>
        <v>0</v>
      </c>
    </row>
    <row r="660" spans="2:11" ht="18.75" customHeight="1">
      <c r="F660" s="66"/>
      <c r="G660" s="24" t="s">
        <v>34</v>
      </c>
      <c r="H660" s="94">
        <f>SUM(H655:H659)</f>
        <v>0</v>
      </c>
    </row>
    <row r="661" spans="2:11" ht="18.75" customHeight="1">
      <c r="F661" s="67" t="s">
        <v>41</v>
      </c>
      <c r="G661" s="73"/>
      <c r="H661" s="95">
        <f>H654-H660</f>
        <v>0</v>
      </c>
    </row>
    <row r="662" spans="2:11" ht="18.75" customHeight="1">
      <c r="B662" s="9"/>
      <c r="E662" s="59" t="s">
        <v>344</v>
      </c>
      <c r="F662" s="125">
        <f>H661</f>
        <v>0</v>
      </c>
      <c r="G662" s="129" t="s">
        <v>162</v>
      </c>
      <c r="H662" s="135"/>
      <c r="I662" s="114"/>
      <c r="J662" s="114"/>
      <c r="K662" s="114"/>
    </row>
    <row r="663" spans="2:11" ht="18.75" customHeight="1">
      <c r="B663" s="9"/>
      <c r="F663" s="74"/>
      <c r="G663" s="125"/>
      <c r="H663" s="114"/>
      <c r="I663" s="114"/>
      <c r="J663" s="114"/>
      <c r="K663" s="114"/>
    </row>
    <row r="664" spans="2:11" ht="18.75" customHeight="1">
      <c r="B664" s="9"/>
      <c r="F664" s="37" t="s">
        <v>292</v>
      </c>
      <c r="G664" s="58"/>
      <c r="H664" s="136"/>
      <c r="I664" s="136"/>
      <c r="J664" s="105"/>
      <c r="K664" s="105"/>
    </row>
    <row r="665" spans="2:11" ht="18.75" customHeight="1">
      <c r="B665" s="9"/>
      <c r="F665" s="126">
        <v>46112</v>
      </c>
      <c r="G665" s="58"/>
      <c r="H665" s="136"/>
      <c r="I665" s="136"/>
      <c r="J665" s="105"/>
      <c r="K665" s="105"/>
    </row>
    <row r="666" spans="2:11" ht="18.75" customHeight="1">
      <c r="B666" s="9"/>
      <c r="F666" s="127" t="s">
        <v>354</v>
      </c>
      <c r="G666" s="130"/>
      <c r="H666" s="137" t="s">
        <v>18</v>
      </c>
      <c r="I666" s="137"/>
      <c r="J666" s="105"/>
      <c r="K666" s="105"/>
    </row>
    <row r="667" spans="2:11" ht="18.75" customHeight="1">
      <c r="B667" s="9"/>
      <c r="F667" s="127" t="s">
        <v>160</v>
      </c>
      <c r="G667" s="130"/>
      <c r="H667" s="137" t="s">
        <v>18</v>
      </c>
      <c r="I667" s="137"/>
      <c r="J667" s="105"/>
      <c r="K667" s="105"/>
    </row>
    <row r="668" spans="2:11" ht="18.75" customHeight="1">
      <c r="B668" s="9"/>
      <c r="F668" s="127"/>
      <c r="G668" s="58"/>
      <c r="H668" s="136"/>
      <c r="I668" s="136"/>
      <c r="J668" s="105"/>
      <c r="K668" s="105"/>
    </row>
    <row r="669" spans="2:11" ht="18.75" customHeight="1">
      <c r="B669" s="9"/>
      <c r="F669" s="37" t="s">
        <v>353</v>
      </c>
      <c r="G669" s="58"/>
      <c r="H669" s="136"/>
      <c r="I669" s="136"/>
      <c r="J669" s="105"/>
      <c r="K669" s="105"/>
    </row>
    <row r="670" spans="2:11" ht="18.75" customHeight="1">
      <c r="B670" s="9"/>
      <c r="F670" s="126">
        <v>46112</v>
      </c>
      <c r="G670" s="58"/>
      <c r="H670" s="136"/>
      <c r="I670" s="136"/>
      <c r="J670" s="105"/>
      <c r="K670" s="105"/>
    </row>
    <row r="671" spans="2:11" ht="18.75" customHeight="1">
      <c r="B671" s="9"/>
      <c r="F671" s="127" t="s">
        <v>304</v>
      </c>
      <c r="G671" s="130"/>
      <c r="H671" s="137" t="s">
        <v>18</v>
      </c>
      <c r="I671" s="137"/>
      <c r="J671" s="105"/>
      <c r="K671" s="105"/>
    </row>
    <row r="672" spans="2:11" ht="18.75" customHeight="1">
      <c r="B672" s="9"/>
      <c r="F672" s="127" t="s">
        <v>304</v>
      </c>
      <c r="G672" s="130"/>
      <c r="H672" s="137" t="s">
        <v>18</v>
      </c>
      <c r="I672" s="137"/>
      <c r="J672" s="105"/>
      <c r="K672" s="105"/>
    </row>
    <row r="673" spans="2:11" ht="18.75" customHeight="1">
      <c r="B673" s="9"/>
      <c r="C673" s="25" t="s">
        <v>72</v>
      </c>
      <c r="G673" s="74"/>
      <c r="H673" s="74"/>
      <c r="I673" s="105"/>
      <c r="J673" s="105"/>
      <c r="K673" s="105"/>
    </row>
    <row r="674" spans="2:11" ht="18.75" customHeight="1">
      <c r="B674" s="9"/>
      <c r="G674" s="74"/>
      <c r="H674" s="74"/>
      <c r="I674" s="105"/>
      <c r="J674" s="105"/>
      <c r="K674" s="105"/>
    </row>
    <row r="675" spans="2:11" ht="18.75" customHeight="1">
      <c r="B675" s="9"/>
      <c r="C675" s="26" t="s">
        <v>28</v>
      </c>
      <c r="G675" s="74"/>
      <c r="H675" s="74"/>
      <c r="I675" s="105"/>
      <c r="J675" s="105"/>
      <c r="K675" s="105"/>
    </row>
    <row r="676" spans="2:11" ht="18.75" customHeight="1">
      <c r="B676" s="9"/>
      <c r="C676" s="27" t="s">
        <v>58</v>
      </c>
      <c r="G676" s="9"/>
      <c r="H676" s="30"/>
      <c r="I676" s="10"/>
      <c r="J676" s="10"/>
      <c r="K676" s="10"/>
    </row>
    <row r="677" spans="2:11" ht="15" customHeight="1">
      <c r="B677" s="9"/>
      <c r="C677" s="28" t="s">
        <v>1</v>
      </c>
      <c r="D677" s="28" t="s">
        <v>13</v>
      </c>
      <c r="E677" s="28" t="s">
        <v>27</v>
      </c>
      <c r="F677" s="28" t="s">
        <v>15</v>
      </c>
      <c r="G677" s="28" t="s">
        <v>20</v>
      </c>
      <c r="H677" s="96" t="s">
        <v>56</v>
      </c>
      <c r="I677" s="155"/>
      <c r="J677" s="159"/>
      <c r="K677" s="159"/>
    </row>
    <row r="678" spans="2:11" s="10" customFormat="1" ht="15" customHeight="1">
      <c r="B678" s="9">
        <v>1</v>
      </c>
      <c r="C678" s="29" t="str">
        <f t="shared" ref="C678:C707" si="48">IFERROR(VLOOKUP("会費"&amp;B678,$A$4:$H$645,3,FALSE),"")</f>
        <v/>
      </c>
      <c r="D678" s="29" t="str">
        <f t="shared" ref="D678:D707" si="49">IFERROR(VLOOKUP("会費"&amp;B678,$A$4:$H$645,4,FALSE),"")</f>
        <v/>
      </c>
      <c r="E678" s="29" t="str">
        <f t="shared" ref="E678:E707" si="50">IFERROR(VLOOKUP("会費"&amp;B678,$A$4:$H$645,5,FALSE),"")</f>
        <v/>
      </c>
      <c r="F678" s="29" t="str">
        <f t="shared" ref="F678:F707" si="51">IFERROR(VLOOKUP("会費"&amp;B678,$A$4:$H$645,6,FALSE),"")</f>
        <v/>
      </c>
      <c r="G678" s="29" t="str">
        <f t="shared" ref="G678:G707" si="52">IFERROR(VLOOKUP("会費"&amp;B678,$A$4:$H$645,7,FALSE),"")</f>
        <v/>
      </c>
      <c r="H678" s="97" t="str">
        <f t="shared" ref="H678:H707" si="53">IFERROR(VLOOKUP("会費"&amp;B678,$A$4:$H$645,8,FALSE),"")</f>
        <v/>
      </c>
      <c r="I678" s="156"/>
      <c r="J678" s="156"/>
      <c r="K678" s="157"/>
    </row>
    <row r="679" spans="2:11" s="10" customFormat="1" ht="15" customHeight="1">
      <c r="B679" s="9">
        <v>2</v>
      </c>
      <c r="C679" s="29" t="str">
        <f t="shared" si="48"/>
        <v/>
      </c>
      <c r="D679" s="29" t="str">
        <f t="shared" si="49"/>
        <v/>
      </c>
      <c r="E679" s="29" t="str">
        <f t="shared" si="50"/>
        <v/>
      </c>
      <c r="F679" s="29" t="str">
        <f t="shared" si="51"/>
        <v/>
      </c>
      <c r="G679" s="29" t="str">
        <f t="shared" si="52"/>
        <v/>
      </c>
      <c r="H679" s="97" t="str">
        <f t="shared" si="53"/>
        <v/>
      </c>
      <c r="I679" s="157"/>
      <c r="J679" s="136"/>
      <c r="K679" s="136"/>
    </row>
    <row r="680" spans="2:11" s="10" customFormat="1" ht="15" customHeight="1">
      <c r="B680" s="9">
        <v>3</v>
      </c>
      <c r="C680" s="29" t="str">
        <f t="shared" si="48"/>
        <v/>
      </c>
      <c r="D680" s="29" t="str">
        <f t="shared" si="49"/>
        <v/>
      </c>
      <c r="E680" s="29" t="str">
        <f t="shared" si="50"/>
        <v/>
      </c>
      <c r="F680" s="29" t="str">
        <f t="shared" si="51"/>
        <v/>
      </c>
      <c r="G680" s="29" t="str">
        <f t="shared" si="52"/>
        <v/>
      </c>
      <c r="H680" s="97" t="str">
        <f t="shared" si="53"/>
        <v/>
      </c>
      <c r="I680" s="157"/>
      <c r="J680" s="136"/>
      <c r="K680" s="136"/>
    </row>
    <row r="681" spans="2:11" s="10" customFormat="1" ht="15" customHeight="1">
      <c r="B681" s="9">
        <v>4</v>
      </c>
      <c r="C681" s="29" t="str">
        <f t="shared" si="48"/>
        <v/>
      </c>
      <c r="D681" s="29" t="str">
        <f t="shared" si="49"/>
        <v/>
      </c>
      <c r="E681" s="29" t="str">
        <f t="shared" si="50"/>
        <v/>
      </c>
      <c r="F681" s="29" t="str">
        <f t="shared" si="51"/>
        <v/>
      </c>
      <c r="G681" s="29" t="str">
        <f t="shared" si="52"/>
        <v/>
      </c>
      <c r="H681" s="97" t="str">
        <f t="shared" si="53"/>
        <v/>
      </c>
      <c r="I681" s="157"/>
      <c r="J681" s="136"/>
      <c r="K681" s="136"/>
    </row>
    <row r="682" spans="2:11" s="10" customFormat="1" ht="15" customHeight="1">
      <c r="B682" s="9">
        <v>5</v>
      </c>
      <c r="C682" s="29" t="str">
        <f t="shared" si="48"/>
        <v/>
      </c>
      <c r="D682" s="29" t="str">
        <f t="shared" si="49"/>
        <v/>
      </c>
      <c r="E682" s="29" t="str">
        <f t="shared" si="50"/>
        <v/>
      </c>
      <c r="F682" s="29" t="str">
        <f t="shared" si="51"/>
        <v/>
      </c>
      <c r="G682" s="29" t="str">
        <f t="shared" si="52"/>
        <v/>
      </c>
      <c r="H682" s="97" t="str">
        <f t="shared" si="53"/>
        <v/>
      </c>
      <c r="I682" s="156"/>
      <c r="J682" s="156"/>
      <c r="K682" s="157"/>
    </row>
    <row r="683" spans="2:11" s="10" customFormat="1" ht="15" customHeight="1">
      <c r="B683" s="9">
        <v>6</v>
      </c>
      <c r="C683" s="29" t="str">
        <f t="shared" si="48"/>
        <v/>
      </c>
      <c r="D683" s="29" t="str">
        <f t="shared" si="49"/>
        <v/>
      </c>
      <c r="E683" s="29" t="str">
        <f t="shared" si="50"/>
        <v/>
      </c>
      <c r="F683" s="29" t="str">
        <f t="shared" si="51"/>
        <v/>
      </c>
      <c r="G683" s="29" t="str">
        <f t="shared" si="52"/>
        <v/>
      </c>
      <c r="H683" s="97" t="str">
        <f t="shared" si="53"/>
        <v/>
      </c>
      <c r="I683" s="156"/>
      <c r="J683" s="156"/>
      <c r="K683" s="157"/>
    </row>
    <row r="684" spans="2:11" s="10" customFormat="1" ht="15" customHeight="1">
      <c r="B684" s="9">
        <v>7</v>
      </c>
      <c r="C684" s="29" t="str">
        <f t="shared" si="48"/>
        <v/>
      </c>
      <c r="D684" s="29" t="str">
        <f t="shared" si="49"/>
        <v/>
      </c>
      <c r="E684" s="29" t="str">
        <f t="shared" si="50"/>
        <v/>
      </c>
      <c r="F684" s="29" t="str">
        <f t="shared" si="51"/>
        <v/>
      </c>
      <c r="G684" s="29" t="str">
        <f t="shared" si="52"/>
        <v/>
      </c>
      <c r="H684" s="97" t="str">
        <f t="shared" si="53"/>
        <v/>
      </c>
      <c r="I684" s="157"/>
      <c r="J684" s="136"/>
      <c r="K684" s="136"/>
    </row>
    <row r="685" spans="2:11" s="10" customFormat="1" ht="15" customHeight="1">
      <c r="B685" s="9">
        <v>8</v>
      </c>
      <c r="C685" s="29" t="str">
        <f t="shared" si="48"/>
        <v/>
      </c>
      <c r="D685" s="29" t="str">
        <f t="shared" si="49"/>
        <v/>
      </c>
      <c r="E685" s="29" t="str">
        <f t="shared" si="50"/>
        <v/>
      </c>
      <c r="F685" s="29" t="str">
        <f t="shared" si="51"/>
        <v/>
      </c>
      <c r="G685" s="29" t="str">
        <f t="shared" si="52"/>
        <v/>
      </c>
      <c r="H685" s="97" t="str">
        <f t="shared" si="53"/>
        <v/>
      </c>
      <c r="I685" s="157"/>
      <c r="J685" s="136"/>
      <c r="K685" s="136"/>
    </row>
    <row r="686" spans="2:11" s="10" customFormat="1" ht="15" customHeight="1">
      <c r="B686" s="9">
        <v>9</v>
      </c>
      <c r="C686" s="29" t="str">
        <f t="shared" si="48"/>
        <v/>
      </c>
      <c r="D686" s="29" t="str">
        <f t="shared" si="49"/>
        <v/>
      </c>
      <c r="E686" s="29" t="str">
        <f t="shared" si="50"/>
        <v/>
      </c>
      <c r="F686" s="29" t="str">
        <f t="shared" si="51"/>
        <v/>
      </c>
      <c r="G686" s="29" t="str">
        <f t="shared" si="52"/>
        <v/>
      </c>
      <c r="H686" s="97" t="str">
        <f t="shared" si="53"/>
        <v/>
      </c>
      <c r="I686" s="157"/>
      <c r="J686" s="136"/>
      <c r="K686" s="136"/>
    </row>
    <row r="687" spans="2:11" s="10" customFormat="1" ht="15" customHeight="1">
      <c r="B687" s="9">
        <v>10</v>
      </c>
      <c r="C687" s="29" t="str">
        <f t="shared" si="48"/>
        <v/>
      </c>
      <c r="D687" s="29" t="str">
        <f t="shared" si="49"/>
        <v/>
      </c>
      <c r="E687" s="29" t="str">
        <f t="shared" si="50"/>
        <v/>
      </c>
      <c r="F687" s="29" t="str">
        <f t="shared" si="51"/>
        <v/>
      </c>
      <c r="G687" s="29" t="str">
        <f t="shared" si="52"/>
        <v/>
      </c>
      <c r="H687" s="97" t="str">
        <f t="shared" si="53"/>
        <v/>
      </c>
      <c r="I687" s="156"/>
      <c r="J687" s="156"/>
      <c r="K687" s="157"/>
    </row>
    <row r="688" spans="2:11" s="10" customFormat="1" ht="15" customHeight="1">
      <c r="B688" s="9">
        <v>11</v>
      </c>
      <c r="C688" s="29" t="str">
        <f t="shared" si="48"/>
        <v/>
      </c>
      <c r="D688" s="29" t="str">
        <f t="shared" si="49"/>
        <v/>
      </c>
      <c r="E688" s="29" t="str">
        <f t="shared" si="50"/>
        <v/>
      </c>
      <c r="F688" s="29" t="str">
        <f t="shared" si="51"/>
        <v/>
      </c>
      <c r="G688" s="29" t="str">
        <f t="shared" si="52"/>
        <v/>
      </c>
      <c r="H688" s="97" t="str">
        <f t="shared" si="53"/>
        <v/>
      </c>
      <c r="I688" s="156"/>
      <c r="J688" s="156"/>
      <c r="K688" s="157"/>
    </row>
    <row r="689" spans="2:11" s="10" customFormat="1" ht="15" customHeight="1">
      <c r="B689" s="9">
        <v>12</v>
      </c>
      <c r="C689" s="29" t="str">
        <f t="shared" si="48"/>
        <v/>
      </c>
      <c r="D689" s="29" t="str">
        <f t="shared" si="49"/>
        <v/>
      </c>
      <c r="E689" s="29" t="str">
        <f t="shared" si="50"/>
        <v/>
      </c>
      <c r="F689" s="29" t="str">
        <f t="shared" si="51"/>
        <v/>
      </c>
      <c r="G689" s="29" t="str">
        <f t="shared" si="52"/>
        <v/>
      </c>
      <c r="H689" s="97" t="str">
        <f t="shared" si="53"/>
        <v/>
      </c>
      <c r="I689" s="157"/>
      <c r="J689" s="136"/>
      <c r="K689" s="136"/>
    </row>
    <row r="690" spans="2:11" s="10" customFormat="1" ht="15" customHeight="1">
      <c r="B690" s="9">
        <v>13</v>
      </c>
      <c r="C690" s="29" t="str">
        <f t="shared" si="48"/>
        <v/>
      </c>
      <c r="D690" s="29" t="str">
        <f t="shared" si="49"/>
        <v/>
      </c>
      <c r="E690" s="29" t="str">
        <f t="shared" si="50"/>
        <v/>
      </c>
      <c r="F690" s="29" t="str">
        <f t="shared" si="51"/>
        <v/>
      </c>
      <c r="G690" s="29" t="str">
        <f t="shared" si="52"/>
        <v/>
      </c>
      <c r="H690" s="97" t="str">
        <f t="shared" si="53"/>
        <v/>
      </c>
      <c r="I690" s="157"/>
      <c r="J690" s="136"/>
      <c r="K690" s="136"/>
    </row>
    <row r="691" spans="2:11" s="10" customFormat="1" ht="15" customHeight="1">
      <c r="B691" s="9">
        <v>14</v>
      </c>
      <c r="C691" s="29" t="str">
        <f t="shared" si="48"/>
        <v/>
      </c>
      <c r="D691" s="29" t="str">
        <f t="shared" si="49"/>
        <v/>
      </c>
      <c r="E691" s="29" t="str">
        <f t="shared" si="50"/>
        <v/>
      </c>
      <c r="F691" s="29" t="str">
        <f t="shared" si="51"/>
        <v/>
      </c>
      <c r="G691" s="29" t="str">
        <f t="shared" si="52"/>
        <v/>
      </c>
      <c r="H691" s="97" t="str">
        <f t="shared" si="53"/>
        <v/>
      </c>
      <c r="I691" s="157"/>
      <c r="J691" s="136"/>
      <c r="K691" s="136"/>
    </row>
    <row r="692" spans="2:11" s="10" customFormat="1" ht="15" customHeight="1">
      <c r="B692" s="9">
        <v>15</v>
      </c>
      <c r="C692" s="29" t="str">
        <f t="shared" si="48"/>
        <v/>
      </c>
      <c r="D692" s="29" t="str">
        <f t="shared" si="49"/>
        <v/>
      </c>
      <c r="E692" s="29" t="str">
        <f t="shared" si="50"/>
        <v/>
      </c>
      <c r="F692" s="29" t="str">
        <f t="shared" si="51"/>
        <v/>
      </c>
      <c r="G692" s="29" t="str">
        <f t="shared" si="52"/>
        <v/>
      </c>
      <c r="H692" s="97" t="str">
        <f t="shared" si="53"/>
        <v/>
      </c>
      <c r="I692" s="156"/>
      <c r="J692" s="156"/>
      <c r="K692" s="157"/>
    </row>
    <row r="693" spans="2:11" s="10" customFormat="1" ht="15" customHeight="1">
      <c r="B693" s="9">
        <v>16</v>
      </c>
      <c r="C693" s="29" t="str">
        <f t="shared" si="48"/>
        <v/>
      </c>
      <c r="D693" s="29" t="str">
        <f t="shared" si="49"/>
        <v/>
      </c>
      <c r="E693" s="29" t="str">
        <f t="shared" si="50"/>
        <v/>
      </c>
      <c r="F693" s="29" t="str">
        <f t="shared" si="51"/>
        <v/>
      </c>
      <c r="G693" s="29" t="str">
        <f t="shared" si="52"/>
        <v/>
      </c>
      <c r="H693" s="97" t="str">
        <f t="shared" si="53"/>
        <v/>
      </c>
      <c r="I693" s="156"/>
      <c r="J693" s="156"/>
      <c r="K693" s="157"/>
    </row>
    <row r="694" spans="2:11" s="10" customFormat="1" ht="15" customHeight="1">
      <c r="B694" s="9">
        <v>17</v>
      </c>
      <c r="C694" s="29" t="str">
        <f t="shared" si="48"/>
        <v/>
      </c>
      <c r="D694" s="29" t="str">
        <f t="shared" si="49"/>
        <v/>
      </c>
      <c r="E694" s="29" t="str">
        <f t="shared" si="50"/>
        <v/>
      </c>
      <c r="F694" s="29" t="str">
        <f t="shared" si="51"/>
        <v/>
      </c>
      <c r="G694" s="29" t="str">
        <f t="shared" si="52"/>
        <v/>
      </c>
      <c r="H694" s="97" t="str">
        <f t="shared" si="53"/>
        <v/>
      </c>
      <c r="I694" s="157"/>
      <c r="J694" s="136"/>
      <c r="K694" s="136"/>
    </row>
    <row r="695" spans="2:11" s="10" customFormat="1" ht="15" customHeight="1">
      <c r="B695" s="9">
        <v>18</v>
      </c>
      <c r="C695" s="29" t="str">
        <f t="shared" si="48"/>
        <v/>
      </c>
      <c r="D695" s="29" t="str">
        <f t="shared" si="49"/>
        <v/>
      </c>
      <c r="E695" s="29" t="str">
        <f t="shared" si="50"/>
        <v/>
      </c>
      <c r="F695" s="29" t="str">
        <f t="shared" si="51"/>
        <v/>
      </c>
      <c r="G695" s="29" t="str">
        <f t="shared" si="52"/>
        <v/>
      </c>
      <c r="H695" s="97" t="str">
        <f t="shared" si="53"/>
        <v/>
      </c>
      <c r="I695" s="157"/>
      <c r="J695" s="136"/>
      <c r="K695" s="136"/>
    </row>
    <row r="696" spans="2:11" s="10" customFormat="1" ht="15" customHeight="1">
      <c r="B696" s="9">
        <v>19</v>
      </c>
      <c r="C696" s="29" t="str">
        <f t="shared" si="48"/>
        <v/>
      </c>
      <c r="D696" s="29" t="str">
        <f t="shared" si="49"/>
        <v/>
      </c>
      <c r="E696" s="29" t="str">
        <f t="shared" si="50"/>
        <v/>
      </c>
      <c r="F696" s="29" t="str">
        <f t="shared" si="51"/>
        <v/>
      </c>
      <c r="G696" s="29" t="str">
        <f t="shared" si="52"/>
        <v/>
      </c>
      <c r="H696" s="97" t="str">
        <f t="shared" si="53"/>
        <v/>
      </c>
      <c r="I696" s="157"/>
      <c r="J696" s="136"/>
      <c r="K696" s="136"/>
    </row>
    <row r="697" spans="2:11" s="10" customFormat="1" ht="15" customHeight="1">
      <c r="B697" s="9">
        <v>20</v>
      </c>
      <c r="C697" s="29" t="str">
        <f t="shared" si="48"/>
        <v/>
      </c>
      <c r="D697" s="29" t="str">
        <f t="shared" si="49"/>
        <v/>
      </c>
      <c r="E697" s="29" t="str">
        <f t="shared" si="50"/>
        <v/>
      </c>
      <c r="F697" s="29" t="str">
        <f t="shared" si="51"/>
        <v/>
      </c>
      <c r="G697" s="29" t="str">
        <f t="shared" si="52"/>
        <v/>
      </c>
      <c r="H697" s="97" t="str">
        <f t="shared" si="53"/>
        <v/>
      </c>
      <c r="I697" s="156"/>
      <c r="J697" s="156"/>
      <c r="K697" s="157"/>
    </row>
    <row r="698" spans="2:11" s="10" customFormat="1" ht="15" customHeight="1">
      <c r="B698" s="9">
        <v>21</v>
      </c>
      <c r="C698" s="29" t="str">
        <f t="shared" si="48"/>
        <v/>
      </c>
      <c r="D698" s="29" t="str">
        <f t="shared" si="49"/>
        <v/>
      </c>
      <c r="E698" s="29" t="str">
        <f t="shared" si="50"/>
        <v/>
      </c>
      <c r="F698" s="29" t="str">
        <f t="shared" si="51"/>
        <v/>
      </c>
      <c r="G698" s="29" t="str">
        <f t="shared" si="52"/>
        <v/>
      </c>
      <c r="H698" s="97" t="str">
        <f t="shared" si="53"/>
        <v/>
      </c>
      <c r="I698" s="156"/>
      <c r="J698" s="156"/>
      <c r="K698" s="157"/>
    </row>
    <row r="699" spans="2:11" s="10" customFormat="1" ht="15" customHeight="1">
      <c r="B699" s="9">
        <v>22</v>
      </c>
      <c r="C699" s="29" t="str">
        <f t="shared" si="48"/>
        <v/>
      </c>
      <c r="D699" s="29" t="str">
        <f t="shared" si="49"/>
        <v/>
      </c>
      <c r="E699" s="29" t="str">
        <f t="shared" si="50"/>
        <v/>
      </c>
      <c r="F699" s="29" t="str">
        <f t="shared" si="51"/>
        <v/>
      </c>
      <c r="G699" s="29" t="str">
        <f t="shared" si="52"/>
        <v/>
      </c>
      <c r="H699" s="97" t="str">
        <f t="shared" si="53"/>
        <v/>
      </c>
      <c r="I699" s="157"/>
      <c r="J699" s="136"/>
      <c r="K699" s="136"/>
    </row>
    <row r="700" spans="2:11" s="10" customFormat="1" ht="15" customHeight="1">
      <c r="B700" s="9">
        <v>23</v>
      </c>
      <c r="C700" s="29" t="str">
        <f t="shared" si="48"/>
        <v/>
      </c>
      <c r="D700" s="29" t="str">
        <f t="shared" si="49"/>
        <v/>
      </c>
      <c r="E700" s="29" t="str">
        <f t="shared" si="50"/>
        <v/>
      </c>
      <c r="F700" s="29" t="str">
        <f t="shared" si="51"/>
        <v/>
      </c>
      <c r="G700" s="29" t="str">
        <f t="shared" si="52"/>
        <v/>
      </c>
      <c r="H700" s="97" t="str">
        <f t="shared" si="53"/>
        <v/>
      </c>
      <c r="I700" s="157"/>
      <c r="J700" s="136"/>
      <c r="K700" s="136"/>
    </row>
    <row r="701" spans="2:11" s="10" customFormat="1" ht="15" customHeight="1">
      <c r="B701" s="9">
        <v>24</v>
      </c>
      <c r="C701" s="29" t="str">
        <f t="shared" si="48"/>
        <v/>
      </c>
      <c r="D701" s="29" t="str">
        <f t="shared" si="49"/>
        <v/>
      </c>
      <c r="E701" s="29" t="str">
        <f t="shared" si="50"/>
        <v/>
      </c>
      <c r="F701" s="29" t="str">
        <f t="shared" si="51"/>
        <v/>
      </c>
      <c r="G701" s="29" t="str">
        <f t="shared" si="52"/>
        <v/>
      </c>
      <c r="H701" s="97" t="str">
        <f t="shared" si="53"/>
        <v/>
      </c>
      <c r="I701" s="157"/>
      <c r="J701" s="136"/>
      <c r="K701" s="136"/>
    </row>
    <row r="702" spans="2:11" s="10" customFormat="1" ht="15" customHeight="1">
      <c r="B702" s="9">
        <v>25</v>
      </c>
      <c r="C702" s="29" t="str">
        <f t="shared" si="48"/>
        <v/>
      </c>
      <c r="D702" s="29" t="str">
        <f t="shared" si="49"/>
        <v/>
      </c>
      <c r="E702" s="29" t="str">
        <f t="shared" si="50"/>
        <v/>
      </c>
      <c r="F702" s="29" t="str">
        <f t="shared" si="51"/>
        <v/>
      </c>
      <c r="G702" s="29" t="str">
        <f t="shared" si="52"/>
        <v/>
      </c>
      <c r="H702" s="97" t="str">
        <f t="shared" si="53"/>
        <v/>
      </c>
      <c r="I702" s="156"/>
      <c r="J702" s="156"/>
      <c r="K702" s="157"/>
    </row>
    <row r="703" spans="2:11" s="10" customFormat="1" ht="15" customHeight="1">
      <c r="B703" s="9">
        <v>26</v>
      </c>
      <c r="C703" s="29" t="str">
        <f t="shared" si="48"/>
        <v/>
      </c>
      <c r="D703" s="29" t="str">
        <f t="shared" si="49"/>
        <v/>
      </c>
      <c r="E703" s="29" t="str">
        <f t="shared" si="50"/>
        <v/>
      </c>
      <c r="F703" s="29" t="str">
        <f t="shared" si="51"/>
        <v/>
      </c>
      <c r="G703" s="29" t="str">
        <f t="shared" si="52"/>
        <v/>
      </c>
      <c r="H703" s="97" t="str">
        <f t="shared" si="53"/>
        <v/>
      </c>
      <c r="I703" s="156"/>
      <c r="J703" s="156"/>
      <c r="K703" s="157"/>
    </row>
    <row r="704" spans="2:11" s="10" customFormat="1" ht="15" customHeight="1">
      <c r="B704" s="9">
        <v>27</v>
      </c>
      <c r="C704" s="29" t="str">
        <f t="shared" si="48"/>
        <v/>
      </c>
      <c r="D704" s="29" t="str">
        <f t="shared" si="49"/>
        <v/>
      </c>
      <c r="E704" s="29" t="str">
        <f t="shared" si="50"/>
        <v/>
      </c>
      <c r="F704" s="29" t="str">
        <f t="shared" si="51"/>
        <v/>
      </c>
      <c r="G704" s="29" t="str">
        <f t="shared" si="52"/>
        <v/>
      </c>
      <c r="H704" s="97" t="str">
        <f t="shared" si="53"/>
        <v/>
      </c>
      <c r="I704" s="157"/>
      <c r="J704" s="136"/>
      <c r="K704" s="136"/>
    </row>
    <row r="705" spans="2:11" s="10" customFormat="1" ht="15" customHeight="1">
      <c r="B705" s="9">
        <v>28</v>
      </c>
      <c r="C705" s="29" t="str">
        <f t="shared" si="48"/>
        <v/>
      </c>
      <c r="D705" s="29" t="str">
        <f t="shared" si="49"/>
        <v/>
      </c>
      <c r="E705" s="29" t="str">
        <f t="shared" si="50"/>
        <v/>
      </c>
      <c r="F705" s="29" t="str">
        <f t="shared" si="51"/>
        <v/>
      </c>
      <c r="G705" s="29" t="str">
        <f t="shared" si="52"/>
        <v/>
      </c>
      <c r="H705" s="97" t="str">
        <f t="shared" si="53"/>
        <v/>
      </c>
      <c r="I705" s="157"/>
      <c r="J705" s="136"/>
      <c r="K705" s="136"/>
    </row>
    <row r="706" spans="2:11" s="10" customFormat="1" ht="15" customHeight="1">
      <c r="B706" s="9">
        <v>29</v>
      </c>
      <c r="C706" s="29" t="str">
        <f t="shared" si="48"/>
        <v/>
      </c>
      <c r="D706" s="29" t="str">
        <f t="shared" si="49"/>
        <v/>
      </c>
      <c r="E706" s="29" t="str">
        <f t="shared" si="50"/>
        <v/>
      </c>
      <c r="F706" s="29" t="str">
        <f t="shared" si="51"/>
        <v/>
      </c>
      <c r="G706" s="29" t="str">
        <f t="shared" si="52"/>
        <v/>
      </c>
      <c r="H706" s="97" t="str">
        <f t="shared" si="53"/>
        <v/>
      </c>
      <c r="I706" s="157"/>
      <c r="J706" s="136"/>
      <c r="K706" s="136"/>
    </row>
    <row r="707" spans="2:11" s="10" customFormat="1" ht="15" customHeight="1">
      <c r="B707" s="9">
        <v>30</v>
      </c>
      <c r="C707" s="29" t="str">
        <f t="shared" si="48"/>
        <v/>
      </c>
      <c r="D707" s="29" t="str">
        <f t="shared" si="49"/>
        <v/>
      </c>
      <c r="E707" s="29" t="str">
        <f t="shared" si="50"/>
        <v/>
      </c>
      <c r="F707" s="29" t="str">
        <f t="shared" si="51"/>
        <v/>
      </c>
      <c r="G707" s="29" t="str">
        <f t="shared" si="52"/>
        <v/>
      </c>
      <c r="H707" s="97" t="str">
        <f t="shared" si="53"/>
        <v/>
      </c>
      <c r="I707" s="156"/>
      <c r="J707" s="156"/>
      <c r="K707" s="157"/>
    </row>
    <row r="708" spans="2:11" s="10" customFormat="1" ht="15" customHeight="1">
      <c r="B708" s="9"/>
      <c r="C708" s="30"/>
      <c r="D708" s="30"/>
      <c r="E708" s="9"/>
      <c r="F708" s="9"/>
      <c r="G708" s="28" t="s">
        <v>75</v>
      </c>
      <c r="H708" s="98">
        <f>SUM(H678:H707)</f>
        <v>0</v>
      </c>
      <c r="I708" s="158"/>
      <c r="J708" s="158"/>
      <c r="K708" s="160"/>
    </row>
    <row r="709" spans="2:11" s="10" customFormat="1" ht="15" customHeight="1">
      <c r="B709" s="9"/>
      <c r="C709" s="27" t="s">
        <v>0</v>
      </c>
      <c r="D709" s="30"/>
      <c r="E709" s="9"/>
      <c r="F709" s="9"/>
      <c r="G709" s="9"/>
      <c r="I709" s="109"/>
    </row>
    <row r="710" spans="2:11" s="10" customFormat="1" ht="15" customHeight="1">
      <c r="B710" s="9"/>
      <c r="C710" s="28" t="s">
        <v>1</v>
      </c>
      <c r="D710" s="28" t="s">
        <v>13</v>
      </c>
      <c r="E710" s="28" t="s">
        <v>27</v>
      </c>
      <c r="F710" s="28" t="s">
        <v>15</v>
      </c>
      <c r="G710" s="28" t="s">
        <v>20</v>
      </c>
      <c r="H710" s="96" t="s">
        <v>56</v>
      </c>
      <c r="I710" s="155"/>
      <c r="J710" s="159"/>
      <c r="K710" s="159"/>
    </row>
    <row r="711" spans="2:11" s="10" customFormat="1" ht="15" customHeight="1">
      <c r="B711" s="9">
        <v>1</v>
      </c>
      <c r="C711" s="29" t="str">
        <f t="shared" ref="C711:C740" si="54">IFERROR(VLOOKUP("補助金および助成金"&amp;B711,$A$4:$H$645,3,FALSE),"")</f>
        <v/>
      </c>
      <c r="D711" s="29" t="str">
        <f t="shared" ref="D711:D740" si="55">IFERROR(VLOOKUP("補助金および助成金"&amp;B711,$A$4:$H$645,4,FALSE),"")</f>
        <v/>
      </c>
      <c r="E711" s="11" t="str">
        <f t="shared" ref="E711:E740" si="56">IFERROR(VLOOKUP("補助金および助成金"&amp;B711,$A$4:$H$645,5,FALSE),"")</f>
        <v/>
      </c>
      <c r="F711" s="11" t="str">
        <f t="shared" ref="F711:F740" si="57">IFERROR(VLOOKUP("補助金および助成金"&amp;B711,$A$4:$H$645,6,FALSE),"")</f>
        <v/>
      </c>
      <c r="G711" s="11" t="str">
        <f t="shared" ref="G711:G740" si="58">IFERROR(VLOOKUP("補助金および助成金"&amp;B711,$A$4:$H$645,7,FALSE),"")</f>
        <v/>
      </c>
      <c r="H711" s="99" t="str">
        <f t="shared" ref="H711:H740" si="59">IFERROR(VLOOKUP("補助金および助成金"&amp;B711,$A$4:$H$645,8,FALSE),"")</f>
        <v/>
      </c>
      <c r="I711" s="156"/>
      <c r="J711" s="156"/>
      <c r="K711" s="157"/>
    </row>
    <row r="712" spans="2:11" s="10" customFormat="1" ht="15" customHeight="1">
      <c r="B712" s="9">
        <v>2</v>
      </c>
      <c r="C712" s="29" t="str">
        <f t="shared" si="54"/>
        <v/>
      </c>
      <c r="D712" s="29" t="str">
        <f t="shared" si="55"/>
        <v/>
      </c>
      <c r="E712" s="11" t="str">
        <f t="shared" si="56"/>
        <v/>
      </c>
      <c r="F712" s="11" t="str">
        <f t="shared" si="57"/>
        <v/>
      </c>
      <c r="G712" s="11" t="str">
        <f t="shared" si="58"/>
        <v/>
      </c>
      <c r="H712" s="99" t="str">
        <f t="shared" si="59"/>
        <v/>
      </c>
      <c r="I712" s="157"/>
      <c r="J712" s="136"/>
      <c r="K712" s="136"/>
    </row>
    <row r="713" spans="2:11" s="10" customFormat="1" ht="15" customHeight="1">
      <c r="B713" s="9">
        <v>3</v>
      </c>
      <c r="C713" s="29" t="str">
        <f t="shared" si="54"/>
        <v/>
      </c>
      <c r="D713" s="29" t="str">
        <f t="shared" si="55"/>
        <v/>
      </c>
      <c r="E713" s="11" t="str">
        <f t="shared" si="56"/>
        <v/>
      </c>
      <c r="F713" s="11" t="str">
        <f t="shared" si="57"/>
        <v/>
      </c>
      <c r="G713" s="11" t="str">
        <f t="shared" si="58"/>
        <v/>
      </c>
      <c r="H713" s="99" t="str">
        <f t="shared" si="59"/>
        <v/>
      </c>
      <c r="I713" s="157"/>
      <c r="J713" s="136"/>
      <c r="K713" s="136"/>
    </row>
    <row r="714" spans="2:11" s="10" customFormat="1" ht="15" customHeight="1">
      <c r="B714" s="9">
        <v>4</v>
      </c>
      <c r="C714" s="29" t="str">
        <f t="shared" si="54"/>
        <v/>
      </c>
      <c r="D714" s="29" t="str">
        <f t="shared" si="55"/>
        <v/>
      </c>
      <c r="E714" s="11" t="str">
        <f t="shared" si="56"/>
        <v/>
      </c>
      <c r="F714" s="11" t="str">
        <f t="shared" si="57"/>
        <v/>
      </c>
      <c r="G714" s="11" t="str">
        <f t="shared" si="58"/>
        <v/>
      </c>
      <c r="H714" s="99" t="str">
        <f t="shared" si="59"/>
        <v/>
      </c>
      <c r="I714" s="157"/>
      <c r="J714" s="136"/>
      <c r="K714" s="136"/>
    </row>
    <row r="715" spans="2:11" s="10" customFormat="1" ht="15" customHeight="1">
      <c r="B715" s="9">
        <v>5</v>
      </c>
      <c r="C715" s="29" t="str">
        <f t="shared" si="54"/>
        <v/>
      </c>
      <c r="D715" s="29" t="str">
        <f t="shared" si="55"/>
        <v/>
      </c>
      <c r="E715" s="11" t="str">
        <f t="shared" si="56"/>
        <v/>
      </c>
      <c r="F715" s="11" t="str">
        <f t="shared" si="57"/>
        <v/>
      </c>
      <c r="G715" s="11" t="str">
        <f t="shared" si="58"/>
        <v/>
      </c>
      <c r="H715" s="99" t="str">
        <f t="shared" si="59"/>
        <v/>
      </c>
      <c r="I715" s="156"/>
      <c r="J715" s="156"/>
      <c r="K715" s="157"/>
    </row>
    <row r="716" spans="2:11" s="10" customFormat="1" ht="15" customHeight="1">
      <c r="B716" s="9">
        <v>6</v>
      </c>
      <c r="C716" s="29" t="str">
        <f t="shared" si="54"/>
        <v/>
      </c>
      <c r="D716" s="29" t="str">
        <f t="shared" si="55"/>
        <v/>
      </c>
      <c r="E716" s="11" t="str">
        <f t="shared" si="56"/>
        <v/>
      </c>
      <c r="F716" s="11" t="str">
        <f t="shared" si="57"/>
        <v/>
      </c>
      <c r="G716" s="11" t="str">
        <f t="shared" si="58"/>
        <v/>
      </c>
      <c r="H716" s="99" t="str">
        <f t="shared" si="59"/>
        <v/>
      </c>
      <c r="I716" s="156"/>
      <c r="J716" s="156"/>
      <c r="K716" s="157"/>
    </row>
    <row r="717" spans="2:11" s="10" customFormat="1" ht="15" customHeight="1">
      <c r="B717" s="9">
        <v>7</v>
      </c>
      <c r="C717" s="29" t="str">
        <f t="shared" si="54"/>
        <v/>
      </c>
      <c r="D717" s="29" t="str">
        <f t="shared" si="55"/>
        <v/>
      </c>
      <c r="E717" s="11" t="str">
        <f t="shared" si="56"/>
        <v/>
      </c>
      <c r="F717" s="11" t="str">
        <f t="shared" si="57"/>
        <v/>
      </c>
      <c r="G717" s="11" t="str">
        <f t="shared" si="58"/>
        <v/>
      </c>
      <c r="H717" s="99" t="str">
        <f t="shared" si="59"/>
        <v/>
      </c>
      <c r="I717" s="157"/>
      <c r="J717" s="136"/>
      <c r="K717" s="136"/>
    </row>
    <row r="718" spans="2:11" s="10" customFormat="1" ht="15" customHeight="1">
      <c r="B718" s="9">
        <v>8</v>
      </c>
      <c r="C718" s="29" t="str">
        <f t="shared" si="54"/>
        <v/>
      </c>
      <c r="D718" s="29" t="str">
        <f t="shared" si="55"/>
        <v/>
      </c>
      <c r="E718" s="11" t="str">
        <f t="shared" si="56"/>
        <v/>
      </c>
      <c r="F718" s="11" t="str">
        <f t="shared" si="57"/>
        <v/>
      </c>
      <c r="G718" s="11" t="str">
        <f t="shared" si="58"/>
        <v/>
      </c>
      <c r="H718" s="99" t="str">
        <f t="shared" si="59"/>
        <v/>
      </c>
      <c r="I718" s="157"/>
      <c r="J718" s="136"/>
      <c r="K718" s="136"/>
    </row>
    <row r="719" spans="2:11" s="10" customFormat="1" ht="15" customHeight="1">
      <c r="B719" s="9">
        <v>9</v>
      </c>
      <c r="C719" s="29" t="str">
        <f t="shared" si="54"/>
        <v/>
      </c>
      <c r="D719" s="29" t="str">
        <f t="shared" si="55"/>
        <v/>
      </c>
      <c r="E719" s="11" t="str">
        <f t="shared" si="56"/>
        <v/>
      </c>
      <c r="F719" s="11" t="str">
        <f t="shared" si="57"/>
        <v/>
      </c>
      <c r="G719" s="11" t="str">
        <f t="shared" si="58"/>
        <v/>
      </c>
      <c r="H719" s="99" t="str">
        <f t="shared" si="59"/>
        <v/>
      </c>
      <c r="I719" s="157"/>
      <c r="J719" s="136"/>
      <c r="K719" s="136"/>
    </row>
    <row r="720" spans="2:11" s="10" customFormat="1" ht="15" customHeight="1">
      <c r="B720" s="9">
        <v>10</v>
      </c>
      <c r="C720" s="29" t="str">
        <f t="shared" si="54"/>
        <v/>
      </c>
      <c r="D720" s="29" t="str">
        <f t="shared" si="55"/>
        <v/>
      </c>
      <c r="E720" s="11" t="str">
        <f t="shared" si="56"/>
        <v/>
      </c>
      <c r="F720" s="11" t="str">
        <f t="shared" si="57"/>
        <v/>
      </c>
      <c r="G720" s="11" t="str">
        <f t="shared" si="58"/>
        <v/>
      </c>
      <c r="H720" s="99" t="str">
        <f t="shared" si="59"/>
        <v/>
      </c>
      <c r="I720" s="156"/>
      <c r="J720" s="156"/>
      <c r="K720" s="157"/>
    </row>
    <row r="721" spans="2:11" s="10" customFormat="1" ht="15" customHeight="1">
      <c r="B721" s="9">
        <v>11</v>
      </c>
      <c r="C721" s="29" t="str">
        <f t="shared" si="54"/>
        <v/>
      </c>
      <c r="D721" s="29" t="str">
        <f t="shared" si="55"/>
        <v/>
      </c>
      <c r="E721" s="11" t="str">
        <f t="shared" si="56"/>
        <v/>
      </c>
      <c r="F721" s="11" t="str">
        <f t="shared" si="57"/>
        <v/>
      </c>
      <c r="G721" s="11" t="str">
        <f t="shared" si="58"/>
        <v/>
      </c>
      <c r="H721" s="99" t="str">
        <f t="shared" si="59"/>
        <v/>
      </c>
      <c r="I721" s="156"/>
      <c r="J721" s="156"/>
      <c r="K721" s="157"/>
    </row>
    <row r="722" spans="2:11" s="10" customFormat="1" ht="15" customHeight="1">
      <c r="B722" s="9">
        <v>12</v>
      </c>
      <c r="C722" s="29" t="str">
        <f t="shared" si="54"/>
        <v/>
      </c>
      <c r="D722" s="29" t="str">
        <f t="shared" si="55"/>
        <v/>
      </c>
      <c r="E722" s="11" t="str">
        <f t="shared" si="56"/>
        <v/>
      </c>
      <c r="F722" s="11" t="str">
        <f t="shared" si="57"/>
        <v/>
      </c>
      <c r="G722" s="11" t="str">
        <f t="shared" si="58"/>
        <v/>
      </c>
      <c r="H722" s="99" t="str">
        <f t="shared" si="59"/>
        <v/>
      </c>
      <c r="I722" s="157"/>
      <c r="J722" s="136"/>
      <c r="K722" s="136"/>
    </row>
    <row r="723" spans="2:11" s="10" customFormat="1" ht="15" customHeight="1">
      <c r="B723" s="9">
        <v>13</v>
      </c>
      <c r="C723" s="29" t="str">
        <f t="shared" si="54"/>
        <v/>
      </c>
      <c r="D723" s="29" t="str">
        <f t="shared" si="55"/>
        <v/>
      </c>
      <c r="E723" s="11" t="str">
        <f t="shared" si="56"/>
        <v/>
      </c>
      <c r="F723" s="11" t="str">
        <f t="shared" si="57"/>
        <v/>
      </c>
      <c r="G723" s="11" t="str">
        <f t="shared" si="58"/>
        <v/>
      </c>
      <c r="H723" s="99" t="str">
        <f t="shared" si="59"/>
        <v/>
      </c>
      <c r="I723" s="157"/>
      <c r="J723" s="136"/>
      <c r="K723" s="136"/>
    </row>
    <row r="724" spans="2:11" s="10" customFormat="1" ht="15" customHeight="1">
      <c r="B724" s="9">
        <v>14</v>
      </c>
      <c r="C724" s="29" t="str">
        <f t="shared" si="54"/>
        <v/>
      </c>
      <c r="D724" s="29" t="str">
        <f t="shared" si="55"/>
        <v/>
      </c>
      <c r="E724" s="11" t="str">
        <f t="shared" si="56"/>
        <v/>
      </c>
      <c r="F724" s="11" t="str">
        <f t="shared" si="57"/>
        <v/>
      </c>
      <c r="G724" s="11" t="str">
        <f t="shared" si="58"/>
        <v/>
      </c>
      <c r="H724" s="99" t="str">
        <f t="shared" si="59"/>
        <v/>
      </c>
      <c r="I724" s="157"/>
      <c r="J724" s="136"/>
      <c r="K724" s="136"/>
    </row>
    <row r="725" spans="2:11" s="10" customFormat="1" ht="15" customHeight="1">
      <c r="B725" s="9">
        <v>15</v>
      </c>
      <c r="C725" s="29" t="str">
        <f t="shared" si="54"/>
        <v/>
      </c>
      <c r="D725" s="29" t="str">
        <f t="shared" si="55"/>
        <v/>
      </c>
      <c r="E725" s="11" t="str">
        <f t="shared" si="56"/>
        <v/>
      </c>
      <c r="F725" s="11" t="str">
        <f t="shared" si="57"/>
        <v/>
      </c>
      <c r="G725" s="11" t="str">
        <f t="shared" si="58"/>
        <v/>
      </c>
      <c r="H725" s="99" t="str">
        <f t="shared" si="59"/>
        <v/>
      </c>
      <c r="I725" s="156"/>
      <c r="J725" s="156"/>
      <c r="K725" s="157"/>
    </row>
    <row r="726" spans="2:11" s="10" customFormat="1" ht="15" customHeight="1">
      <c r="B726" s="9">
        <v>16</v>
      </c>
      <c r="C726" s="29" t="str">
        <f t="shared" si="54"/>
        <v/>
      </c>
      <c r="D726" s="29" t="str">
        <f t="shared" si="55"/>
        <v/>
      </c>
      <c r="E726" s="11" t="str">
        <f t="shared" si="56"/>
        <v/>
      </c>
      <c r="F726" s="11" t="str">
        <f t="shared" si="57"/>
        <v/>
      </c>
      <c r="G726" s="11" t="str">
        <f t="shared" si="58"/>
        <v/>
      </c>
      <c r="H726" s="99" t="str">
        <f t="shared" si="59"/>
        <v/>
      </c>
      <c r="I726" s="156"/>
      <c r="J726" s="156"/>
      <c r="K726" s="157"/>
    </row>
    <row r="727" spans="2:11" s="10" customFormat="1" ht="15" customHeight="1">
      <c r="B727" s="9">
        <v>17</v>
      </c>
      <c r="C727" s="29" t="str">
        <f t="shared" si="54"/>
        <v/>
      </c>
      <c r="D727" s="29" t="str">
        <f t="shared" si="55"/>
        <v/>
      </c>
      <c r="E727" s="11" t="str">
        <f t="shared" si="56"/>
        <v/>
      </c>
      <c r="F727" s="11" t="str">
        <f t="shared" si="57"/>
        <v/>
      </c>
      <c r="G727" s="11" t="str">
        <f t="shared" si="58"/>
        <v/>
      </c>
      <c r="H727" s="99" t="str">
        <f t="shared" si="59"/>
        <v/>
      </c>
      <c r="I727" s="157"/>
      <c r="J727" s="136"/>
      <c r="K727" s="136"/>
    </row>
    <row r="728" spans="2:11" s="10" customFormat="1" ht="15" customHeight="1">
      <c r="B728" s="9">
        <v>18</v>
      </c>
      <c r="C728" s="29" t="str">
        <f t="shared" si="54"/>
        <v/>
      </c>
      <c r="D728" s="29" t="str">
        <f t="shared" si="55"/>
        <v/>
      </c>
      <c r="E728" s="11" t="str">
        <f t="shared" si="56"/>
        <v/>
      </c>
      <c r="F728" s="11" t="str">
        <f t="shared" si="57"/>
        <v/>
      </c>
      <c r="G728" s="11" t="str">
        <f t="shared" si="58"/>
        <v/>
      </c>
      <c r="H728" s="99" t="str">
        <f t="shared" si="59"/>
        <v/>
      </c>
      <c r="I728" s="157"/>
      <c r="J728" s="136"/>
      <c r="K728" s="136"/>
    </row>
    <row r="729" spans="2:11" s="10" customFormat="1" ht="15" customHeight="1">
      <c r="B729" s="9">
        <v>19</v>
      </c>
      <c r="C729" s="29" t="str">
        <f t="shared" si="54"/>
        <v/>
      </c>
      <c r="D729" s="29" t="str">
        <f t="shared" si="55"/>
        <v/>
      </c>
      <c r="E729" s="11" t="str">
        <f t="shared" si="56"/>
        <v/>
      </c>
      <c r="F729" s="11" t="str">
        <f t="shared" si="57"/>
        <v/>
      </c>
      <c r="G729" s="11" t="str">
        <f t="shared" si="58"/>
        <v/>
      </c>
      <c r="H729" s="99" t="str">
        <f t="shared" si="59"/>
        <v/>
      </c>
      <c r="I729" s="157"/>
      <c r="J729" s="136"/>
      <c r="K729" s="136"/>
    </row>
    <row r="730" spans="2:11" s="10" customFormat="1" ht="15" customHeight="1">
      <c r="B730" s="9">
        <v>20</v>
      </c>
      <c r="C730" s="29" t="str">
        <f t="shared" si="54"/>
        <v/>
      </c>
      <c r="D730" s="29" t="str">
        <f t="shared" si="55"/>
        <v/>
      </c>
      <c r="E730" s="11" t="str">
        <f t="shared" si="56"/>
        <v/>
      </c>
      <c r="F730" s="11" t="str">
        <f t="shared" si="57"/>
        <v/>
      </c>
      <c r="G730" s="11" t="str">
        <f t="shared" si="58"/>
        <v/>
      </c>
      <c r="H730" s="99" t="str">
        <f t="shared" si="59"/>
        <v/>
      </c>
      <c r="I730" s="156"/>
      <c r="J730" s="156"/>
      <c r="K730" s="157"/>
    </row>
    <row r="731" spans="2:11" s="10" customFormat="1" ht="15" customHeight="1">
      <c r="B731" s="9">
        <v>21</v>
      </c>
      <c r="C731" s="29" t="str">
        <f t="shared" si="54"/>
        <v/>
      </c>
      <c r="D731" s="29" t="str">
        <f t="shared" si="55"/>
        <v/>
      </c>
      <c r="E731" s="11" t="str">
        <f t="shared" si="56"/>
        <v/>
      </c>
      <c r="F731" s="11" t="str">
        <f t="shared" si="57"/>
        <v/>
      </c>
      <c r="G731" s="11" t="str">
        <f t="shared" si="58"/>
        <v/>
      </c>
      <c r="H731" s="99" t="str">
        <f t="shared" si="59"/>
        <v/>
      </c>
      <c r="I731" s="156"/>
      <c r="J731" s="156"/>
      <c r="K731" s="157"/>
    </row>
    <row r="732" spans="2:11" s="10" customFormat="1" ht="15" customHeight="1">
      <c r="B732" s="9">
        <v>22</v>
      </c>
      <c r="C732" s="29" t="str">
        <f t="shared" si="54"/>
        <v/>
      </c>
      <c r="D732" s="29" t="str">
        <f t="shared" si="55"/>
        <v/>
      </c>
      <c r="E732" s="11" t="str">
        <f t="shared" si="56"/>
        <v/>
      </c>
      <c r="F732" s="11" t="str">
        <f t="shared" si="57"/>
        <v/>
      </c>
      <c r="G732" s="11" t="str">
        <f t="shared" si="58"/>
        <v/>
      </c>
      <c r="H732" s="99" t="str">
        <f t="shared" si="59"/>
        <v/>
      </c>
      <c r="I732" s="157"/>
      <c r="J732" s="136"/>
      <c r="K732" s="136"/>
    </row>
    <row r="733" spans="2:11" s="10" customFormat="1" ht="15" customHeight="1">
      <c r="B733" s="9">
        <v>23</v>
      </c>
      <c r="C733" s="29" t="str">
        <f t="shared" si="54"/>
        <v/>
      </c>
      <c r="D733" s="29" t="str">
        <f t="shared" si="55"/>
        <v/>
      </c>
      <c r="E733" s="11" t="str">
        <f t="shared" si="56"/>
        <v/>
      </c>
      <c r="F733" s="11" t="str">
        <f t="shared" si="57"/>
        <v/>
      </c>
      <c r="G733" s="11" t="str">
        <f t="shared" si="58"/>
        <v/>
      </c>
      <c r="H733" s="99" t="str">
        <f t="shared" si="59"/>
        <v/>
      </c>
      <c r="I733" s="157"/>
      <c r="J733" s="136"/>
      <c r="K733" s="136"/>
    </row>
    <row r="734" spans="2:11" s="10" customFormat="1" ht="15" customHeight="1">
      <c r="B734" s="9">
        <v>24</v>
      </c>
      <c r="C734" s="29" t="str">
        <f t="shared" si="54"/>
        <v/>
      </c>
      <c r="D734" s="29" t="str">
        <f t="shared" si="55"/>
        <v/>
      </c>
      <c r="E734" s="11" t="str">
        <f t="shared" si="56"/>
        <v/>
      </c>
      <c r="F734" s="11" t="str">
        <f t="shared" si="57"/>
        <v/>
      </c>
      <c r="G734" s="11" t="str">
        <f t="shared" si="58"/>
        <v/>
      </c>
      <c r="H734" s="99" t="str">
        <f t="shared" si="59"/>
        <v/>
      </c>
      <c r="I734" s="157"/>
      <c r="J734" s="136"/>
      <c r="K734" s="136"/>
    </row>
    <row r="735" spans="2:11" s="10" customFormat="1" ht="15" customHeight="1">
      <c r="B735" s="9">
        <v>25</v>
      </c>
      <c r="C735" s="29" t="str">
        <f t="shared" si="54"/>
        <v/>
      </c>
      <c r="D735" s="29" t="str">
        <f t="shared" si="55"/>
        <v/>
      </c>
      <c r="E735" s="11" t="str">
        <f t="shared" si="56"/>
        <v/>
      </c>
      <c r="F735" s="11" t="str">
        <f t="shared" si="57"/>
        <v/>
      </c>
      <c r="G735" s="11" t="str">
        <f t="shared" si="58"/>
        <v/>
      </c>
      <c r="H735" s="99" t="str">
        <f t="shared" si="59"/>
        <v/>
      </c>
      <c r="I735" s="156"/>
      <c r="J735" s="156"/>
      <c r="K735" s="157"/>
    </row>
    <row r="736" spans="2:11" s="10" customFormat="1" ht="15" customHeight="1">
      <c r="B736" s="9">
        <v>26</v>
      </c>
      <c r="C736" s="29" t="str">
        <f t="shared" si="54"/>
        <v/>
      </c>
      <c r="D736" s="29" t="str">
        <f t="shared" si="55"/>
        <v/>
      </c>
      <c r="E736" s="11" t="str">
        <f t="shared" si="56"/>
        <v/>
      </c>
      <c r="F736" s="11" t="str">
        <f t="shared" si="57"/>
        <v/>
      </c>
      <c r="G736" s="11" t="str">
        <f t="shared" si="58"/>
        <v/>
      </c>
      <c r="H736" s="99" t="str">
        <f t="shared" si="59"/>
        <v/>
      </c>
      <c r="I736" s="156"/>
      <c r="J736" s="156"/>
      <c r="K736" s="157"/>
    </row>
    <row r="737" spans="2:11" s="10" customFormat="1" ht="15" customHeight="1">
      <c r="B737" s="9">
        <v>27</v>
      </c>
      <c r="C737" s="29" t="str">
        <f t="shared" si="54"/>
        <v/>
      </c>
      <c r="D737" s="29" t="str">
        <f t="shared" si="55"/>
        <v/>
      </c>
      <c r="E737" s="11" t="str">
        <f t="shared" si="56"/>
        <v/>
      </c>
      <c r="F737" s="11" t="str">
        <f t="shared" si="57"/>
        <v/>
      </c>
      <c r="G737" s="11" t="str">
        <f t="shared" si="58"/>
        <v/>
      </c>
      <c r="H737" s="99" t="str">
        <f t="shared" si="59"/>
        <v/>
      </c>
      <c r="I737" s="157"/>
      <c r="J737" s="136"/>
      <c r="K737" s="136"/>
    </row>
    <row r="738" spans="2:11" s="10" customFormat="1" ht="15" customHeight="1">
      <c r="B738" s="9">
        <v>28</v>
      </c>
      <c r="C738" s="29" t="str">
        <f t="shared" si="54"/>
        <v/>
      </c>
      <c r="D738" s="29" t="str">
        <f t="shared" si="55"/>
        <v/>
      </c>
      <c r="E738" s="11" t="str">
        <f t="shared" si="56"/>
        <v/>
      </c>
      <c r="F738" s="11" t="str">
        <f t="shared" si="57"/>
        <v/>
      </c>
      <c r="G738" s="11" t="str">
        <f t="shared" si="58"/>
        <v/>
      </c>
      <c r="H738" s="99" t="str">
        <f t="shared" si="59"/>
        <v/>
      </c>
      <c r="I738" s="157"/>
      <c r="J738" s="136"/>
      <c r="K738" s="136"/>
    </row>
    <row r="739" spans="2:11" s="10" customFormat="1" ht="15" customHeight="1">
      <c r="B739" s="9">
        <v>29</v>
      </c>
      <c r="C739" s="29" t="str">
        <f t="shared" si="54"/>
        <v/>
      </c>
      <c r="D739" s="29" t="str">
        <f t="shared" si="55"/>
        <v/>
      </c>
      <c r="E739" s="11" t="str">
        <f t="shared" si="56"/>
        <v/>
      </c>
      <c r="F739" s="11" t="str">
        <f t="shared" si="57"/>
        <v/>
      </c>
      <c r="G739" s="11" t="str">
        <f t="shared" si="58"/>
        <v/>
      </c>
      <c r="H739" s="99" t="str">
        <f t="shared" si="59"/>
        <v/>
      </c>
      <c r="I739" s="157"/>
      <c r="J739" s="136"/>
      <c r="K739" s="136"/>
    </row>
    <row r="740" spans="2:11" s="10" customFormat="1" ht="15" customHeight="1">
      <c r="B740" s="9">
        <v>30</v>
      </c>
      <c r="C740" s="29" t="str">
        <f t="shared" si="54"/>
        <v/>
      </c>
      <c r="D740" s="29" t="str">
        <f t="shared" si="55"/>
        <v/>
      </c>
      <c r="E740" s="11" t="str">
        <f t="shared" si="56"/>
        <v/>
      </c>
      <c r="F740" s="11" t="str">
        <f t="shared" si="57"/>
        <v/>
      </c>
      <c r="G740" s="11" t="str">
        <f t="shared" si="58"/>
        <v/>
      </c>
      <c r="H740" s="99" t="str">
        <f t="shared" si="59"/>
        <v/>
      </c>
      <c r="I740" s="156"/>
      <c r="J740" s="156"/>
      <c r="K740" s="157"/>
    </row>
    <row r="741" spans="2:11" s="10" customFormat="1" ht="15" customHeight="1">
      <c r="B741" s="9"/>
      <c r="C741" s="30"/>
      <c r="D741" s="30"/>
      <c r="E741" s="9"/>
      <c r="F741" s="9"/>
      <c r="G741" s="28" t="s">
        <v>48</v>
      </c>
      <c r="H741" s="98">
        <f>SUM(H711:H740)</f>
        <v>0</v>
      </c>
      <c r="I741" s="158"/>
      <c r="J741" s="158"/>
      <c r="K741" s="160"/>
    </row>
    <row r="742" spans="2:11" s="10" customFormat="1" ht="15" customHeight="1">
      <c r="B742" s="9"/>
      <c r="C742" s="30"/>
      <c r="D742" s="30"/>
      <c r="E742" s="9"/>
      <c r="F742" s="9"/>
      <c r="G742" s="9"/>
      <c r="I742" s="109"/>
    </row>
    <row r="743" spans="2:11" s="10" customFormat="1" ht="15" customHeight="1">
      <c r="B743" s="9"/>
      <c r="C743" s="27" t="s">
        <v>61</v>
      </c>
      <c r="D743" s="30"/>
      <c r="E743" s="9"/>
      <c r="F743" s="9"/>
      <c r="G743" s="9"/>
      <c r="I743" s="109"/>
    </row>
    <row r="744" spans="2:11" s="10" customFormat="1" ht="15" customHeight="1">
      <c r="B744" s="9"/>
      <c r="C744" s="28" t="s">
        <v>1</v>
      </c>
      <c r="D744" s="28" t="s">
        <v>13</v>
      </c>
      <c r="E744" s="28" t="s">
        <v>27</v>
      </c>
      <c r="F744" s="28" t="s">
        <v>15</v>
      </c>
      <c r="G744" s="28" t="s">
        <v>20</v>
      </c>
      <c r="H744" s="96" t="s">
        <v>56</v>
      </c>
      <c r="I744" s="155"/>
      <c r="J744" s="159"/>
      <c r="K744" s="159"/>
    </row>
    <row r="745" spans="2:11" ht="15" customHeight="1">
      <c r="B745" s="9">
        <v>1</v>
      </c>
      <c r="C745" s="29" t="str">
        <f t="shared" ref="C745:C774" si="60">IFERROR(VLOOKUP("寄付金"&amp;B745,$A$4:$H$645,3,FALSE),"")</f>
        <v/>
      </c>
      <c r="D745" s="29" t="str">
        <f t="shared" ref="D745:D774" si="61">IFERROR(VLOOKUP("寄付金"&amp;B745,$A$4:$H$645,4,FALSE),"")</f>
        <v/>
      </c>
      <c r="E745" s="11" t="str">
        <f t="shared" ref="E745:E774" si="62">IFERROR(VLOOKUP("寄付金"&amp;B745,$A$4:$H$645,5,FALSE),"")</f>
        <v/>
      </c>
      <c r="F745" s="11" t="str">
        <f t="shared" ref="F745:F774" si="63">IFERROR(VLOOKUP("寄付金"&amp;B745,$A$4:$H$645,6,FALSE),"")</f>
        <v/>
      </c>
      <c r="G745" s="11" t="str">
        <f t="shared" ref="G745:G774" si="64">IFERROR(VLOOKUP("寄付金"&amp;B745,$A$4:$H$645,7,FALSE),"")</f>
        <v/>
      </c>
      <c r="H745" s="99" t="str">
        <f t="shared" ref="H745:H774" si="65">IFERROR(VLOOKUP("寄付金"&amp;B745,$A$4:$H$645,8,FALSE),"")</f>
        <v/>
      </c>
      <c r="I745" s="156"/>
      <c r="J745" s="156"/>
      <c r="K745" s="157"/>
    </row>
    <row r="746" spans="2:11" ht="15" customHeight="1">
      <c r="B746" s="9">
        <v>2</v>
      </c>
      <c r="C746" s="29" t="str">
        <f t="shared" si="60"/>
        <v/>
      </c>
      <c r="D746" s="29" t="str">
        <f t="shared" si="61"/>
        <v/>
      </c>
      <c r="E746" s="11" t="str">
        <f t="shared" si="62"/>
        <v/>
      </c>
      <c r="F746" s="11" t="str">
        <f t="shared" si="63"/>
        <v/>
      </c>
      <c r="G746" s="11" t="str">
        <f t="shared" si="64"/>
        <v/>
      </c>
      <c r="H746" s="99" t="str">
        <f t="shared" si="65"/>
        <v/>
      </c>
      <c r="I746" s="157"/>
      <c r="J746" s="136"/>
      <c r="K746" s="136"/>
    </row>
    <row r="747" spans="2:11" ht="15" customHeight="1">
      <c r="B747" s="9">
        <v>3</v>
      </c>
      <c r="C747" s="29" t="str">
        <f t="shared" si="60"/>
        <v/>
      </c>
      <c r="D747" s="29" t="str">
        <f t="shared" si="61"/>
        <v/>
      </c>
      <c r="E747" s="11" t="str">
        <f t="shared" si="62"/>
        <v/>
      </c>
      <c r="F747" s="11" t="str">
        <f t="shared" si="63"/>
        <v/>
      </c>
      <c r="G747" s="11" t="str">
        <f t="shared" si="64"/>
        <v/>
      </c>
      <c r="H747" s="99" t="str">
        <f t="shared" si="65"/>
        <v/>
      </c>
      <c r="I747" s="157"/>
      <c r="J747" s="136"/>
      <c r="K747" s="136"/>
    </row>
    <row r="748" spans="2:11" ht="15" customHeight="1">
      <c r="B748" s="9">
        <v>4</v>
      </c>
      <c r="C748" s="29" t="str">
        <f t="shared" si="60"/>
        <v/>
      </c>
      <c r="D748" s="29" t="str">
        <f t="shared" si="61"/>
        <v/>
      </c>
      <c r="E748" s="11" t="str">
        <f t="shared" si="62"/>
        <v/>
      </c>
      <c r="F748" s="11" t="str">
        <f t="shared" si="63"/>
        <v/>
      </c>
      <c r="G748" s="11" t="str">
        <f t="shared" si="64"/>
        <v/>
      </c>
      <c r="H748" s="99" t="str">
        <f t="shared" si="65"/>
        <v/>
      </c>
      <c r="I748" s="157"/>
      <c r="J748" s="136"/>
      <c r="K748" s="136"/>
    </row>
    <row r="749" spans="2:11" ht="15" customHeight="1">
      <c r="B749" s="9">
        <v>5</v>
      </c>
      <c r="C749" s="29" t="str">
        <f t="shared" si="60"/>
        <v/>
      </c>
      <c r="D749" s="29" t="str">
        <f t="shared" si="61"/>
        <v/>
      </c>
      <c r="E749" s="11" t="str">
        <f t="shared" si="62"/>
        <v/>
      </c>
      <c r="F749" s="11" t="str">
        <f t="shared" si="63"/>
        <v/>
      </c>
      <c r="G749" s="11" t="str">
        <f t="shared" si="64"/>
        <v/>
      </c>
      <c r="H749" s="99" t="str">
        <f t="shared" si="65"/>
        <v/>
      </c>
      <c r="I749" s="156"/>
      <c r="J749" s="156"/>
      <c r="K749" s="157"/>
    </row>
    <row r="750" spans="2:11" ht="15" customHeight="1">
      <c r="B750" s="9">
        <v>6</v>
      </c>
      <c r="C750" s="29" t="str">
        <f t="shared" si="60"/>
        <v/>
      </c>
      <c r="D750" s="29" t="str">
        <f t="shared" si="61"/>
        <v/>
      </c>
      <c r="E750" s="11" t="str">
        <f t="shared" si="62"/>
        <v/>
      </c>
      <c r="F750" s="11" t="str">
        <f t="shared" si="63"/>
        <v/>
      </c>
      <c r="G750" s="11" t="str">
        <f t="shared" si="64"/>
        <v/>
      </c>
      <c r="H750" s="99" t="str">
        <f t="shared" si="65"/>
        <v/>
      </c>
      <c r="I750" s="156"/>
      <c r="J750" s="156"/>
      <c r="K750" s="157"/>
    </row>
    <row r="751" spans="2:11" ht="15" customHeight="1">
      <c r="B751" s="9">
        <v>7</v>
      </c>
      <c r="C751" s="29" t="str">
        <f t="shared" si="60"/>
        <v/>
      </c>
      <c r="D751" s="29" t="str">
        <f t="shared" si="61"/>
        <v/>
      </c>
      <c r="E751" s="11" t="str">
        <f t="shared" si="62"/>
        <v/>
      </c>
      <c r="F751" s="11" t="str">
        <f t="shared" si="63"/>
        <v/>
      </c>
      <c r="G751" s="11" t="str">
        <f t="shared" si="64"/>
        <v/>
      </c>
      <c r="H751" s="99" t="str">
        <f t="shared" si="65"/>
        <v/>
      </c>
      <c r="I751" s="157"/>
      <c r="J751" s="136"/>
      <c r="K751" s="136"/>
    </row>
    <row r="752" spans="2:11" ht="15" customHeight="1">
      <c r="B752" s="9">
        <v>8</v>
      </c>
      <c r="C752" s="29" t="str">
        <f t="shared" si="60"/>
        <v/>
      </c>
      <c r="D752" s="29" t="str">
        <f t="shared" si="61"/>
        <v/>
      </c>
      <c r="E752" s="11" t="str">
        <f t="shared" si="62"/>
        <v/>
      </c>
      <c r="F752" s="11" t="str">
        <f t="shared" si="63"/>
        <v/>
      </c>
      <c r="G752" s="11" t="str">
        <f t="shared" si="64"/>
        <v/>
      </c>
      <c r="H752" s="99" t="str">
        <f t="shared" si="65"/>
        <v/>
      </c>
      <c r="I752" s="157"/>
      <c r="J752" s="136"/>
      <c r="K752" s="136"/>
    </row>
    <row r="753" spans="2:11" ht="15" customHeight="1">
      <c r="B753" s="9">
        <v>9</v>
      </c>
      <c r="C753" s="29" t="str">
        <f t="shared" si="60"/>
        <v/>
      </c>
      <c r="D753" s="29" t="str">
        <f t="shared" si="61"/>
        <v/>
      </c>
      <c r="E753" s="11" t="str">
        <f t="shared" si="62"/>
        <v/>
      </c>
      <c r="F753" s="11" t="str">
        <f t="shared" si="63"/>
        <v/>
      </c>
      <c r="G753" s="11" t="str">
        <f t="shared" si="64"/>
        <v/>
      </c>
      <c r="H753" s="99" t="str">
        <f t="shared" si="65"/>
        <v/>
      </c>
      <c r="I753" s="157"/>
      <c r="J753" s="136"/>
      <c r="K753" s="136"/>
    </row>
    <row r="754" spans="2:11" ht="15" customHeight="1">
      <c r="B754" s="9">
        <v>10</v>
      </c>
      <c r="C754" s="29" t="str">
        <f t="shared" si="60"/>
        <v/>
      </c>
      <c r="D754" s="29" t="str">
        <f t="shared" si="61"/>
        <v/>
      </c>
      <c r="E754" s="11" t="str">
        <f t="shared" si="62"/>
        <v/>
      </c>
      <c r="F754" s="11" t="str">
        <f t="shared" si="63"/>
        <v/>
      </c>
      <c r="G754" s="11" t="str">
        <f t="shared" si="64"/>
        <v/>
      </c>
      <c r="H754" s="99" t="str">
        <f t="shared" si="65"/>
        <v/>
      </c>
      <c r="I754" s="156"/>
      <c r="J754" s="156"/>
      <c r="K754" s="157"/>
    </row>
    <row r="755" spans="2:11" ht="15" customHeight="1">
      <c r="B755" s="9">
        <v>11</v>
      </c>
      <c r="C755" s="29" t="str">
        <f t="shared" si="60"/>
        <v/>
      </c>
      <c r="D755" s="29" t="str">
        <f t="shared" si="61"/>
        <v/>
      </c>
      <c r="E755" s="11" t="str">
        <f t="shared" si="62"/>
        <v/>
      </c>
      <c r="F755" s="11" t="str">
        <f t="shared" si="63"/>
        <v/>
      </c>
      <c r="G755" s="11" t="str">
        <f t="shared" si="64"/>
        <v/>
      </c>
      <c r="H755" s="99" t="str">
        <f t="shared" si="65"/>
        <v/>
      </c>
      <c r="I755" s="156"/>
      <c r="J755" s="156"/>
      <c r="K755" s="157"/>
    </row>
    <row r="756" spans="2:11" ht="15" customHeight="1">
      <c r="B756" s="9">
        <v>12</v>
      </c>
      <c r="C756" s="29" t="str">
        <f t="shared" si="60"/>
        <v/>
      </c>
      <c r="D756" s="29" t="str">
        <f t="shared" si="61"/>
        <v/>
      </c>
      <c r="E756" s="11" t="str">
        <f t="shared" si="62"/>
        <v/>
      </c>
      <c r="F756" s="11" t="str">
        <f t="shared" si="63"/>
        <v/>
      </c>
      <c r="G756" s="11" t="str">
        <f t="shared" si="64"/>
        <v/>
      </c>
      <c r="H756" s="99" t="str">
        <f t="shared" si="65"/>
        <v/>
      </c>
      <c r="I756" s="157"/>
      <c r="J756" s="136"/>
      <c r="K756" s="136"/>
    </row>
    <row r="757" spans="2:11" ht="15" customHeight="1">
      <c r="B757" s="9">
        <v>13</v>
      </c>
      <c r="C757" s="29" t="str">
        <f t="shared" si="60"/>
        <v/>
      </c>
      <c r="D757" s="29" t="str">
        <f t="shared" si="61"/>
        <v/>
      </c>
      <c r="E757" s="11" t="str">
        <f t="shared" si="62"/>
        <v/>
      </c>
      <c r="F757" s="11" t="str">
        <f t="shared" si="63"/>
        <v/>
      </c>
      <c r="G757" s="11" t="str">
        <f t="shared" si="64"/>
        <v/>
      </c>
      <c r="H757" s="99" t="str">
        <f t="shared" si="65"/>
        <v/>
      </c>
      <c r="I757" s="157"/>
      <c r="J757" s="136"/>
      <c r="K757" s="136"/>
    </row>
    <row r="758" spans="2:11" ht="15" customHeight="1">
      <c r="B758" s="9">
        <v>14</v>
      </c>
      <c r="C758" s="29" t="str">
        <f t="shared" si="60"/>
        <v/>
      </c>
      <c r="D758" s="29" t="str">
        <f t="shared" si="61"/>
        <v/>
      </c>
      <c r="E758" s="11" t="str">
        <f t="shared" si="62"/>
        <v/>
      </c>
      <c r="F758" s="11" t="str">
        <f t="shared" si="63"/>
        <v/>
      </c>
      <c r="G758" s="11" t="str">
        <f t="shared" si="64"/>
        <v/>
      </c>
      <c r="H758" s="99" t="str">
        <f t="shared" si="65"/>
        <v/>
      </c>
      <c r="I758" s="157"/>
      <c r="J758" s="136"/>
      <c r="K758" s="136"/>
    </row>
    <row r="759" spans="2:11" ht="15" customHeight="1">
      <c r="B759" s="9">
        <v>15</v>
      </c>
      <c r="C759" s="29" t="str">
        <f t="shared" si="60"/>
        <v/>
      </c>
      <c r="D759" s="29" t="str">
        <f t="shared" si="61"/>
        <v/>
      </c>
      <c r="E759" s="11" t="str">
        <f t="shared" si="62"/>
        <v/>
      </c>
      <c r="F759" s="11" t="str">
        <f t="shared" si="63"/>
        <v/>
      </c>
      <c r="G759" s="11" t="str">
        <f t="shared" si="64"/>
        <v/>
      </c>
      <c r="H759" s="99" t="str">
        <f t="shared" si="65"/>
        <v/>
      </c>
      <c r="I759" s="156"/>
      <c r="J759" s="156"/>
      <c r="K759" s="157"/>
    </row>
    <row r="760" spans="2:11" ht="15" customHeight="1">
      <c r="B760" s="9">
        <v>16</v>
      </c>
      <c r="C760" s="29" t="str">
        <f t="shared" si="60"/>
        <v/>
      </c>
      <c r="D760" s="29" t="str">
        <f t="shared" si="61"/>
        <v/>
      </c>
      <c r="E760" s="11" t="str">
        <f t="shared" si="62"/>
        <v/>
      </c>
      <c r="F760" s="11" t="str">
        <f t="shared" si="63"/>
        <v/>
      </c>
      <c r="G760" s="11" t="str">
        <f t="shared" si="64"/>
        <v/>
      </c>
      <c r="H760" s="99" t="str">
        <f t="shared" si="65"/>
        <v/>
      </c>
      <c r="I760" s="156"/>
      <c r="J760" s="156"/>
      <c r="K760" s="157"/>
    </row>
    <row r="761" spans="2:11" ht="15" customHeight="1">
      <c r="B761" s="9">
        <v>17</v>
      </c>
      <c r="C761" s="29" t="str">
        <f t="shared" si="60"/>
        <v/>
      </c>
      <c r="D761" s="29" t="str">
        <f t="shared" si="61"/>
        <v/>
      </c>
      <c r="E761" s="11" t="str">
        <f t="shared" si="62"/>
        <v/>
      </c>
      <c r="F761" s="11" t="str">
        <f t="shared" si="63"/>
        <v/>
      </c>
      <c r="G761" s="11" t="str">
        <f t="shared" si="64"/>
        <v/>
      </c>
      <c r="H761" s="99" t="str">
        <f t="shared" si="65"/>
        <v/>
      </c>
      <c r="I761" s="157"/>
      <c r="J761" s="136"/>
      <c r="K761" s="136"/>
    </row>
    <row r="762" spans="2:11" ht="15" customHeight="1">
      <c r="B762" s="9">
        <v>18</v>
      </c>
      <c r="C762" s="29" t="str">
        <f t="shared" si="60"/>
        <v/>
      </c>
      <c r="D762" s="29" t="str">
        <f t="shared" si="61"/>
        <v/>
      </c>
      <c r="E762" s="11" t="str">
        <f t="shared" si="62"/>
        <v/>
      </c>
      <c r="F762" s="11" t="str">
        <f t="shared" si="63"/>
        <v/>
      </c>
      <c r="G762" s="11" t="str">
        <f t="shared" si="64"/>
        <v/>
      </c>
      <c r="H762" s="99" t="str">
        <f t="shared" si="65"/>
        <v/>
      </c>
      <c r="I762" s="157"/>
      <c r="J762" s="136"/>
      <c r="K762" s="136"/>
    </row>
    <row r="763" spans="2:11" ht="15" customHeight="1">
      <c r="B763" s="9">
        <v>19</v>
      </c>
      <c r="C763" s="29" t="str">
        <f t="shared" si="60"/>
        <v/>
      </c>
      <c r="D763" s="29" t="str">
        <f t="shared" si="61"/>
        <v/>
      </c>
      <c r="E763" s="11" t="str">
        <f t="shared" si="62"/>
        <v/>
      </c>
      <c r="F763" s="11" t="str">
        <f t="shared" si="63"/>
        <v/>
      </c>
      <c r="G763" s="11" t="str">
        <f t="shared" si="64"/>
        <v/>
      </c>
      <c r="H763" s="99" t="str">
        <f t="shared" si="65"/>
        <v/>
      </c>
      <c r="I763" s="157"/>
      <c r="J763" s="136"/>
      <c r="K763" s="136"/>
    </row>
    <row r="764" spans="2:11" ht="15" customHeight="1">
      <c r="B764" s="9">
        <v>20</v>
      </c>
      <c r="C764" s="29" t="str">
        <f t="shared" si="60"/>
        <v/>
      </c>
      <c r="D764" s="29" t="str">
        <f t="shared" si="61"/>
        <v/>
      </c>
      <c r="E764" s="11" t="str">
        <f t="shared" si="62"/>
        <v/>
      </c>
      <c r="F764" s="11" t="str">
        <f t="shared" si="63"/>
        <v/>
      </c>
      <c r="G764" s="11" t="str">
        <f t="shared" si="64"/>
        <v/>
      </c>
      <c r="H764" s="99" t="str">
        <f t="shared" si="65"/>
        <v/>
      </c>
      <c r="I764" s="156"/>
      <c r="J764" s="156"/>
      <c r="K764" s="157"/>
    </row>
    <row r="765" spans="2:11" ht="15" customHeight="1">
      <c r="B765" s="9">
        <v>21</v>
      </c>
      <c r="C765" s="29" t="str">
        <f t="shared" si="60"/>
        <v/>
      </c>
      <c r="D765" s="29" t="str">
        <f t="shared" si="61"/>
        <v/>
      </c>
      <c r="E765" s="11" t="str">
        <f t="shared" si="62"/>
        <v/>
      </c>
      <c r="F765" s="11" t="str">
        <f t="shared" si="63"/>
        <v/>
      </c>
      <c r="G765" s="11" t="str">
        <f t="shared" si="64"/>
        <v/>
      </c>
      <c r="H765" s="99" t="str">
        <f t="shared" si="65"/>
        <v/>
      </c>
      <c r="I765" s="156"/>
      <c r="J765" s="156"/>
      <c r="K765" s="157"/>
    </row>
    <row r="766" spans="2:11" ht="15" customHeight="1">
      <c r="B766" s="9">
        <v>22</v>
      </c>
      <c r="C766" s="29" t="str">
        <f t="shared" si="60"/>
        <v/>
      </c>
      <c r="D766" s="29" t="str">
        <f t="shared" si="61"/>
        <v/>
      </c>
      <c r="E766" s="11" t="str">
        <f t="shared" si="62"/>
        <v/>
      </c>
      <c r="F766" s="11" t="str">
        <f t="shared" si="63"/>
        <v/>
      </c>
      <c r="G766" s="11" t="str">
        <f t="shared" si="64"/>
        <v/>
      </c>
      <c r="H766" s="99" t="str">
        <f t="shared" si="65"/>
        <v/>
      </c>
      <c r="I766" s="157"/>
      <c r="J766" s="136"/>
      <c r="K766" s="136"/>
    </row>
    <row r="767" spans="2:11" ht="15" customHeight="1">
      <c r="B767" s="9">
        <v>23</v>
      </c>
      <c r="C767" s="29" t="str">
        <f t="shared" si="60"/>
        <v/>
      </c>
      <c r="D767" s="29" t="str">
        <f t="shared" si="61"/>
        <v/>
      </c>
      <c r="E767" s="11" t="str">
        <f t="shared" si="62"/>
        <v/>
      </c>
      <c r="F767" s="11" t="str">
        <f t="shared" si="63"/>
        <v/>
      </c>
      <c r="G767" s="11" t="str">
        <f t="shared" si="64"/>
        <v/>
      </c>
      <c r="H767" s="99" t="str">
        <f t="shared" si="65"/>
        <v/>
      </c>
      <c r="I767" s="157"/>
      <c r="J767" s="136"/>
      <c r="K767" s="136"/>
    </row>
    <row r="768" spans="2:11" ht="15" customHeight="1">
      <c r="B768" s="9">
        <v>24</v>
      </c>
      <c r="C768" s="29" t="str">
        <f t="shared" si="60"/>
        <v/>
      </c>
      <c r="D768" s="29" t="str">
        <f t="shared" si="61"/>
        <v/>
      </c>
      <c r="E768" s="11" t="str">
        <f t="shared" si="62"/>
        <v/>
      </c>
      <c r="F768" s="11" t="str">
        <f t="shared" si="63"/>
        <v/>
      </c>
      <c r="G768" s="11" t="str">
        <f t="shared" si="64"/>
        <v/>
      </c>
      <c r="H768" s="99" t="str">
        <f t="shared" si="65"/>
        <v/>
      </c>
      <c r="I768" s="157"/>
      <c r="J768" s="136"/>
      <c r="K768" s="136"/>
    </row>
    <row r="769" spans="2:11" ht="15" customHeight="1">
      <c r="B769" s="9">
        <v>25</v>
      </c>
      <c r="C769" s="29" t="str">
        <f t="shared" si="60"/>
        <v/>
      </c>
      <c r="D769" s="29" t="str">
        <f t="shared" si="61"/>
        <v/>
      </c>
      <c r="E769" s="11" t="str">
        <f t="shared" si="62"/>
        <v/>
      </c>
      <c r="F769" s="11" t="str">
        <f t="shared" si="63"/>
        <v/>
      </c>
      <c r="G769" s="11" t="str">
        <f t="shared" si="64"/>
        <v/>
      </c>
      <c r="H769" s="99" t="str">
        <f t="shared" si="65"/>
        <v/>
      </c>
      <c r="I769" s="156"/>
      <c r="J769" s="156"/>
      <c r="K769" s="157"/>
    </row>
    <row r="770" spans="2:11" ht="15" customHeight="1">
      <c r="B770" s="9">
        <v>26</v>
      </c>
      <c r="C770" s="29" t="str">
        <f t="shared" si="60"/>
        <v/>
      </c>
      <c r="D770" s="29" t="str">
        <f t="shared" si="61"/>
        <v/>
      </c>
      <c r="E770" s="11" t="str">
        <f t="shared" si="62"/>
        <v/>
      </c>
      <c r="F770" s="11" t="str">
        <f t="shared" si="63"/>
        <v/>
      </c>
      <c r="G770" s="11" t="str">
        <f t="shared" si="64"/>
        <v/>
      </c>
      <c r="H770" s="99" t="str">
        <f t="shared" si="65"/>
        <v/>
      </c>
      <c r="I770" s="156"/>
      <c r="J770" s="156"/>
      <c r="K770" s="157"/>
    </row>
    <row r="771" spans="2:11" ht="15" customHeight="1">
      <c r="B771" s="9">
        <v>27</v>
      </c>
      <c r="C771" s="29" t="str">
        <f t="shared" si="60"/>
        <v/>
      </c>
      <c r="D771" s="29" t="str">
        <f t="shared" si="61"/>
        <v/>
      </c>
      <c r="E771" s="11" t="str">
        <f t="shared" si="62"/>
        <v/>
      </c>
      <c r="F771" s="11" t="str">
        <f t="shared" si="63"/>
        <v/>
      </c>
      <c r="G771" s="11" t="str">
        <f t="shared" si="64"/>
        <v/>
      </c>
      <c r="H771" s="99" t="str">
        <f t="shared" si="65"/>
        <v/>
      </c>
      <c r="I771" s="157"/>
      <c r="J771" s="136"/>
      <c r="K771" s="136"/>
    </row>
    <row r="772" spans="2:11" ht="15" customHeight="1">
      <c r="B772" s="9">
        <v>28</v>
      </c>
      <c r="C772" s="29" t="str">
        <f t="shared" si="60"/>
        <v/>
      </c>
      <c r="D772" s="29" t="str">
        <f t="shared" si="61"/>
        <v/>
      </c>
      <c r="E772" s="11" t="str">
        <f t="shared" si="62"/>
        <v/>
      </c>
      <c r="F772" s="11" t="str">
        <f t="shared" si="63"/>
        <v/>
      </c>
      <c r="G772" s="11" t="str">
        <f t="shared" si="64"/>
        <v/>
      </c>
      <c r="H772" s="99" t="str">
        <f t="shared" si="65"/>
        <v/>
      </c>
      <c r="I772" s="157"/>
      <c r="J772" s="136"/>
      <c r="K772" s="136"/>
    </row>
    <row r="773" spans="2:11" ht="15" customHeight="1">
      <c r="B773" s="9">
        <v>29</v>
      </c>
      <c r="C773" s="29" t="str">
        <f t="shared" si="60"/>
        <v/>
      </c>
      <c r="D773" s="29" t="str">
        <f t="shared" si="61"/>
        <v/>
      </c>
      <c r="E773" s="11" t="str">
        <f t="shared" si="62"/>
        <v/>
      </c>
      <c r="F773" s="11" t="str">
        <f t="shared" si="63"/>
        <v/>
      </c>
      <c r="G773" s="11" t="str">
        <f t="shared" si="64"/>
        <v/>
      </c>
      <c r="H773" s="99" t="str">
        <f t="shared" si="65"/>
        <v/>
      </c>
      <c r="I773" s="157"/>
      <c r="J773" s="136"/>
      <c r="K773" s="136"/>
    </row>
    <row r="774" spans="2:11" ht="15" customHeight="1">
      <c r="B774" s="9">
        <v>30</v>
      </c>
      <c r="C774" s="29" t="str">
        <f t="shared" si="60"/>
        <v/>
      </c>
      <c r="D774" s="29" t="str">
        <f t="shared" si="61"/>
        <v/>
      </c>
      <c r="E774" s="11" t="str">
        <f t="shared" si="62"/>
        <v/>
      </c>
      <c r="F774" s="11" t="str">
        <f t="shared" si="63"/>
        <v/>
      </c>
      <c r="G774" s="11" t="str">
        <f t="shared" si="64"/>
        <v/>
      </c>
      <c r="H774" s="99" t="str">
        <f t="shared" si="65"/>
        <v/>
      </c>
      <c r="I774" s="156"/>
      <c r="J774" s="156"/>
      <c r="K774" s="157"/>
    </row>
    <row r="775" spans="2:11" ht="15" customHeight="1">
      <c r="B775" s="9"/>
      <c r="C775" s="30"/>
      <c r="D775" s="30"/>
      <c r="G775" s="28" t="s">
        <v>16</v>
      </c>
      <c r="H775" s="100">
        <f>SUM(H745:H774)</f>
        <v>0</v>
      </c>
      <c r="I775" s="158"/>
      <c r="J775" s="158"/>
      <c r="K775" s="160"/>
    </row>
    <row r="776" spans="2:11" ht="15" customHeight="1">
      <c r="B776" s="9"/>
      <c r="C776" s="27" t="s">
        <v>65</v>
      </c>
      <c r="D776" s="30"/>
      <c r="G776" s="9"/>
      <c r="I776" s="109"/>
      <c r="J776" s="115"/>
      <c r="K776" s="115"/>
    </row>
    <row r="777" spans="2:11" ht="15" customHeight="1">
      <c r="B777" s="9">
        <v>1</v>
      </c>
      <c r="C777" s="29" t="str">
        <f t="shared" ref="C777:C816" si="66">IFERROR(VLOOKUP("雑収入"&amp;B777,$A$4:$H$645,3,FALSE),"")</f>
        <v/>
      </c>
      <c r="D777" s="29" t="str">
        <f t="shared" ref="D777:D816" si="67">IFERROR(VLOOKUP("雑収入"&amp;B777,$A$4:$H$645,4,FALSE),"")</f>
        <v/>
      </c>
      <c r="E777" s="11" t="str">
        <f t="shared" ref="E777:E816" si="68">IFERROR(VLOOKUP("雑収入"&amp;B777,$A$4:$H$645,5,FALSE),"")</f>
        <v/>
      </c>
      <c r="F777" s="11" t="str">
        <f t="shared" ref="F777:F816" si="69">IFERROR(VLOOKUP("雑収入"&amp;B777,$A$4:$H$645,6,FALSE),"")</f>
        <v/>
      </c>
      <c r="G777" s="11" t="str">
        <f t="shared" ref="G777:G816" si="70">IFERROR(VLOOKUP("雑収入"&amp;B777,$A$4:$H$645,7,FALSE),"")</f>
        <v/>
      </c>
      <c r="H777" s="99" t="str">
        <f t="shared" ref="H777:H816" si="71">IFERROR(VLOOKUP("雑収入"&amp;B777,$A$4:$H$645,8,FALSE),"")</f>
        <v/>
      </c>
      <c r="I777" s="156"/>
      <c r="J777" s="156"/>
      <c r="K777" s="157"/>
    </row>
    <row r="778" spans="2:11" ht="15" customHeight="1">
      <c r="B778" s="9">
        <v>2</v>
      </c>
      <c r="C778" s="29" t="str">
        <f t="shared" si="66"/>
        <v/>
      </c>
      <c r="D778" s="29" t="str">
        <f t="shared" si="67"/>
        <v/>
      </c>
      <c r="E778" s="11" t="str">
        <f t="shared" si="68"/>
        <v/>
      </c>
      <c r="F778" s="11" t="str">
        <f t="shared" si="69"/>
        <v/>
      </c>
      <c r="G778" s="11" t="str">
        <f t="shared" si="70"/>
        <v/>
      </c>
      <c r="H778" s="99" t="str">
        <f t="shared" si="71"/>
        <v/>
      </c>
      <c r="I778" s="157"/>
      <c r="J778" s="136"/>
      <c r="K778" s="136"/>
    </row>
    <row r="779" spans="2:11" ht="15" customHeight="1">
      <c r="B779" s="9">
        <v>3</v>
      </c>
      <c r="C779" s="29" t="str">
        <f t="shared" si="66"/>
        <v/>
      </c>
      <c r="D779" s="29" t="str">
        <f t="shared" si="67"/>
        <v/>
      </c>
      <c r="E779" s="11" t="str">
        <f t="shared" si="68"/>
        <v/>
      </c>
      <c r="F779" s="11" t="str">
        <f t="shared" si="69"/>
        <v/>
      </c>
      <c r="G779" s="11" t="str">
        <f t="shared" si="70"/>
        <v/>
      </c>
      <c r="H779" s="99" t="str">
        <f t="shared" si="71"/>
        <v/>
      </c>
      <c r="I779" s="157"/>
      <c r="J779" s="136"/>
      <c r="K779" s="136"/>
    </row>
    <row r="780" spans="2:11" ht="15" customHeight="1">
      <c r="B780" s="9">
        <v>4</v>
      </c>
      <c r="C780" s="29" t="str">
        <f t="shared" si="66"/>
        <v/>
      </c>
      <c r="D780" s="29" t="str">
        <f t="shared" si="67"/>
        <v/>
      </c>
      <c r="E780" s="11" t="str">
        <f t="shared" si="68"/>
        <v/>
      </c>
      <c r="F780" s="11" t="str">
        <f t="shared" si="69"/>
        <v/>
      </c>
      <c r="G780" s="11" t="str">
        <f t="shared" si="70"/>
        <v/>
      </c>
      <c r="H780" s="99" t="str">
        <f t="shared" si="71"/>
        <v/>
      </c>
      <c r="I780" s="157"/>
      <c r="J780" s="136"/>
      <c r="K780" s="136"/>
    </row>
    <row r="781" spans="2:11" ht="15" customHeight="1">
      <c r="B781" s="9">
        <v>5</v>
      </c>
      <c r="C781" s="29" t="str">
        <f t="shared" si="66"/>
        <v/>
      </c>
      <c r="D781" s="29" t="str">
        <f t="shared" si="67"/>
        <v/>
      </c>
      <c r="E781" s="11" t="str">
        <f t="shared" si="68"/>
        <v/>
      </c>
      <c r="F781" s="11" t="str">
        <f t="shared" si="69"/>
        <v/>
      </c>
      <c r="G781" s="11" t="str">
        <f t="shared" si="70"/>
        <v/>
      </c>
      <c r="H781" s="99" t="str">
        <f t="shared" si="71"/>
        <v/>
      </c>
      <c r="I781" s="156"/>
      <c r="J781" s="156"/>
      <c r="K781" s="157"/>
    </row>
    <row r="782" spans="2:11" ht="15" customHeight="1">
      <c r="B782" s="9">
        <v>6</v>
      </c>
      <c r="C782" s="29" t="str">
        <f t="shared" si="66"/>
        <v/>
      </c>
      <c r="D782" s="29" t="str">
        <f t="shared" si="67"/>
        <v/>
      </c>
      <c r="E782" s="11" t="str">
        <f t="shared" si="68"/>
        <v/>
      </c>
      <c r="F782" s="11" t="str">
        <f t="shared" si="69"/>
        <v/>
      </c>
      <c r="G782" s="11" t="str">
        <f t="shared" si="70"/>
        <v/>
      </c>
      <c r="H782" s="99" t="str">
        <f t="shared" si="71"/>
        <v/>
      </c>
      <c r="I782" s="156"/>
      <c r="J782" s="156"/>
      <c r="K782" s="157"/>
    </row>
    <row r="783" spans="2:11" ht="15" customHeight="1">
      <c r="B783" s="9">
        <v>7</v>
      </c>
      <c r="C783" s="29" t="str">
        <f t="shared" si="66"/>
        <v/>
      </c>
      <c r="D783" s="29" t="str">
        <f t="shared" si="67"/>
        <v/>
      </c>
      <c r="E783" s="11" t="str">
        <f t="shared" si="68"/>
        <v/>
      </c>
      <c r="F783" s="11" t="str">
        <f t="shared" si="69"/>
        <v/>
      </c>
      <c r="G783" s="11" t="str">
        <f t="shared" si="70"/>
        <v/>
      </c>
      <c r="H783" s="99" t="str">
        <f t="shared" si="71"/>
        <v/>
      </c>
      <c r="I783" s="157"/>
      <c r="J783" s="136"/>
      <c r="K783" s="136"/>
    </row>
    <row r="784" spans="2:11" ht="15" customHeight="1">
      <c r="B784" s="9">
        <v>8</v>
      </c>
      <c r="C784" s="29" t="str">
        <f t="shared" si="66"/>
        <v/>
      </c>
      <c r="D784" s="29" t="str">
        <f t="shared" si="67"/>
        <v/>
      </c>
      <c r="E784" s="11" t="str">
        <f t="shared" si="68"/>
        <v/>
      </c>
      <c r="F784" s="11" t="str">
        <f t="shared" si="69"/>
        <v/>
      </c>
      <c r="G784" s="11" t="str">
        <f t="shared" si="70"/>
        <v/>
      </c>
      <c r="H784" s="99" t="str">
        <f t="shared" si="71"/>
        <v/>
      </c>
      <c r="I784" s="157"/>
      <c r="J784" s="136"/>
      <c r="K784" s="136"/>
    </row>
    <row r="785" spans="2:11" ht="15" customHeight="1">
      <c r="B785" s="9">
        <v>9</v>
      </c>
      <c r="C785" s="29" t="str">
        <f t="shared" si="66"/>
        <v/>
      </c>
      <c r="D785" s="29" t="str">
        <f t="shared" si="67"/>
        <v/>
      </c>
      <c r="E785" s="11" t="str">
        <f t="shared" si="68"/>
        <v/>
      </c>
      <c r="F785" s="11" t="str">
        <f t="shared" si="69"/>
        <v/>
      </c>
      <c r="G785" s="11" t="str">
        <f t="shared" si="70"/>
        <v/>
      </c>
      <c r="H785" s="99" t="str">
        <f t="shared" si="71"/>
        <v/>
      </c>
      <c r="I785" s="157"/>
      <c r="J785" s="136"/>
      <c r="K785" s="136"/>
    </row>
    <row r="786" spans="2:11" ht="15" customHeight="1">
      <c r="B786" s="9">
        <v>10</v>
      </c>
      <c r="C786" s="29" t="str">
        <f t="shared" si="66"/>
        <v/>
      </c>
      <c r="D786" s="29" t="str">
        <f t="shared" si="67"/>
        <v/>
      </c>
      <c r="E786" s="11" t="str">
        <f t="shared" si="68"/>
        <v/>
      </c>
      <c r="F786" s="11" t="str">
        <f t="shared" si="69"/>
        <v/>
      </c>
      <c r="G786" s="11" t="str">
        <f t="shared" si="70"/>
        <v/>
      </c>
      <c r="H786" s="99" t="str">
        <f t="shared" si="71"/>
        <v/>
      </c>
      <c r="I786" s="156"/>
      <c r="J786" s="156"/>
      <c r="K786" s="157"/>
    </row>
    <row r="787" spans="2:11" ht="15" customHeight="1">
      <c r="B787" s="9">
        <v>11</v>
      </c>
      <c r="C787" s="29" t="str">
        <f t="shared" si="66"/>
        <v/>
      </c>
      <c r="D787" s="29" t="str">
        <f t="shared" si="67"/>
        <v/>
      </c>
      <c r="E787" s="11" t="str">
        <f t="shared" si="68"/>
        <v/>
      </c>
      <c r="F787" s="11" t="str">
        <f t="shared" si="69"/>
        <v/>
      </c>
      <c r="G787" s="11" t="str">
        <f t="shared" si="70"/>
        <v/>
      </c>
      <c r="H787" s="99" t="str">
        <f t="shared" si="71"/>
        <v/>
      </c>
      <c r="I787" s="156"/>
      <c r="J787" s="156"/>
      <c r="K787" s="157"/>
    </row>
    <row r="788" spans="2:11" ht="15" customHeight="1">
      <c r="B788" s="9">
        <v>12</v>
      </c>
      <c r="C788" s="29" t="str">
        <f t="shared" si="66"/>
        <v/>
      </c>
      <c r="D788" s="29" t="str">
        <f t="shared" si="67"/>
        <v/>
      </c>
      <c r="E788" s="11" t="str">
        <f t="shared" si="68"/>
        <v/>
      </c>
      <c r="F788" s="11" t="str">
        <f t="shared" si="69"/>
        <v/>
      </c>
      <c r="G788" s="11" t="str">
        <f t="shared" si="70"/>
        <v/>
      </c>
      <c r="H788" s="99" t="str">
        <f t="shared" si="71"/>
        <v/>
      </c>
      <c r="I788" s="157"/>
      <c r="J788" s="136"/>
      <c r="K788" s="136"/>
    </row>
    <row r="789" spans="2:11" ht="15" customHeight="1">
      <c r="B789" s="9">
        <v>13</v>
      </c>
      <c r="C789" s="29" t="str">
        <f t="shared" si="66"/>
        <v/>
      </c>
      <c r="D789" s="29" t="str">
        <f t="shared" si="67"/>
        <v/>
      </c>
      <c r="E789" s="11" t="str">
        <f t="shared" si="68"/>
        <v/>
      </c>
      <c r="F789" s="11" t="str">
        <f t="shared" si="69"/>
        <v/>
      </c>
      <c r="G789" s="11" t="str">
        <f t="shared" si="70"/>
        <v/>
      </c>
      <c r="H789" s="99" t="str">
        <f t="shared" si="71"/>
        <v/>
      </c>
      <c r="I789" s="157"/>
      <c r="J789" s="136"/>
      <c r="K789" s="136"/>
    </row>
    <row r="790" spans="2:11" ht="15" customHeight="1">
      <c r="B790" s="9">
        <v>14</v>
      </c>
      <c r="C790" s="29" t="str">
        <f t="shared" si="66"/>
        <v/>
      </c>
      <c r="D790" s="29" t="str">
        <f t="shared" si="67"/>
        <v/>
      </c>
      <c r="E790" s="11" t="str">
        <f t="shared" si="68"/>
        <v/>
      </c>
      <c r="F790" s="11" t="str">
        <f t="shared" si="69"/>
        <v/>
      </c>
      <c r="G790" s="11" t="str">
        <f t="shared" si="70"/>
        <v/>
      </c>
      <c r="H790" s="99" t="str">
        <f t="shared" si="71"/>
        <v/>
      </c>
      <c r="I790" s="157"/>
      <c r="J790" s="136"/>
      <c r="K790" s="136"/>
    </row>
    <row r="791" spans="2:11" ht="15" customHeight="1">
      <c r="B791" s="9">
        <v>15</v>
      </c>
      <c r="C791" s="29" t="str">
        <f t="shared" si="66"/>
        <v/>
      </c>
      <c r="D791" s="29" t="str">
        <f t="shared" si="67"/>
        <v/>
      </c>
      <c r="E791" s="11" t="str">
        <f t="shared" si="68"/>
        <v/>
      </c>
      <c r="F791" s="11" t="str">
        <f t="shared" si="69"/>
        <v/>
      </c>
      <c r="G791" s="11" t="str">
        <f t="shared" si="70"/>
        <v/>
      </c>
      <c r="H791" s="99" t="str">
        <f t="shared" si="71"/>
        <v/>
      </c>
      <c r="I791" s="156"/>
      <c r="J791" s="156"/>
      <c r="K791" s="157"/>
    </row>
    <row r="792" spans="2:11" ht="15" customHeight="1">
      <c r="B792" s="9">
        <v>16</v>
      </c>
      <c r="C792" s="29" t="str">
        <f t="shared" si="66"/>
        <v/>
      </c>
      <c r="D792" s="29" t="str">
        <f t="shared" si="67"/>
        <v/>
      </c>
      <c r="E792" s="11" t="str">
        <f t="shared" si="68"/>
        <v/>
      </c>
      <c r="F792" s="11" t="str">
        <f t="shared" si="69"/>
        <v/>
      </c>
      <c r="G792" s="11" t="str">
        <f t="shared" si="70"/>
        <v/>
      </c>
      <c r="H792" s="99" t="str">
        <f t="shared" si="71"/>
        <v/>
      </c>
      <c r="I792" s="156"/>
      <c r="J792" s="156"/>
      <c r="K792" s="157"/>
    </row>
    <row r="793" spans="2:11" ht="15" customHeight="1">
      <c r="B793" s="9">
        <v>17</v>
      </c>
      <c r="C793" s="29" t="str">
        <f t="shared" si="66"/>
        <v/>
      </c>
      <c r="D793" s="29" t="str">
        <f t="shared" si="67"/>
        <v/>
      </c>
      <c r="E793" s="11" t="str">
        <f t="shared" si="68"/>
        <v/>
      </c>
      <c r="F793" s="11" t="str">
        <f t="shared" si="69"/>
        <v/>
      </c>
      <c r="G793" s="11" t="str">
        <f t="shared" si="70"/>
        <v/>
      </c>
      <c r="H793" s="99" t="str">
        <f t="shared" si="71"/>
        <v/>
      </c>
      <c r="I793" s="157"/>
      <c r="J793" s="136"/>
      <c r="K793" s="136"/>
    </row>
    <row r="794" spans="2:11" ht="15" customHeight="1">
      <c r="B794" s="9">
        <v>18</v>
      </c>
      <c r="C794" s="29" t="str">
        <f t="shared" si="66"/>
        <v/>
      </c>
      <c r="D794" s="29" t="str">
        <f t="shared" si="67"/>
        <v/>
      </c>
      <c r="E794" s="11" t="str">
        <f t="shared" si="68"/>
        <v/>
      </c>
      <c r="F794" s="11" t="str">
        <f t="shared" si="69"/>
        <v/>
      </c>
      <c r="G794" s="11" t="str">
        <f t="shared" si="70"/>
        <v/>
      </c>
      <c r="H794" s="99" t="str">
        <f t="shared" si="71"/>
        <v/>
      </c>
      <c r="I794" s="157"/>
      <c r="J794" s="136"/>
      <c r="K794" s="136"/>
    </row>
    <row r="795" spans="2:11" ht="15" customHeight="1">
      <c r="B795" s="9">
        <v>19</v>
      </c>
      <c r="C795" s="29" t="str">
        <f t="shared" si="66"/>
        <v/>
      </c>
      <c r="D795" s="29" t="str">
        <f t="shared" si="67"/>
        <v/>
      </c>
      <c r="E795" s="11" t="str">
        <f t="shared" si="68"/>
        <v/>
      </c>
      <c r="F795" s="11" t="str">
        <f t="shared" si="69"/>
        <v/>
      </c>
      <c r="G795" s="11" t="str">
        <f t="shared" si="70"/>
        <v/>
      </c>
      <c r="H795" s="99" t="str">
        <f t="shared" si="71"/>
        <v/>
      </c>
      <c r="I795" s="157"/>
      <c r="J795" s="136"/>
      <c r="K795" s="136"/>
    </row>
    <row r="796" spans="2:11" ht="15" customHeight="1">
      <c r="B796" s="9">
        <v>20</v>
      </c>
      <c r="C796" s="29" t="str">
        <f t="shared" si="66"/>
        <v/>
      </c>
      <c r="D796" s="29" t="str">
        <f t="shared" si="67"/>
        <v/>
      </c>
      <c r="E796" s="11" t="str">
        <f t="shared" si="68"/>
        <v/>
      </c>
      <c r="F796" s="11" t="str">
        <f t="shared" si="69"/>
        <v/>
      </c>
      <c r="G796" s="11" t="str">
        <f t="shared" si="70"/>
        <v/>
      </c>
      <c r="H796" s="99" t="str">
        <f t="shared" si="71"/>
        <v/>
      </c>
      <c r="I796" s="156"/>
      <c r="J796" s="156"/>
      <c r="K796" s="157"/>
    </row>
    <row r="797" spans="2:11" ht="15" customHeight="1">
      <c r="B797" s="9">
        <v>21</v>
      </c>
      <c r="C797" s="29" t="str">
        <f t="shared" si="66"/>
        <v/>
      </c>
      <c r="D797" s="29" t="str">
        <f t="shared" si="67"/>
        <v/>
      </c>
      <c r="E797" s="11" t="str">
        <f t="shared" si="68"/>
        <v/>
      </c>
      <c r="F797" s="11" t="str">
        <f t="shared" si="69"/>
        <v/>
      </c>
      <c r="G797" s="11" t="str">
        <f t="shared" si="70"/>
        <v/>
      </c>
      <c r="H797" s="99" t="str">
        <f t="shared" si="71"/>
        <v/>
      </c>
      <c r="I797" s="156"/>
      <c r="J797" s="156"/>
      <c r="K797" s="157"/>
    </row>
    <row r="798" spans="2:11" ht="15" customHeight="1">
      <c r="B798" s="9">
        <v>22</v>
      </c>
      <c r="C798" s="29" t="str">
        <f t="shared" si="66"/>
        <v/>
      </c>
      <c r="D798" s="29" t="str">
        <f t="shared" si="67"/>
        <v/>
      </c>
      <c r="E798" s="11" t="str">
        <f t="shared" si="68"/>
        <v/>
      </c>
      <c r="F798" s="11" t="str">
        <f t="shared" si="69"/>
        <v/>
      </c>
      <c r="G798" s="11" t="str">
        <f t="shared" si="70"/>
        <v/>
      </c>
      <c r="H798" s="99" t="str">
        <f t="shared" si="71"/>
        <v/>
      </c>
      <c r="I798" s="157"/>
      <c r="J798" s="136"/>
      <c r="K798" s="136"/>
    </row>
    <row r="799" spans="2:11" ht="15" customHeight="1">
      <c r="B799" s="9">
        <v>23</v>
      </c>
      <c r="C799" s="29" t="str">
        <f t="shared" si="66"/>
        <v/>
      </c>
      <c r="D799" s="29" t="str">
        <f t="shared" si="67"/>
        <v/>
      </c>
      <c r="E799" s="11" t="str">
        <f t="shared" si="68"/>
        <v/>
      </c>
      <c r="F799" s="11" t="str">
        <f t="shared" si="69"/>
        <v/>
      </c>
      <c r="G799" s="11" t="str">
        <f t="shared" si="70"/>
        <v/>
      </c>
      <c r="H799" s="99" t="str">
        <f t="shared" si="71"/>
        <v/>
      </c>
      <c r="I799" s="157"/>
      <c r="J799" s="136"/>
      <c r="K799" s="136"/>
    </row>
    <row r="800" spans="2:11" ht="15" customHeight="1">
      <c r="B800" s="9">
        <v>24</v>
      </c>
      <c r="C800" s="29" t="str">
        <f t="shared" si="66"/>
        <v/>
      </c>
      <c r="D800" s="29" t="str">
        <f t="shared" si="67"/>
        <v/>
      </c>
      <c r="E800" s="11" t="str">
        <f t="shared" si="68"/>
        <v/>
      </c>
      <c r="F800" s="11" t="str">
        <f t="shared" si="69"/>
        <v/>
      </c>
      <c r="G800" s="11" t="str">
        <f t="shared" si="70"/>
        <v/>
      </c>
      <c r="H800" s="99" t="str">
        <f t="shared" si="71"/>
        <v/>
      </c>
      <c r="I800" s="157"/>
      <c r="J800" s="136"/>
      <c r="K800" s="136"/>
    </row>
    <row r="801" spans="2:11" ht="15" customHeight="1">
      <c r="B801" s="9">
        <v>25</v>
      </c>
      <c r="C801" s="29" t="str">
        <f t="shared" si="66"/>
        <v/>
      </c>
      <c r="D801" s="29" t="str">
        <f t="shared" si="67"/>
        <v/>
      </c>
      <c r="E801" s="11" t="str">
        <f t="shared" si="68"/>
        <v/>
      </c>
      <c r="F801" s="11" t="str">
        <f t="shared" si="69"/>
        <v/>
      </c>
      <c r="G801" s="11" t="str">
        <f t="shared" si="70"/>
        <v/>
      </c>
      <c r="H801" s="99" t="str">
        <f t="shared" si="71"/>
        <v/>
      </c>
      <c r="I801" s="156"/>
      <c r="J801" s="156"/>
      <c r="K801" s="157"/>
    </row>
    <row r="802" spans="2:11" ht="15" customHeight="1">
      <c r="B802" s="9">
        <v>26</v>
      </c>
      <c r="C802" s="29" t="str">
        <f t="shared" si="66"/>
        <v/>
      </c>
      <c r="D802" s="29" t="str">
        <f t="shared" si="67"/>
        <v/>
      </c>
      <c r="E802" s="11" t="str">
        <f t="shared" si="68"/>
        <v/>
      </c>
      <c r="F802" s="11" t="str">
        <f t="shared" si="69"/>
        <v/>
      </c>
      <c r="G802" s="11" t="str">
        <f t="shared" si="70"/>
        <v/>
      </c>
      <c r="H802" s="99" t="str">
        <f t="shared" si="71"/>
        <v/>
      </c>
      <c r="I802" s="156"/>
      <c r="J802" s="156"/>
      <c r="K802" s="157"/>
    </row>
    <row r="803" spans="2:11" ht="15" customHeight="1">
      <c r="B803" s="9">
        <v>27</v>
      </c>
      <c r="C803" s="29" t="str">
        <f t="shared" si="66"/>
        <v/>
      </c>
      <c r="D803" s="29" t="str">
        <f t="shared" si="67"/>
        <v/>
      </c>
      <c r="E803" s="11" t="str">
        <f t="shared" si="68"/>
        <v/>
      </c>
      <c r="F803" s="11" t="str">
        <f t="shared" si="69"/>
        <v/>
      </c>
      <c r="G803" s="11" t="str">
        <f t="shared" si="70"/>
        <v/>
      </c>
      <c r="H803" s="99" t="str">
        <f t="shared" si="71"/>
        <v/>
      </c>
      <c r="I803" s="157"/>
      <c r="J803" s="136"/>
      <c r="K803" s="136"/>
    </row>
    <row r="804" spans="2:11" ht="15" customHeight="1">
      <c r="B804" s="9">
        <v>28</v>
      </c>
      <c r="C804" s="29" t="str">
        <f t="shared" si="66"/>
        <v/>
      </c>
      <c r="D804" s="29" t="str">
        <f t="shared" si="67"/>
        <v/>
      </c>
      <c r="E804" s="11" t="str">
        <f t="shared" si="68"/>
        <v/>
      </c>
      <c r="F804" s="11" t="str">
        <f t="shared" si="69"/>
        <v/>
      </c>
      <c r="G804" s="11" t="str">
        <f t="shared" si="70"/>
        <v/>
      </c>
      <c r="H804" s="99" t="str">
        <f t="shared" si="71"/>
        <v/>
      </c>
      <c r="I804" s="157"/>
      <c r="J804" s="136"/>
      <c r="K804" s="136"/>
    </row>
    <row r="805" spans="2:11" ht="15" customHeight="1">
      <c r="B805" s="9">
        <v>29</v>
      </c>
      <c r="C805" s="29" t="str">
        <f t="shared" si="66"/>
        <v/>
      </c>
      <c r="D805" s="29" t="str">
        <f t="shared" si="67"/>
        <v/>
      </c>
      <c r="E805" s="11" t="str">
        <f t="shared" si="68"/>
        <v/>
      </c>
      <c r="F805" s="11" t="str">
        <f t="shared" si="69"/>
        <v/>
      </c>
      <c r="G805" s="11" t="str">
        <f t="shared" si="70"/>
        <v/>
      </c>
      <c r="H805" s="99" t="str">
        <f t="shared" si="71"/>
        <v/>
      </c>
      <c r="I805" s="157"/>
      <c r="J805" s="136"/>
      <c r="K805" s="136"/>
    </row>
    <row r="806" spans="2:11" ht="15" customHeight="1">
      <c r="B806" s="9">
        <v>30</v>
      </c>
      <c r="C806" s="29" t="str">
        <f t="shared" si="66"/>
        <v/>
      </c>
      <c r="D806" s="29" t="str">
        <f t="shared" si="67"/>
        <v/>
      </c>
      <c r="E806" s="11" t="str">
        <f t="shared" si="68"/>
        <v/>
      </c>
      <c r="F806" s="11" t="str">
        <f t="shared" si="69"/>
        <v/>
      </c>
      <c r="G806" s="11" t="str">
        <f t="shared" si="70"/>
        <v/>
      </c>
      <c r="H806" s="99" t="str">
        <f t="shared" si="71"/>
        <v/>
      </c>
      <c r="I806" s="156"/>
      <c r="J806" s="156"/>
      <c r="K806" s="157"/>
    </row>
    <row r="807" spans="2:11" ht="15" customHeight="1">
      <c r="B807" s="9">
        <v>31</v>
      </c>
      <c r="C807" s="29" t="str">
        <f t="shared" si="66"/>
        <v/>
      </c>
      <c r="D807" s="29" t="str">
        <f t="shared" si="67"/>
        <v/>
      </c>
      <c r="E807" s="11" t="str">
        <f t="shared" si="68"/>
        <v/>
      </c>
      <c r="F807" s="11" t="str">
        <f t="shared" si="69"/>
        <v/>
      </c>
      <c r="G807" s="11" t="str">
        <f t="shared" si="70"/>
        <v/>
      </c>
      <c r="H807" s="99" t="str">
        <f t="shared" si="71"/>
        <v/>
      </c>
      <c r="I807" s="156"/>
      <c r="J807" s="156"/>
      <c r="K807" s="157"/>
    </row>
    <row r="808" spans="2:11" ht="15" customHeight="1">
      <c r="B808" s="9">
        <v>32</v>
      </c>
      <c r="C808" s="29" t="str">
        <f t="shared" si="66"/>
        <v/>
      </c>
      <c r="D808" s="29" t="str">
        <f t="shared" si="67"/>
        <v/>
      </c>
      <c r="E808" s="11" t="str">
        <f t="shared" si="68"/>
        <v/>
      </c>
      <c r="F808" s="11" t="str">
        <f t="shared" si="69"/>
        <v/>
      </c>
      <c r="G808" s="11" t="str">
        <f t="shared" si="70"/>
        <v/>
      </c>
      <c r="H808" s="99" t="str">
        <f t="shared" si="71"/>
        <v/>
      </c>
      <c r="I808" s="157"/>
      <c r="J808" s="136"/>
      <c r="K808" s="136"/>
    </row>
    <row r="809" spans="2:11" ht="15" customHeight="1">
      <c r="B809" s="9">
        <v>33</v>
      </c>
      <c r="C809" s="29" t="str">
        <f t="shared" si="66"/>
        <v/>
      </c>
      <c r="D809" s="29" t="str">
        <f t="shared" si="67"/>
        <v/>
      </c>
      <c r="E809" s="11" t="str">
        <f t="shared" si="68"/>
        <v/>
      </c>
      <c r="F809" s="11" t="str">
        <f t="shared" si="69"/>
        <v/>
      </c>
      <c r="G809" s="11" t="str">
        <f t="shared" si="70"/>
        <v/>
      </c>
      <c r="H809" s="99" t="str">
        <f t="shared" si="71"/>
        <v/>
      </c>
      <c r="I809" s="157"/>
      <c r="J809" s="136"/>
      <c r="K809" s="136"/>
    </row>
    <row r="810" spans="2:11" ht="15" customHeight="1">
      <c r="B810" s="9">
        <v>34</v>
      </c>
      <c r="C810" s="29" t="str">
        <f t="shared" si="66"/>
        <v/>
      </c>
      <c r="D810" s="29" t="str">
        <f t="shared" si="67"/>
        <v/>
      </c>
      <c r="E810" s="11" t="str">
        <f t="shared" si="68"/>
        <v/>
      </c>
      <c r="F810" s="11" t="str">
        <f t="shared" si="69"/>
        <v/>
      </c>
      <c r="G810" s="11" t="str">
        <f t="shared" si="70"/>
        <v/>
      </c>
      <c r="H810" s="99" t="str">
        <f t="shared" si="71"/>
        <v/>
      </c>
      <c r="I810" s="157"/>
      <c r="J810" s="136"/>
      <c r="K810" s="136"/>
    </row>
    <row r="811" spans="2:11" ht="15" customHeight="1">
      <c r="B811" s="9">
        <v>35</v>
      </c>
      <c r="C811" s="29" t="str">
        <f t="shared" si="66"/>
        <v/>
      </c>
      <c r="D811" s="29" t="str">
        <f t="shared" si="67"/>
        <v/>
      </c>
      <c r="E811" s="11" t="str">
        <f t="shared" si="68"/>
        <v/>
      </c>
      <c r="F811" s="11" t="str">
        <f t="shared" si="69"/>
        <v/>
      </c>
      <c r="G811" s="11" t="str">
        <f t="shared" si="70"/>
        <v/>
      </c>
      <c r="H811" s="99" t="str">
        <f t="shared" si="71"/>
        <v/>
      </c>
      <c r="I811" s="156"/>
      <c r="J811" s="156"/>
      <c r="K811" s="157"/>
    </row>
    <row r="812" spans="2:11" ht="15" customHeight="1">
      <c r="B812" s="9">
        <v>36</v>
      </c>
      <c r="C812" s="29" t="str">
        <f t="shared" si="66"/>
        <v/>
      </c>
      <c r="D812" s="29" t="str">
        <f t="shared" si="67"/>
        <v/>
      </c>
      <c r="E812" s="11" t="str">
        <f t="shared" si="68"/>
        <v/>
      </c>
      <c r="F812" s="11" t="str">
        <f t="shared" si="69"/>
        <v/>
      </c>
      <c r="G812" s="11" t="str">
        <f t="shared" si="70"/>
        <v/>
      </c>
      <c r="H812" s="99" t="str">
        <f t="shared" si="71"/>
        <v/>
      </c>
      <c r="I812" s="156"/>
      <c r="J812" s="156"/>
      <c r="K812" s="157"/>
    </row>
    <row r="813" spans="2:11" ht="15" customHeight="1">
      <c r="B813" s="9">
        <v>37</v>
      </c>
      <c r="C813" s="29" t="str">
        <f t="shared" si="66"/>
        <v/>
      </c>
      <c r="D813" s="29" t="str">
        <f t="shared" si="67"/>
        <v/>
      </c>
      <c r="E813" s="11" t="str">
        <f t="shared" si="68"/>
        <v/>
      </c>
      <c r="F813" s="11" t="str">
        <f t="shared" si="69"/>
        <v/>
      </c>
      <c r="G813" s="11" t="str">
        <f t="shared" si="70"/>
        <v/>
      </c>
      <c r="H813" s="99" t="str">
        <f t="shared" si="71"/>
        <v/>
      </c>
      <c r="I813" s="157"/>
      <c r="J813" s="136"/>
      <c r="K813" s="136"/>
    </row>
    <row r="814" spans="2:11" ht="15" customHeight="1">
      <c r="B814" s="9">
        <v>38</v>
      </c>
      <c r="C814" s="29" t="str">
        <f t="shared" si="66"/>
        <v/>
      </c>
      <c r="D814" s="29" t="str">
        <f t="shared" si="67"/>
        <v/>
      </c>
      <c r="E814" s="11" t="str">
        <f t="shared" si="68"/>
        <v/>
      </c>
      <c r="F814" s="11" t="str">
        <f t="shared" si="69"/>
        <v/>
      </c>
      <c r="G814" s="11" t="str">
        <f t="shared" si="70"/>
        <v/>
      </c>
      <c r="H814" s="99" t="str">
        <f t="shared" si="71"/>
        <v/>
      </c>
      <c r="I814" s="157"/>
      <c r="J814" s="136"/>
      <c r="K814" s="136"/>
    </row>
    <row r="815" spans="2:11" ht="15" customHeight="1">
      <c r="B815" s="9">
        <v>39</v>
      </c>
      <c r="C815" s="29" t="str">
        <f t="shared" si="66"/>
        <v/>
      </c>
      <c r="D815" s="29" t="str">
        <f t="shared" si="67"/>
        <v/>
      </c>
      <c r="E815" s="11" t="str">
        <f t="shared" si="68"/>
        <v/>
      </c>
      <c r="F815" s="11" t="str">
        <f t="shared" si="69"/>
        <v/>
      </c>
      <c r="G815" s="11" t="str">
        <f t="shared" si="70"/>
        <v/>
      </c>
      <c r="H815" s="99" t="str">
        <f t="shared" si="71"/>
        <v/>
      </c>
      <c r="I815" s="157"/>
      <c r="J815" s="136"/>
      <c r="K815" s="136"/>
    </row>
    <row r="816" spans="2:11" ht="15" customHeight="1">
      <c r="B816" s="9">
        <v>40</v>
      </c>
      <c r="C816" s="29" t="str">
        <f t="shared" si="66"/>
        <v/>
      </c>
      <c r="D816" s="29" t="str">
        <f t="shared" si="67"/>
        <v/>
      </c>
      <c r="E816" s="11" t="str">
        <f t="shared" si="68"/>
        <v/>
      </c>
      <c r="F816" s="11" t="str">
        <f t="shared" si="69"/>
        <v/>
      </c>
      <c r="G816" s="11" t="str">
        <f t="shared" si="70"/>
        <v/>
      </c>
      <c r="H816" s="99" t="str">
        <f t="shared" si="71"/>
        <v/>
      </c>
      <c r="I816" s="156"/>
      <c r="J816" s="156"/>
      <c r="K816" s="157"/>
    </row>
    <row r="817" spans="2:11" ht="15" customHeight="1">
      <c r="B817" s="9"/>
      <c r="C817" s="30"/>
      <c r="D817" s="30"/>
      <c r="G817" s="28" t="s">
        <v>77</v>
      </c>
      <c r="H817" s="98">
        <f>SUM(H777:H816)</f>
        <v>0</v>
      </c>
      <c r="I817" s="158"/>
      <c r="J817" s="158"/>
      <c r="K817" s="160"/>
    </row>
    <row r="818" spans="2:11" ht="15" customHeight="1">
      <c r="B818" s="9"/>
      <c r="C818" s="27" t="s">
        <v>6</v>
      </c>
      <c r="D818" s="30"/>
      <c r="G818" s="9"/>
      <c r="I818" s="109"/>
      <c r="J818" s="115"/>
      <c r="K818" s="115"/>
    </row>
    <row r="819" spans="2:11" ht="15" customHeight="1">
      <c r="B819" s="9"/>
      <c r="C819" s="28" t="s">
        <v>1</v>
      </c>
      <c r="D819" s="28" t="s">
        <v>13</v>
      </c>
      <c r="E819" s="28" t="s">
        <v>27</v>
      </c>
      <c r="F819" s="28" t="s">
        <v>15</v>
      </c>
      <c r="G819" s="28" t="s">
        <v>20</v>
      </c>
      <c r="H819" s="96" t="s">
        <v>56</v>
      </c>
      <c r="I819" s="155"/>
      <c r="J819" s="159"/>
      <c r="K819" s="159"/>
    </row>
    <row r="820" spans="2:11" ht="15" customHeight="1">
      <c r="B820" s="9">
        <v>1</v>
      </c>
      <c r="C820" s="29" t="str">
        <f>IFERROR(VLOOKUP("前年度繰越金"&amp;B820,$A$4:$H$645,3,FALSE),"")</f>
        <v/>
      </c>
      <c r="D820" s="29" t="str">
        <f>IFERROR(VLOOKUP("前年度繰越金"&amp;B820,$A$4:$H$645,4,FALSE),"")</f>
        <v/>
      </c>
      <c r="E820" s="11" t="str">
        <f>IFERROR(VLOOKUP("前年度繰越金"&amp;B820,$A$4:$H$645,5,FALSE),"")</f>
        <v/>
      </c>
      <c r="F820" s="11" t="str">
        <f>IFERROR(VLOOKUP("前年度繰越金"&amp;B820,$A$4:$H$645,6,FALSE),"")</f>
        <v/>
      </c>
      <c r="G820" s="11" t="str">
        <f>IFERROR(VLOOKUP("前年度繰越金"&amp;B820,$A$4:$H$645,7,FALSE),"")</f>
        <v/>
      </c>
      <c r="H820" s="99" t="str">
        <f>IFERROR(VLOOKUP("前年度繰越金"&amp;B820,$A$4:$H$645,8,FALSE),"")</f>
        <v/>
      </c>
      <c r="I820" s="156"/>
      <c r="J820" s="156"/>
      <c r="K820" s="157"/>
    </row>
    <row r="821" spans="2:11" ht="15" customHeight="1">
      <c r="B821" s="9">
        <v>2</v>
      </c>
      <c r="C821" s="29" t="str">
        <f>IFERROR(VLOOKUP("前年度繰越金"&amp;B821,$A$4:$H$645,3,FALSE),"")</f>
        <v/>
      </c>
      <c r="D821" s="29" t="str">
        <f>IFERROR(VLOOKUP("前年度繰越金"&amp;B821,$A$4:$H$645,4,FALSE),"")</f>
        <v/>
      </c>
      <c r="E821" s="11" t="str">
        <f>IFERROR(VLOOKUP("前年度繰越金"&amp;B821,$A$4:$H$645,5,FALSE),"")</f>
        <v/>
      </c>
      <c r="F821" s="11" t="str">
        <f>IFERROR(VLOOKUP("前年度繰越金"&amp;B821,$A$4:$H$645,6,FALSE),"")</f>
        <v/>
      </c>
      <c r="G821" s="11" t="str">
        <f>IFERROR(VLOOKUP("前年度繰越金"&amp;B821,$A$4:$H$645,7,FALSE),"")</f>
        <v/>
      </c>
      <c r="H821" s="99" t="str">
        <f>IFERROR(VLOOKUP("前年度繰越金"&amp;B821,$A$4:$H$645,8,FALSE),"")</f>
        <v/>
      </c>
      <c r="I821" s="156"/>
      <c r="J821" s="156"/>
      <c r="K821" s="157"/>
    </row>
    <row r="822" spans="2:11" ht="15" customHeight="1">
      <c r="B822" s="9">
        <v>3</v>
      </c>
      <c r="C822" s="29" t="str">
        <f>IFERROR(VLOOKUP("前年度繰越金"&amp;B822,$A$4:$H$645,3,FALSE),"")</f>
        <v/>
      </c>
      <c r="D822" s="29" t="str">
        <f>IFERROR(VLOOKUP("前年度繰越金"&amp;B822,$A$4:$H$645,4,FALSE),"")</f>
        <v/>
      </c>
      <c r="E822" s="11" t="str">
        <f>IFERROR(VLOOKUP("前年度繰越金"&amp;B822,$A$4:$H$645,5,FALSE),"")</f>
        <v/>
      </c>
      <c r="F822" s="11" t="str">
        <f>IFERROR(VLOOKUP("前年度繰越金"&amp;B822,$A$4:$H$645,6,FALSE),"")</f>
        <v/>
      </c>
      <c r="G822" s="11" t="str">
        <f>IFERROR(VLOOKUP("前年度繰越金"&amp;B822,$A$4:$H$645,7,FALSE),"")</f>
        <v/>
      </c>
      <c r="H822" s="99" t="str">
        <f>IFERROR(VLOOKUP("前年度繰越金"&amp;B822,$A$4:$H$645,8,FALSE),"")</f>
        <v/>
      </c>
      <c r="I822" s="156"/>
      <c r="J822" s="156"/>
      <c r="K822" s="157"/>
    </row>
    <row r="823" spans="2:11" ht="15" customHeight="1">
      <c r="B823" s="9">
        <v>4</v>
      </c>
      <c r="C823" s="29" t="str">
        <f>IFERROR(VLOOKUP("前年度繰越金"&amp;B823,$A$4:$H$645,3,FALSE),"")</f>
        <v/>
      </c>
      <c r="D823" s="29" t="str">
        <f>IFERROR(VLOOKUP("前年度繰越金"&amp;B823,$A$4:$H$645,4,FALSE),"")</f>
        <v/>
      </c>
      <c r="E823" s="11" t="str">
        <f>IFERROR(VLOOKUP("前年度繰越金"&amp;B823,$A$4:$H$645,5,FALSE),"")</f>
        <v/>
      </c>
      <c r="F823" s="11" t="str">
        <f>IFERROR(VLOOKUP("前年度繰越金"&amp;B823,$A$4:$H$645,6,FALSE),"")</f>
        <v/>
      </c>
      <c r="G823" s="11" t="str">
        <f>IFERROR(VLOOKUP("前年度繰越金"&amp;B823,$A$4:$H$645,7,FALSE),"")</f>
        <v/>
      </c>
      <c r="H823" s="99" t="str">
        <f>IFERROR(VLOOKUP("前年度繰越金"&amp;B823,$A$4:$H$645,8,FALSE),"")</f>
        <v/>
      </c>
      <c r="I823" s="156"/>
      <c r="J823" s="156"/>
      <c r="K823" s="157"/>
    </row>
    <row r="824" spans="2:11" ht="15" customHeight="1">
      <c r="B824" s="9">
        <v>5</v>
      </c>
      <c r="C824" s="29" t="str">
        <f>IFERROR(VLOOKUP("前年度繰越金"&amp;B824,$A$4:$H$645,3,FALSE),"")</f>
        <v/>
      </c>
      <c r="D824" s="29" t="str">
        <f>IFERROR(VLOOKUP("前年度繰越金"&amp;B824,$A$4:$H$645,4,FALSE),"")</f>
        <v/>
      </c>
      <c r="E824" s="11" t="str">
        <f>IFERROR(VLOOKUP("前年度繰越金"&amp;B824,$A$4:$H$645,5,FALSE),"")</f>
        <v/>
      </c>
      <c r="F824" s="11" t="str">
        <f>IFERROR(VLOOKUP("前年度繰越金"&amp;B824,$A$4:$H$645,6,FALSE),"")</f>
        <v/>
      </c>
      <c r="G824" s="11" t="str">
        <f>IFERROR(VLOOKUP("前年度繰越金"&amp;B824,$A$4:$H$645,7,FALSE),"")</f>
        <v/>
      </c>
      <c r="H824" s="99" t="str">
        <f>IFERROR(VLOOKUP("前年度繰越金"&amp;B824,$A$4:$H$645,8,FALSE),"")</f>
        <v/>
      </c>
      <c r="I824" s="156"/>
      <c r="J824" s="156"/>
      <c r="K824" s="157"/>
    </row>
    <row r="825" spans="2:11" ht="15" customHeight="1">
      <c r="B825" s="9"/>
      <c r="C825" s="30"/>
      <c r="D825" s="30"/>
      <c r="G825" s="28" t="s">
        <v>78</v>
      </c>
      <c r="H825" s="98">
        <f>SUM(H820:H824)</f>
        <v>0</v>
      </c>
      <c r="I825" s="158"/>
      <c r="J825" s="158"/>
      <c r="K825" s="160"/>
    </row>
    <row r="826" spans="2:11" ht="18.75" customHeight="1">
      <c r="B826" s="9"/>
      <c r="C826" s="31" t="s">
        <v>33</v>
      </c>
      <c r="D826" s="30"/>
      <c r="G826" s="9"/>
      <c r="I826" s="109"/>
      <c r="J826" s="115"/>
      <c r="K826" s="115"/>
    </row>
    <row r="827" spans="2:11" ht="15" customHeight="1">
      <c r="B827" s="9"/>
      <c r="C827" s="32" t="s">
        <v>62</v>
      </c>
      <c r="D827" s="30"/>
      <c r="G827" s="9"/>
      <c r="I827" s="109"/>
      <c r="J827" s="115"/>
      <c r="K827" s="115"/>
    </row>
    <row r="828" spans="2:11" ht="15" customHeight="1">
      <c r="B828" s="9"/>
      <c r="C828" s="28" t="s">
        <v>1</v>
      </c>
      <c r="D828" s="28" t="s">
        <v>13</v>
      </c>
      <c r="E828" s="28" t="s">
        <v>27</v>
      </c>
      <c r="F828" s="28" t="s">
        <v>15</v>
      </c>
      <c r="G828" s="28" t="s">
        <v>20</v>
      </c>
      <c r="H828" s="96" t="s">
        <v>56</v>
      </c>
      <c r="I828" s="155"/>
      <c r="J828" s="159"/>
      <c r="K828" s="159"/>
    </row>
    <row r="829" spans="2:11" ht="15" customHeight="1">
      <c r="B829" s="9">
        <v>1</v>
      </c>
      <c r="C829" s="29" t="str">
        <f t="shared" ref="C829:C878" si="72">IFERROR(VLOOKUP("社会奉仕活動"&amp;B829,$A$4:$H$645,3,FALSE),"")</f>
        <v/>
      </c>
      <c r="D829" s="29" t="str">
        <f t="shared" ref="D829:D878" si="73">IFERROR(VLOOKUP("社会奉仕活動"&amp;B829,$A$4:$H$645,4,FALSE),"")</f>
        <v/>
      </c>
      <c r="E829" s="11" t="str">
        <f t="shared" ref="E829:E878" si="74">IFERROR(VLOOKUP("社会奉仕活動"&amp;B829,$A$4:$H$645,5,FALSE),"")</f>
        <v/>
      </c>
      <c r="F829" s="11" t="str">
        <f t="shared" ref="F829:F878" si="75">IFERROR(VLOOKUP("社会奉仕活動"&amp;B829,$A$4:$H$645,6,FALSE),"")</f>
        <v/>
      </c>
      <c r="G829" s="11" t="str">
        <f t="shared" ref="G829:G878" si="76">IFERROR(VLOOKUP("社会奉仕活動"&amp;B829,$A$4:$H$645,7,FALSE),"")</f>
        <v/>
      </c>
      <c r="H829" s="99" t="str">
        <f t="shared" ref="H829:H878" si="77">IFERROR(VLOOKUP("社会奉仕活動"&amp;B829,$A$4:$H$645,8,FALSE),"")</f>
        <v/>
      </c>
      <c r="I829" s="156"/>
      <c r="J829" s="156"/>
      <c r="K829" s="157"/>
    </row>
    <row r="830" spans="2:11" ht="15" customHeight="1">
      <c r="B830" s="9">
        <v>2</v>
      </c>
      <c r="C830" s="29" t="str">
        <f t="shared" si="72"/>
        <v/>
      </c>
      <c r="D830" s="29" t="str">
        <f t="shared" si="73"/>
        <v/>
      </c>
      <c r="E830" s="11" t="str">
        <f t="shared" si="74"/>
        <v/>
      </c>
      <c r="F830" s="11" t="str">
        <f t="shared" si="75"/>
        <v/>
      </c>
      <c r="G830" s="11" t="str">
        <f t="shared" si="76"/>
        <v/>
      </c>
      <c r="H830" s="99" t="str">
        <f t="shared" si="77"/>
        <v/>
      </c>
      <c r="I830" s="156"/>
      <c r="J830" s="156"/>
      <c r="K830" s="157"/>
    </row>
    <row r="831" spans="2:11" ht="15" customHeight="1">
      <c r="B831" s="9">
        <v>3</v>
      </c>
      <c r="C831" s="29" t="str">
        <f t="shared" si="72"/>
        <v/>
      </c>
      <c r="D831" s="29" t="str">
        <f t="shared" si="73"/>
        <v/>
      </c>
      <c r="E831" s="11" t="str">
        <f t="shared" si="74"/>
        <v/>
      </c>
      <c r="F831" s="11" t="str">
        <f t="shared" si="75"/>
        <v/>
      </c>
      <c r="G831" s="11" t="str">
        <f t="shared" si="76"/>
        <v/>
      </c>
      <c r="H831" s="99" t="str">
        <f t="shared" si="77"/>
        <v/>
      </c>
      <c r="I831" s="156"/>
      <c r="J831" s="156"/>
      <c r="K831" s="157"/>
    </row>
    <row r="832" spans="2:11" ht="15" customHeight="1">
      <c r="B832" s="9">
        <v>4</v>
      </c>
      <c r="C832" s="29" t="str">
        <f t="shared" si="72"/>
        <v/>
      </c>
      <c r="D832" s="29" t="str">
        <f t="shared" si="73"/>
        <v/>
      </c>
      <c r="E832" s="11" t="str">
        <f t="shared" si="74"/>
        <v/>
      </c>
      <c r="F832" s="11" t="str">
        <f t="shared" si="75"/>
        <v/>
      </c>
      <c r="G832" s="11" t="str">
        <f t="shared" si="76"/>
        <v/>
      </c>
      <c r="H832" s="99" t="str">
        <f t="shared" si="77"/>
        <v/>
      </c>
      <c r="I832" s="156"/>
      <c r="J832" s="156"/>
      <c r="K832" s="157"/>
    </row>
    <row r="833" spans="2:11" ht="15" customHeight="1">
      <c r="B833" s="9">
        <v>5</v>
      </c>
      <c r="C833" s="29" t="str">
        <f t="shared" si="72"/>
        <v/>
      </c>
      <c r="D833" s="29" t="str">
        <f t="shared" si="73"/>
        <v/>
      </c>
      <c r="E833" s="11" t="str">
        <f t="shared" si="74"/>
        <v/>
      </c>
      <c r="F833" s="11" t="str">
        <f t="shared" si="75"/>
        <v/>
      </c>
      <c r="G833" s="11" t="str">
        <f t="shared" si="76"/>
        <v/>
      </c>
      <c r="H833" s="99" t="str">
        <f t="shared" si="77"/>
        <v/>
      </c>
      <c r="I833" s="156"/>
      <c r="J833" s="156"/>
      <c r="K833" s="157"/>
    </row>
    <row r="834" spans="2:11" ht="15" customHeight="1">
      <c r="B834" s="9">
        <v>6</v>
      </c>
      <c r="C834" s="29" t="str">
        <f t="shared" si="72"/>
        <v/>
      </c>
      <c r="D834" s="29" t="str">
        <f t="shared" si="73"/>
        <v/>
      </c>
      <c r="E834" s="11" t="str">
        <f t="shared" si="74"/>
        <v/>
      </c>
      <c r="F834" s="11" t="str">
        <f t="shared" si="75"/>
        <v/>
      </c>
      <c r="G834" s="11" t="str">
        <f t="shared" si="76"/>
        <v/>
      </c>
      <c r="H834" s="99" t="str">
        <f t="shared" si="77"/>
        <v/>
      </c>
      <c r="I834" s="156"/>
      <c r="J834" s="156"/>
      <c r="K834" s="157"/>
    </row>
    <row r="835" spans="2:11" ht="15" customHeight="1">
      <c r="B835" s="9">
        <v>7</v>
      </c>
      <c r="C835" s="29" t="str">
        <f t="shared" si="72"/>
        <v/>
      </c>
      <c r="D835" s="29" t="str">
        <f t="shared" si="73"/>
        <v/>
      </c>
      <c r="E835" s="11" t="str">
        <f t="shared" si="74"/>
        <v/>
      </c>
      <c r="F835" s="11" t="str">
        <f t="shared" si="75"/>
        <v/>
      </c>
      <c r="G835" s="11" t="str">
        <f t="shared" si="76"/>
        <v/>
      </c>
      <c r="H835" s="99" t="str">
        <f t="shared" si="77"/>
        <v/>
      </c>
      <c r="I835" s="156"/>
      <c r="J835" s="156"/>
      <c r="K835" s="157"/>
    </row>
    <row r="836" spans="2:11" ht="15" customHeight="1">
      <c r="B836" s="9">
        <v>8</v>
      </c>
      <c r="C836" s="29" t="str">
        <f t="shared" si="72"/>
        <v/>
      </c>
      <c r="D836" s="29" t="str">
        <f t="shared" si="73"/>
        <v/>
      </c>
      <c r="E836" s="11" t="str">
        <f t="shared" si="74"/>
        <v/>
      </c>
      <c r="F836" s="11" t="str">
        <f t="shared" si="75"/>
        <v/>
      </c>
      <c r="G836" s="11" t="str">
        <f t="shared" si="76"/>
        <v/>
      </c>
      <c r="H836" s="99" t="str">
        <f t="shared" si="77"/>
        <v/>
      </c>
      <c r="I836" s="156"/>
      <c r="J836" s="156"/>
      <c r="K836" s="157"/>
    </row>
    <row r="837" spans="2:11" ht="15" customHeight="1">
      <c r="B837" s="9">
        <v>9</v>
      </c>
      <c r="C837" s="29" t="str">
        <f t="shared" si="72"/>
        <v/>
      </c>
      <c r="D837" s="29" t="str">
        <f t="shared" si="73"/>
        <v/>
      </c>
      <c r="E837" s="11" t="str">
        <f t="shared" si="74"/>
        <v/>
      </c>
      <c r="F837" s="11" t="str">
        <f t="shared" si="75"/>
        <v/>
      </c>
      <c r="G837" s="11" t="str">
        <f t="shared" si="76"/>
        <v/>
      </c>
      <c r="H837" s="99" t="str">
        <f t="shared" si="77"/>
        <v/>
      </c>
      <c r="I837" s="156"/>
      <c r="J837" s="156"/>
      <c r="K837" s="157"/>
    </row>
    <row r="838" spans="2:11" ht="15" customHeight="1">
      <c r="B838" s="9">
        <v>10</v>
      </c>
      <c r="C838" s="29" t="str">
        <f t="shared" si="72"/>
        <v/>
      </c>
      <c r="D838" s="29" t="str">
        <f t="shared" si="73"/>
        <v/>
      </c>
      <c r="E838" s="11" t="str">
        <f t="shared" si="74"/>
        <v/>
      </c>
      <c r="F838" s="11" t="str">
        <f t="shared" si="75"/>
        <v/>
      </c>
      <c r="G838" s="11" t="str">
        <f t="shared" si="76"/>
        <v/>
      </c>
      <c r="H838" s="99" t="str">
        <f t="shared" si="77"/>
        <v/>
      </c>
      <c r="I838" s="156"/>
      <c r="J838" s="156"/>
      <c r="K838" s="157"/>
    </row>
    <row r="839" spans="2:11" ht="15" customHeight="1">
      <c r="B839" s="9">
        <v>11</v>
      </c>
      <c r="C839" s="29" t="str">
        <f t="shared" si="72"/>
        <v/>
      </c>
      <c r="D839" s="29" t="str">
        <f t="shared" si="73"/>
        <v/>
      </c>
      <c r="E839" s="11" t="str">
        <f t="shared" si="74"/>
        <v/>
      </c>
      <c r="F839" s="11" t="str">
        <f t="shared" si="75"/>
        <v/>
      </c>
      <c r="G839" s="11" t="str">
        <f t="shared" si="76"/>
        <v/>
      </c>
      <c r="H839" s="99" t="str">
        <f t="shared" si="77"/>
        <v/>
      </c>
      <c r="I839" s="156"/>
      <c r="J839" s="156"/>
      <c r="K839" s="157"/>
    </row>
    <row r="840" spans="2:11" ht="15" customHeight="1">
      <c r="B840" s="9">
        <v>12</v>
      </c>
      <c r="C840" s="29" t="str">
        <f t="shared" si="72"/>
        <v/>
      </c>
      <c r="D840" s="29" t="str">
        <f t="shared" si="73"/>
        <v/>
      </c>
      <c r="E840" s="11" t="str">
        <f t="shared" si="74"/>
        <v/>
      </c>
      <c r="F840" s="11" t="str">
        <f t="shared" si="75"/>
        <v/>
      </c>
      <c r="G840" s="11" t="str">
        <f t="shared" si="76"/>
        <v/>
      </c>
      <c r="H840" s="99" t="str">
        <f t="shared" si="77"/>
        <v/>
      </c>
      <c r="I840" s="156"/>
      <c r="J840" s="156"/>
      <c r="K840" s="157"/>
    </row>
    <row r="841" spans="2:11" ht="15" customHeight="1">
      <c r="B841" s="9">
        <v>13</v>
      </c>
      <c r="C841" s="29" t="str">
        <f t="shared" si="72"/>
        <v/>
      </c>
      <c r="D841" s="29" t="str">
        <f t="shared" si="73"/>
        <v/>
      </c>
      <c r="E841" s="11" t="str">
        <f t="shared" si="74"/>
        <v/>
      </c>
      <c r="F841" s="11" t="str">
        <f t="shared" si="75"/>
        <v/>
      </c>
      <c r="G841" s="11" t="str">
        <f t="shared" si="76"/>
        <v/>
      </c>
      <c r="H841" s="99" t="str">
        <f t="shared" si="77"/>
        <v/>
      </c>
      <c r="I841" s="156"/>
      <c r="J841" s="156"/>
      <c r="K841" s="157"/>
    </row>
    <row r="842" spans="2:11" ht="15" customHeight="1">
      <c r="B842" s="9">
        <v>14</v>
      </c>
      <c r="C842" s="29" t="str">
        <f t="shared" si="72"/>
        <v/>
      </c>
      <c r="D842" s="29" t="str">
        <f t="shared" si="73"/>
        <v/>
      </c>
      <c r="E842" s="11" t="str">
        <f t="shared" si="74"/>
        <v/>
      </c>
      <c r="F842" s="11" t="str">
        <f t="shared" si="75"/>
        <v/>
      </c>
      <c r="G842" s="11" t="str">
        <f t="shared" si="76"/>
        <v/>
      </c>
      <c r="H842" s="99" t="str">
        <f t="shared" si="77"/>
        <v/>
      </c>
      <c r="I842" s="156"/>
      <c r="J842" s="156"/>
      <c r="K842" s="157"/>
    </row>
    <row r="843" spans="2:11" ht="15" customHeight="1">
      <c r="B843" s="9">
        <v>15</v>
      </c>
      <c r="C843" s="29" t="str">
        <f t="shared" si="72"/>
        <v/>
      </c>
      <c r="D843" s="29" t="str">
        <f t="shared" si="73"/>
        <v/>
      </c>
      <c r="E843" s="11" t="str">
        <f t="shared" si="74"/>
        <v/>
      </c>
      <c r="F843" s="11" t="str">
        <f t="shared" si="75"/>
        <v/>
      </c>
      <c r="G843" s="11" t="str">
        <f t="shared" si="76"/>
        <v/>
      </c>
      <c r="H843" s="99" t="str">
        <f t="shared" si="77"/>
        <v/>
      </c>
      <c r="I843" s="156"/>
      <c r="J843" s="156"/>
      <c r="K843" s="157"/>
    </row>
    <row r="844" spans="2:11" ht="15" customHeight="1">
      <c r="B844" s="9">
        <v>16</v>
      </c>
      <c r="C844" s="29" t="str">
        <f t="shared" si="72"/>
        <v/>
      </c>
      <c r="D844" s="29" t="str">
        <f t="shared" si="73"/>
        <v/>
      </c>
      <c r="E844" s="11" t="str">
        <f t="shared" si="74"/>
        <v/>
      </c>
      <c r="F844" s="11" t="str">
        <f t="shared" si="75"/>
        <v/>
      </c>
      <c r="G844" s="11" t="str">
        <f t="shared" si="76"/>
        <v/>
      </c>
      <c r="H844" s="99" t="str">
        <f t="shared" si="77"/>
        <v/>
      </c>
      <c r="I844" s="156"/>
      <c r="J844" s="156"/>
      <c r="K844" s="157"/>
    </row>
    <row r="845" spans="2:11" ht="15" customHeight="1">
      <c r="B845" s="9">
        <v>17</v>
      </c>
      <c r="C845" s="29" t="str">
        <f t="shared" si="72"/>
        <v/>
      </c>
      <c r="D845" s="29" t="str">
        <f t="shared" si="73"/>
        <v/>
      </c>
      <c r="E845" s="11" t="str">
        <f t="shared" si="74"/>
        <v/>
      </c>
      <c r="F845" s="11" t="str">
        <f t="shared" si="75"/>
        <v/>
      </c>
      <c r="G845" s="11" t="str">
        <f t="shared" si="76"/>
        <v/>
      </c>
      <c r="H845" s="99" t="str">
        <f t="shared" si="77"/>
        <v/>
      </c>
      <c r="I845" s="156"/>
      <c r="J845" s="156"/>
      <c r="K845" s="157"/>
    </row>
    <row r="846" spans="2:11" ht="15" customHeight="1">
      <c r="B846" s="9">
        <v>18</v>
      </c>
      <c r="C846" s="29" t="str">
        <f t="shared" si="72"/>
        <v/>
      </c>
      <c r="D846" s="29" t="str">
        <f t="shared" si="73"/>
        <v/>
      </c>
      <c r="E846" s="11" t="str">
        <f t="shared" si="74"/>
        <v/>
      </c>
      <c r="F846" s="11" t="str">
        <f t="shared" si="75"/>
        <v/>
      </c>
      <c r="G846" s="11" t="str">
        <f t="shared" si="76"/>
        <v/>
      </c>
      <c r="H846" s="99" t="str">
        <f t="shared" si="77"/>
        <v/>
      </c>
      <c r="I846" s="156"/>
      <c r="J846" s="156"/>
      <c r="K846" s="157"/>
    </row>
    <row r="847" spans="2:11" ht="15" customHeight="1">
      <c r="B847" s="9">
        <v>19</v>
      </c>
      <c r="C847" s="29" t="str">
        <f t="shared" si="72"/>
        <v/>
      </c>
      <c r="D847" s="29" t="str">
        <f t="shared" si="73"/>
        <v/>
      </c>
      <c r="E847" s="11" t="str">
        <f t="shared" si="74"/>
        <v/>
      </c>
      <c r="F847" s="11" t="str">
        <f t="shared" si="75"/>
        <v/>
      </c>
      <c r="G847" s="11" t="str">
        <f t="shared" si="76"/>
        <v/>
      </c>
      <c r="H847" s="99" t="str">
        <f t="shared" si="77"/>
        <v/>
      </c>
      <c r="I847" s="156"/>
      <c r="J847" s="156"/>
      <c r="K847" s="157"/>
    </row>
    <row r="848" spans="2:11" ht="15" customHeight="1">
      <c r="B848" s="9">
        <v>20</v>
      </c>
      <c r="C848" s="29" t="str">
        <f t="shared" si="72"/>
        <v/>
      </c>
      <c r="D848" s="29" t="str">
        <f t="shared" si="73"/>
        <v/>
      </c>
      <c r="E848" s="11" t="str">
        <f t="shared" si="74"/>
        <v/>
      </c>
      <c r="F848" s="11" t="str">
        <f t="shared" si="75"/>
        <v/>
      </c>
      <c r="G848" s="11" t="str">
        <f t="shared" si="76"/>
        <v/>
      </c>
      <c r="H848" s="99" t="str">
        <f t="shared" si="77"/>
        <v/>
      </c>
      <c r="I848" s="156"/>
      <c r="J848" s="156"/>
      <c r="K848" s="157"/>
    </row>
    <row r="849" spans="2:11" ht="15" customHeight="1">
      <c r="B849" s="9">
        <v>21</v>
      </c>
      <c r="C849" s="29" t="str">
        <f t="shared" si="72"/>
        <v/>
      </c>
      <c r="D849" s="29" t="str">
        <f t="shared" si="73"/>
        <v/>
      </c>
      <c r="E849" s="11" t="str">
        <f t="shared" si="74"/>
        <v/>
      </c>
      <c r="F849" s="11" t="str">
        <f t="shared" si="75"/>
        <v/>
      </c>
      <c r="G849" s="11" t="str">
        <f t="shared" si="76"/>
        <v/>
      </c>
      <c r="H849" s="99" t="str">
        <f t="shared" si="77"/>
        <v/>
      </c>
      <c r="I849" s="156"/>
      <c r="J849" s="156"/>
      <c r="K849" s="157"/>
    </row>
    <row r="850" spans="2:11" ht="15" customHeight="1">
      <c r="B850" s="9">
        <v>22</v>
      </c>
      <c r="C850" s="29" t="str">
        <f t="shared" si="72"/>
        <v/>
      </c>
      <c r="D850" s="29" t="str">
        <f t="shared" si="73"/>
        <v/>
      </c>
      <c r="E850" s="11" t="str">
        <f t="shared" si="74"/>
        <v/>
      </c>
      <c r="F850" s="11" t="str">
        <f t="shared" si="75"/>
        <v/>
      </c>
      <c r="G850" s="11" t="str">
        <f t="shared" si="76"/>
        <v/>
      </c>
      <c r="H850" s="99" t="str">
        <f t="shared" si="77"/>
        <v/>
      </c>
      <c r="I850" s="156"/>
      <c r="J850" s="156"/>
      <c r="K850" s="157"/>
    </row>
    <row r="851" spans="2:11" ht="15" customHeight="1">
      <c r="B851" s="9">
        <v>23</v>
      </c>
      <c r="C851" s="29" t="str">
        <f t="shared" si="72"/>
        <v/>
      </c>
      <c r="D851" s="29" t="str">
        <f t="shared" si="73"/>
        <v/>
      </c>
      <c r="E851" s="11" t="str">
        <f t="shared" si="74"/>
        <v/>
      </c>
      <c r="F851" s="11" t="str">
        <f t="shared" si="75"/>
        <v/>
      </c>
      <c r="G851" s="11" t="str">
        <f t="shared" si="76"/>
        <v/>
      </c>
      <c r="H851" s="99" t="str">
        <f t="shared" si="77"/>
        <v/>
      </c>
      <c r="I851" s="156"/>
      <c r="J851" s="156"/>
      <c r="K851" s="157"/>
    </row>
    <row r="852" spans="2:11" ht="15" customHeight="1">
      <c r="B852" s="9">
        <v>24</v>
      </c>
      <c r="C852" s="29" t="str">
        <f t="shared" si="72"/>
        <v/>
      </c>
      <c r="D852" s="29" t="str">
        <f t="shared" si="73"/>
        <v/>
      </c>
      <c r="E852" s="11" t="str">
        <f t="shared" si="74"/>
        <v/>
      </c>
      <c r="F852" s="11" t="str">
        <f t="shared" si="75"/>
        <v/>
      </c>
      <c r="G852" s="11" t="str">
        <f t="shared" si="76"/>
        <v/>
      </c>
      <c r="H852" s="99" t="str">
        <f t="shared" si="77"/>
        <v/>
      </c>
      <c r="I852" s="156"/>
      <c r="J852" s="156"/>
      <c r="K852" s="157"/>
    </row>
    <row r="853" spans="2:11" ht="15" customHeight="1">
      <c r="B853" s="9">
        <v>25</v>
      </c>
      <c r="C853" s="29" t="str">
        <f t="shared" si="72"/>
        <v/>
      </c>
      <c r="D853" s="29" t="str">
        <f t="shared" si="73"/>
        <v/>
      </c>
      <c r="E853" s="11" t="str">
        <f t="shared" si="74"/>
        <v/>
      </c>
      <c r="F853" s="11" t="str">
        <f t="shared" si="75"/>
        <v/>
      </c>
      <c r="G853" s="11" t="str">
        <f t="shared" si="76"/>
        <v/>
      </c>
      <c r="H853" s="99" t="str">
        <f t="shared" si="77"/>
        <v/>
      </c>
      <c r="I853" s="156"/>
      <c r="J853" s="156"/>
      <c r="K853" s="157"/>
    </row>
    <row r="854" spans="2:11" ht="15" customHeight="1">
      <c r="B854" s="9">
        <v>26</v>
      </c>
      <c r="C854" s="29" t="str">
        <f t="shared" si="72"/>
        <v/>
      </c>
      <c r="D854" s="29" t="str">
        <f t="shared" si="73"/>
        <v/>
      </c>
      <c r="E854" s="11" t="str">
        <f t="shared" si="74"/>
        <v/>
      </c>
      <c r="F854" s="11" t="str">
        <f t="shared" si="75"/>
        <v/>
      </c>
      <c r="G854" s="11" t="str">
        <f t="shared" si="76"/>
        <v/>
      </c>
      <c r="H854" s="99" t="str">
        <f t="shared" si="77"/>
        <v/>
      </c>
      <c r="I854" s="156"/>
      <c r="J854" s="156"/>
      <c r="K854" s="157"/>
    </row>
    <row r="855" spans="2:11" ht="15" customHeight="1">
      <c r="B855" s="9">
        <v>27</v>
      </c>
      <c r="C855" s="29" t="str">
        <f t="shared" si="72"/>
        <v/>
      </c>
      <c r="D855" s="29" t="str">
        <f t="shared" si="73"/>
        <v/>
      </c>
      <c r="E855" s="11" t="str">
        <f t="shared" si="74"/>
        <v/>
      </c>
      <c r="F855" s="11" t="str">
        <f t="shared" si="75"/>
        <v/>
      </c>
      <c r="G855" s="11" t="str">
        <f t="shared" si="76"/>
        <v/>
      </c>
      <c r="H855" s="99" t="str">
        <f t="shared" si="77"/>
        <v/>
      </c>
      <c r="I855" s="156"/>
      <c r="J855" s="156"/>
      <c r="K855" s="157"/>
    </row>
    <row r="856" spans="2:11" ht="15" customHeight="1">
      <c r="B856" s="9">
        <v>28</v>
      </c>
      <c r="C856" s="29" t="str">
        <f t="shared" si="72"/>
        <v/>
      </c>
      <c r="D856" s="29" t="str">
        <f t="shared" si="73"/>
        <v/>
      </c>
      <c r="E856" s="11" t="str">
        <f t="shared" si="74"/>
        <v/>
      </c>
      <c r="F856" s="11" t="str">
        <f t="shared" si="75"/>
        <v/>
      </c>
      <c r="G856" s="11" t="str">
        <f t="shared" si="76"/>
        <v/>
      </c>
      <c r="H856" s="99" t="str">
        <f t="shared" si="77"/>
        <v/>
      </c>
      <c r="I856" s="156"/>
      <c r="J856" s="156"/>
      <c r="K856" s="157"/>
    </row>
    <row r="857" spans="2:11" ht="15" customHeight="1">
      <c r="B857" s="9">
        <v>29</v>
      </c>
      <c r="C857" s="29" t="str">
        <f t="shared" si="72"/>
        <v/>
      </c>
      <c r="D857" s="29" t="str">
        <f t="shared" si="73"/>
        <v/>
      </c>
      <c r="E857" s="11" t="str">
        <f t="shared" si="74"/>
        <v/>
      </c>
      <c r="F857" s="11" t="str">
        <f t="shared" si="75"/>
        <v/>
      </c>
      <c r="G857" s="11" t="str">
        <f t="shared" si="76"/>
        <v/>
      </c>
      <c r="H857" s="99" t="str">
        <f t="shared" si="77"/>
        <v/>
      </c>
      <c r="I857" s="156"/>
      <c r="J857" s="156"/>
      <c r="K857" s="157"/>
    </row>
    <row r="858" spans="2:11" ht="15" customHeight="1">
      <c r="B858" s="9">
        <v>30</v>
      </c>
      <c r="C858" s="29" t="str">
        <f t="shared" si="72"/>
        <v/>
      </c>
      <c r="D858" s="29" t="str">
        <f t="shared" si="73"/>
        <v/>
      </c>
      <c r="E858" s="11" t="str">
        <f t="shared" si="74"/>
        <v/>
      </c>
      <c r="F858" s="11" t="str">
        <f t="shared" si="75"/>
        <v/>
      </c>
      <c r="G858" s="11" t="str">
        <f t="shared" si="76"/>
        <v/>
      </c>
      <c r="H858" s="99" t="str">
        <f t="shared" si="77"/>
        <v/>
      </c>
      <c r="I858" s="156"/>
      <c r="J858" s="156"/>
      <c r="K858" s="157"/>
    </row>
    <row r="859" spans="2:11" ht="15" customHeight="1">
      <c r="B859" s="9">
        <v>31</v>
      </c>
      <c r="C859" s="29" t="str">
        <f t="shared" si="72"/>
        <v/>
      </c>
      <c r="D859" s="29" t="str">
        <f t="shared" si="73"/>
        <v/>
      </c>
      <c r="E859" s="11" t="str">
        <f t="shared" si="74"/>
        <v/>
      </c>
      <c r="F859" s="11" t="str">
        <f t="shared" si="75"/>
        <v/>
      </c>
      <c r="G859" s="11" t="str">
        <f t="shared" si="76"/>
        <v/>
      </c>
      <c r="H859" s="99" t="str">
        <f t="shared" si="77"/>
        <v/>
      </c>
      <c r="I859" s="156"/>
      <c r="J859" s="156"/>
      <c r="K859" s="157"/>
    </row>
    <row r="860" spans="2:11" ht="15" customHeight="1">
      <c r="B860" s="9">
        <v>32</v>
      </c>
      <c r="C860" s="29" t="str">
        <f t="shared" si="72"/>
        <v/>
      </c>
      <c r="D860" s="29" t="str">
        <f t="shared" si="73"/>
        <v/>
      </c>
      <c r="E860" s="11" t="str">
        <f t="shared" si="74"/>
        <v/>
      </c>
      <c r="F860" s="11" t="str">
        <f t="shared" si="75"/>
        <v/>
      </c>
      <c r="G860" s="11" t="str">
        <f t="shared" si="76"/>
        <v/>
      </c>
      <c r="H860" s="99" t="str">
        <f t="shared" si="77"/>
        <v/>
      </c>
      <c r="I860" s="156"/>
      <c r="J860" s="156"/>
      <c r="K860" s="157"/>
    </row>
    <row r="861" spans="2:11" ht="15" customHeight="1">
      <c r="B861" s="9">
        <v>33</v>
      </c>
      <c r="C861" s="29" t="str">
        <f t="shared" si="72"/>
        <v/>
      </c>
      <c r="D861" s="29" t="str">
        <f t="shared" si="73"/>
        <v/>
      </c>
      <c r="E861" s="11" t="str">
        <f t="shared" si="74"/>
        <v/>
      </c>
      <c r="F861" s="11" t="str">
        <f t="shared" si="75"/>
        <v/>
      </c>
      <c r="G861" s="11" t="str">
        <f t="shared" si="76"/>
        <v/>
      </c>
      <c r="H861" s="99" t="str">
        <f t="shared" si="77"/>
        <v/>
      </c>
      <c r="I861" s="156"/>
      <c r="J861" s="156"/>
      <c r="K861" s="157"/>
    </row>
    <row r="862" spans="2:11" ht="15" customHeight="1">
      <c r="B862" s="9">
        <v>34</v>
      </c>
      <c r="C862" s="29" t="str">
        <f t="shared" si="72"/>
        <v/>
      </c>
      <c r="D862" s="29" t="str">
        <f t="shared" si="73"/>
        <v/>
      </c>
      <c r="E862" s="11" t="str">
        <f t="shared" si="74"/>
        <v/>
      </c>
      <c r="F862" s="11" t="str">
        <f t="shared" si="75"/>
        <v/>
      </c>
      <c r="G862" s="11" t="str">
        <f t="shared" si="76"/>
        <v/>
      </c>
      <c r="H862" s="99" t="str">
        <f t="shared" si="77"/>
        <v/>
      </c>
      <c r="I862" s="156"/>
      <c r="J862" s="156"/>
      <c r="K862" s="157"/>
    </row>
    <row r="863" spans="2:11" ht="15" customHeight="1">
      <c r="B863" s="9">
        <v>35</v>
      </c>
      <c r="C863" s="29" t="str">
        <f t="shared" si="72"/>
        <v/>
      </c>
      <c r="D863" s="29" t="str">
        <f t="shared" si="73"/>
        <v/>
      </c>
      <c r="E863" s="11" t="str">
        <f t="shared" si="74"/>
        <v/>
      </c>
      <c r="F863" s="11" t="str">
        <f t="shared" si="75"/>
        <v/>
      </c>
      <c r="G863" s="11" t="str">
        <f t="shared" si="76"/>
        <v/>
      </c>
      <c r="H863" s="99" t="str">
        <f t="shared" si="77"/>
        <v/>
      </c>
      <c r="I863" s="156"/>
      <c r="J863" s="156"/>
      <c r="K863" s="157"/>
    </row>
    <row r="864" spans="2:11" ht="15" customHeight="1">
      <c r="B864" s="9">
        <v>36</v>
      </c>
      <c r="C864" s="29" t="str">
        <f t="shared" si="72"/>
        <v/>
      </c>
      <c r="D864" s="29" t="str">
        <f t="shared" si="73"/>
        <v/>
      </c>
      <c r="E864" s="11" t="str">
        <f t="shared" si="74"/>
        <v/>
      </c>
      <c r="F864" s="11" t="str">
        <f t="shared" si="75"/>
        <v/>
      </c>
      <c r="G864" s="11" t="str">
        <f t="shared" si="76"/>
        <v/>
      </c>
      <c r="H864" s="99" t="str">
        <f t="shared" si="77"/>
        <v/>
      </c>
      <c r="I864" s="156"/>
      <c r="J864" s="156"/>
      <c r="K864" s="157"/>
    </row>
    <row r="865" spans="2:11" ht="15" customHeight="1">
      <c r="B865" s="9">
        <v>37</v>
      </c>
      <c r="C865" s="29" t="str">
        <f t="shared" si="72"/>
        <v/>
      </c>
      <c r="D865" s="29" t="str">
        <f t="shared" si="73"/>
        <v/>
      </c>
      <c r="E865" s="11" t="str">
        <f t="shared" si="74"/>
        <v/>
      </c>
      <c r="F865" s="11" t="str">
        <f t="shared" si="75"/>
        <v/>
      </c>
      <c r="G865" s="11" t="str">
        <f t="shared" si="76"/>
        <v/>
      </c>
      <c r="H865" s="99" t="str">
        <f t="shared" si="77"/>
        <v/>
      </c>
      <c r="I865" s="156"/>
      <c r="J865" s="156"/>
      <c r="K865" s="157"/>
    </row>
    <row r="866" spans="2:11" ht="15" customHeight="1">
      <c r="B866" s="9">
        <v>38</v>
      </c>
      <c r="C866" s="29" t="str">
        <f t="shared" si="72"/>
        <v/>
      </c>
      <c r="D866" s="29" t="str">
        <f t="shared" si="73"/>
        <v/>
      </c>
      <c r="E866" s="11" t="str">
        <f t="shared" si="74"/>
        <v/>
      </c>
      <c r="F866" s="11" t="str">
        <f t="shared" si="75"/>
        <v/>
      </c>
      <c r="G866" s="11" t="str">
        <f t="shared" si="76"/>
        <v/>
      </c>
      <c r="H866" s="99" t="str">
        <f t="shared" si="77"/>
        <v/>
      </c>
      <c r="I866" s="156"/>
      <c r="J866" s="156"/>
      <c r="K866" s="157"/>
    </row>
    <row r="867" spans="2:11" ht="15" customHeight="1">
      <c r="B867" s="9">
        <v>39</v>
      </c>
      <c r="C867" s="29" t="str">
        <f t="shared" si="72"/>
        <v/>
      </c>
      <c r="D867" s="29" t="str">
        <f t="shared" si="73"/>
        <v/>
      </c>
      <c r="E867" s="11" t="str">
        <f t="shared" si="74"/>
        <v/>
      </c>
      <c r="F867" s="11" t="str">
        <f t="shared" si="75"/>
        <v/>
      </c>
      <c r="G867" s="11" t="str">
        <f t="shared" si="76"/>
        <v/>
      </c>
      <c r="H867" s="99" t="str">
        <f t="shared" si="77"/>
        <v/>
      </c>
      <c r="I867" s="156"/>
      <c r="J867" s="156"/>
      <c r="K867" s="157"/>
    </row>
    <row r="868" spans="2:11" ht="15" customHeight="1">
      <c r="B868" s="9">
        <v>40</v>
      </c>
      <c r="C868" s="29" t="str">
        <f t="shared" si="72"/>
        <v/>
      </c>
      <c r="D868" s="29" t="str">
        <f t="shared" si="73"/>
        <v/>
      </c>
      <c r="E868" s="11" t="str">
        <f t="shared" si="74"/>
        <v/>
      </c>
      <c r="F868" s="11" t="str">
        <f t="shared" si="75"/>
        <v/>
      </c>
      <c r="G868" s="11" t="str">
        <f t="shared" si="76"/>
        <v/>
      </c>
      <c r="H868" s="99" t="str">
        <f t="shared" si="77"/>
        <v/>
      </c>
      <c r="I868" s="156"/>
      <c r="J868" s="156"/>
      <c r="K868" s="157"/>
    </row>
    <row r="869" spans="2:11" ht="15" customHeight="1">
      <c r="B869" s="9">
        <v>41</v>
      </c>
      <c r="C869" s="29" t="str">
        <f t="shared" si="72"/>
        <v/>
      </c>
      <c r="D869" s="29" t="str">
        <f t="shared" si="73"/>
        <v/>
      </c>
      <c r="E869" s="11" t="str">
        <f t="shared" si="74"/>
        <v/>
      </c>
      <c r="F869" s="11" t="str">
        <f t="shared" si="75"/>
        <v/>
      </c>
      <c r="G869" s="11" t="str">
        <f t="shared" si="76"/>
        <v/>
      </c>
      <c r="H869" s="99" t="str">
        <f t="shared" si="77"/>
        <v/>
      </c>
      <c r="I869" s="156"/>
      <c r="J869" s="156"/>
      <c r="K869" s="157"/>
    </row>
    <row r="870" spans="2:11" ht="15" customHeight="1">
      <c r="B870" s="9">
        <v>42</v>
      </c>
      <c r="C870" s="29" t="str">
        <f t="shared" si="72"/>
        <v/>
      </c>
      <c r="D870" s="29" t="str">
        <f t="shared" si="73"/>
        <v/>
      </c>
      <c r="E870" s="11" t="str">
        <f t="shared" si="74"/>
        <v/>
      </c>
      <c r="F870" s="11" t="str">
        <f t="shared" si="75"/>
        <v/>
      </c>
      <c r="G870" s="11" t="str">
        <f t="shared" si="76"/>
        <v/>
      </c>
      <c r="H870" s="99" t="str">
        <f t="shared" si="77"/>
        <v/>
      </c>
      <c r="I870" s="156"/>
      <c r="J870" s="156"/>
      <c r="K870" s="157"/>
    </row>
    <row r="871" spans="2:11" ht="15" customHeight="1">
      <c r="B871" s="9">
        <v>43</v>
      </c>
      <c r="C871" s="29" t="str">
        <f t="shared" si="72"/>
        <v/>
      </c>
      <c r="D871" s="29" t="str">
        <f t="shared" si="73"/>
        <v/>
      </c>
      <c r="E871" s="11" t="str">
        <f t="shared" si="74"/>
        <v/>
      </c>
      <c r="F871" s="11" t="str">
        <f t="shared" si="75"/>
        <v/>
      </c>
      <c r="G871" s="11" t="str">
        <f t="shared" si="76"/>
        <v/>
      </c>
      <c r="H871" s="99" t="str">
        <f t="shared" si="77"/>
        <v/>
      </c>
      <c r="I871" s="156"/>
      <c r="J871" s="156"/>
      <c r="K871" s="157"/>
    </row>
    <row r="872" spans="2:11" ht="15" customHeight="1">
      <c r="B872" s="9">
        <v>44</v>
      </c>
      <c r="C872" s="29" t="str">
        <f t="shared" si="72"/>
        <v/>
      </c>
      <c r="D872" s="29" t="str">
        <f t="shared" si="73"/>
        <v/>
      </c>
      <c r="E872" s="11" t="str">
        <f t="shared" si="74"/>
        <v/>
      </c>
      <c r="F872" s="11" t="str">
        <f t="shared" si="75"/>
        <v/>
      </c>
      <c r="G872" s="11" t="str">
        <f t="shared" si="76"/>
        <v/>
      </c>
      <c r="H872" s="99" t="str">
        <f t="shared" si="77"/>
        <v/>
      </c>
      <c r="I872" s="156"/>
      <c r="J872" s="156"/>
      <c r="K872" s="157"/>
    </row>
    <row r="873" spans="2:11" ht="15" customHeight="1">
      <c r="B873" s="9">
        <v>45</v>
      </c>
      <c r="C873" s="29" t="str">
        <f t="shared" si="72"/>
        <v/>
      </c>
      <c r="D873" s="29" t="str">
        <f t="shared" si="73"/>
        <v/>
      </c>
      <c r="E873" s="11" t="str">
        <f t="shared" si="74"/>
        <v/>
      </c>
      <c r="F873" s="11" t="str">
        <f t="shared" si="75"/>
        <v/>
      </c>
      <c r="G873" s="11" t="str">
        <f t="shared" si="76"/>
        <v/>
      </c>
      <c r="H873" s="99" t="str">
        <f t="shared" si="77"/>
        <v/>
      </c>
      <c r="I873" s="156"/>
      <c r="J873" s="156"/>
      <c r="K873" s="157"/>
    </row>
    <row r="874" spans="2:11" ht="15" customHeight="1">
      <c r="B874" s="9">
        <v>46</v>
      </c>
      <c r="C874" s="29" t="str">
        <f t="shared" si="72"/>
        <v/>
      </c>
      <c r="D874" s="29" t="str">
        <f t="shared" si="73"/>
        <v/>
      </c>
      <c r="E874" s="11" t="str">
        <f t="shared" si="74"/>
        <v/>
      </c>
      <c r="F874" s="11" t="str">
        <f t="shared" si="75"/>
        <v/>
      </c>
      <c r="G874" s="11" t="str">
        <f t="shared" si="76"/>
        <v/>
      </c>
      <c r="H874" s="99" t="str">
        <f t="shared" si="77"/>
        <v/>
      </c>
      <c r="I874" s="156"/>
      <c r="J874" s="156"/>
      <c r="K874" s="157"/>
    </row>
    <row r="875" spans="2:11" ht="15" customHeight="1">
      <c r="B875" s="9">
        <v>47</v>
      </c>
      <c r="C875" s="29" t="str">
        <f t="shared" si="72"/>
        <v/>
      </c>
      <c r="D875" s="29" t="str">
        <f t="shared" si="73"/>
        <v/>
      </c>
      <c r="E875" s="11" t="str">
        <f t="shared" si="74"/>
        <v/>
      </c>
      <c r="F875" s="11" t="str">
        <f t="shared" si="75"/>
        <v/>
      </c>
      <c r="G875" s="11" t="str">
        <f t="shared" si="76"/>
        <v/>
      </c>
      <c r="H875" s="99" t="str">
        <f t="shared" si="77"/>
        <v/>
      </c>
      <c r="I875" s="156"/>
      <c r="J875" s="156"/>
      <c r="K875" s="157"/>
    </row>
    <row r="876" spans="2:11" ht="15" customHeight="1">
      <c r="B876" s="9">
        <v>48</v>
      </c>
      <c r="C876" s="29" t="str">
        <f t="shared" si="72"/>
        <v/>
      </c>
      <c r="D876" s="29" t="str">
        <f t="shared" si="73"/>
        <v/>
      </c>
      <c r="E876" s="11" t="str">
        <f t="shared" si="74"/>
        <v/>
      </c>
      <c r="F876" s="11" t="str">
        <f t="shared" si="75"/>
        <v/>
      </c>
      <c r="G876" s="11" t="str">
        <f t="shared" si="76"/>
        <v/>
      </c>
      <c r="H876" s="99" t="str">
        <f t="shared" si="77"/>
        <v/>
      </c>
      <c r="I876" s="156"/>
      <c r="J876" s="156"/>
      <c r="K876" s="157"/>
    </row>
    <row r="877" spans="2:11" ht="15" customHeight="1">
      <c r="B877" s="9">
        <v>49</v>
      </c>
      <c r="C877" s="29" t="str">
        <f t="shared" si="72"/>
        <v/>
      </c>
      <c r="D877" s="29" t="str">
        <f t="shared" si="73"/>
        <v/>
      </c>
      <c r="E877" s="11" t="str">
        <f t="shared" si="74"/>
        <v/>
      </c>
      <c r="F877" s="11" t="str">
        <f t="shared" si="75"/>
        <v/>
      </c>
      <c r="G877" s="11" t="str">
        <f t="shared" si="76"/>
        <v/>
      </c>
      <c r="H877" s="99" t="str">
        <f t="shared" si="77"/>
        <v/>
      </c>
      <c r="I877" s="156"/>
      <c r="J877" s="156"/>
      <c r="K877" s="157"/>
    </row>
    <row r="878" spans="2:11" ht="15" customHeight="1">
      <c r="B878" s="9">
        <v>50</v>
      </c>
      <c r="C878" s="29" t="str">
        <f t="shared" si="72"/>
        <v/>
      </c>
      <c r="D878" s="29" t="str">
        <f t="shared" si="73"/>
        <v/>
      </c>
      <c r="E878" s="11" t="str">
        <f t="shared" si="74"/>
        <v/>
      </c>
      <c r="F878" s="11" t="str">
        <f t="shared" si="75"/>
        <v/>
      </c>
      <c r="G878" s="11" t="str">
        <f t="shared" si="76"/>
        <v/>
      </c>
      <c r="H878" s="99" t="str">
        <f t="shared" si="77"/>
        <v/>
      </c>
      <c r="I878" s="156"/>
      <c r="J878" s="156"/>
      <c r="K878" s="157"/>
    </row>
    <row r="879" spans="2:11" ht="15" customHeight="1">
      <c r="B879" s="9"/>
      <c r="C879" s="33"/>
      <c r="D879" s="33"/>
      <c r="E879" s="55"/>
      <c r="F879" s="55"/>
      <c r="G879" s="28" t="s">
        <v>79</v>
      </c>
      <c r="H879" s="100">
        <f>SUM(H829:H878)</f>
        <v>0</v>
      </c>
      <c r="I879" s="158"/>
      <c r="J879" s="158"/>
      <c r="K879" s="160"/>
    </row>
    <row r="880" spans="2:11" ht="15" customHeight="1">
      <c r="B880" s="9"/>
      <c r="C880" s="34" t="s">
        <v>66</v>
      </c>
      <c r="D880" s="41"/>
      <c r="E880" s="56"/>
      <c r="F880" s="56"/>
      <c r="G880" s="56"/>
      <c r="H880" s="101"/>
      <c r="I880" s="107"/>
      <c r="J880" s="113"/>
      <c r="K880" s="113"/>
    </row>
    <row r="881" spans="2:11" ht="15" customHeight="1">
      <c r="B881" s="9"/>
      <c r="C881" s="28" t="s">
        <v>1</v>
      </c>
      <c r="D881" s="28" t="s">
        <v>13</v>
      </c>
      <c r="E881" s="28" t="s">
        <v>27</v>
      </c>
      <c r="F881" s="28" t="s">
        <v>15</v>
      </c>
      <c r="G881" s="28" t="s">
        <v>20</v>
      </c>
      <c r="H881" s="96" t="s">
        <v>56</v>
      </c>
      <c r="I881" s="155"/>
      <c r="J881" s="159"/>
      <c r="K881" s="159"/>
    </row>
    <row r="882" spans="2:11" ht="15" customHeight="1">
      <c r="B882" s="9">
        <v>1</v>
      </c>
      <c r="C882" s="35" t="str">
        <f t="shared" ref="C882:C931" si="78">IFERROR(VLOOKUP("生きがいを高める活動"&amp;B882,$A$4:$H$645,3,FALSE),"")</f>
        <v/>
      </c>
      <c r="D882" s="35" t="str">
        <f t="shared" ref="D882:D931" si="79">IFERROR(VLOOKUP("生きがいを高める活動"&amp;B882,$A$4:$H$645,4,FALSE),"")</f>
        <v/>
      </c>
      <c r="E882" s="57" t="str">
        <f t="shared" ref="E882:E931" si="80">IFERROR(VLOOKUP("生きがいを高める活動"&amp;B882,$A$4:$H$645,5,FALSE),"")</f>
        <v/>
      </c>
      <c r="F882" s="57" t="str">
        <f t="shared" ref="F882:F931" si="81">IFERROR(VLOOKUP("生きがいを高める活動"&amp;B882,$A$4:$H$645,6,FALSE),"")</f>
        <v/>
      </c>
      <c r="G882" s="57" t="str">
        <f t="shared" ref="G882:G931" si="82">IFERROR(VLOOKUP("生きがいを高める活動"&amp;B882,$A$4:$H$645,7,FALSE),"")</f>
        <v/>
      </c>
      <c r="H882" s="102" t="str">
        <f t="shared" ref="H882:H931" si="83">IFERROR(VLOOKUP("生きがいを高める活動"&amp;B882,$A$4:$H$645,8,FALSE),"")</f>
        <v/>
      </c>
      <c r="I882" s="156"/>
      <c r="J882" s="156"/>
      <c r="K882" s="157"/>
    </row>
    <row r="883" spans="2:11" ht="15" customHeight="1">
      <c r="B883" s="9">
        <v>2</v>
      </c>
      <c r="C883" s="35" t="str">
        <f t="shared" si="78"/>
        <v/>
      </c>
      <c r="D883" s="35" t="str">
        <f t="shared" si="79"/>
        <v/>
      </c>
      <c r="E883" s="57" t="str">
        <f t="shared" si="80"/>
        <v/>
      </c>
      <c r="F883" s="57" t="str">
        <f t="shared" si="81"/>
        <v/>
      </c>
      <c r="G883" s="57" t="str">
        <f t="shared" si="82"/>
        <v/>
      </c>
      <c r="H883" s="102" t="str">
        <f t="shared" si="83"/>
        <v/>
      </c>
      <c r="I883" s="156"/>
      <c r="J883" s="156"/>
      <c r="K883" s="157"/>
    </row>
    <row r="884" spans="2:11" ht="15" customHeight="1">
      <c r="B884" s="9">
        <v>3</v>
      </c>
      <c r="C884" s="35" t="str">
        <f t="shared" si="78"/>
        <v/>
      </c>
      <c r="D884" s="35" t="str">
        <f t="shared" si="79"/>
        <v/>
      </c>
      <c r="E884" s="57" t="str">
        <f t="shared" si="80"/>
        <v/>
      </c>
      <c r="F884" s="57" t="str">
        <f t="shared" si="81"/>
        <v/>
      </c>
      <c r="G884" s="57" t="str">
        <f t="shared" si="82"/>
        <v/>
      </c>
      <c r="H884" s="102" t="str">
        <f t="shared" si="83"/>
        <v/>
      </c>
      <c r="I884" s="156"/>
      <c r="J884" s="156"/>
      <c r="K884" s="157"/>
    </row>
    <row r="885" spans="2:11" ht="15" customHeight="1">
      <c r="B885" s="9">
        <v>4</v>
      </c>
      <c r="C885" s="35" t="str">
        <f t="shared" si="78"/>
        <v/>
      </c>
      <c r="D885" s="35" t="str">
        <f t="shared" si="79"/>
        <v/>
      </c>
      <c r="E885" s="57" t="str">
        <f t="shared" si="80"/>
        <v/>
      </c>
      <c r="F885" s="57" t="str">
        <f t="shared" si="81"/>
        <v/>
      </c>
      <c r="G885" s="57" t="str">
        <f t="shared" si="82"/>
        <v/>
      </c>
      <c r="H885" s="102" t="str">
        <f t="shared" si="83"/>
        <v/>
      </c>
      <c r="I885" s="156"/>
      <c r="J885" s="156"/>
      <c r="K885" s="157"/>
    </row>
    <row r="886" spans="2:11" ht="15" customHeight="1">
      <c r="B886" s="9">
        <v>5</v>
      </c>
      <c r="C886" s="35" t="str">
        <f t="shared" si="78"/>
        <v/>
      </c>
      <c r="D886" s="35" t="str">
        <f t="shared" si="79"/>
        <v/>
      </c>
      <c r="E886" s="57" t="str">
        <f t="shared" si="80"/>
        <v/>
      </c>
      <c r="F886" s="57" t="str">
        <f t="shared" si="81"/>
        <v/>
      </c>
      <c r="G886" s="57" t="str">
        <f t="shared" si="82"/>
        <v/>
      </c>
      <c r="H886" s="102" t="str">
        <f t="shared" si="83"/>
        <v/>
      </c>
      <c r="I886" s="156"/>
      <c r="J886" s="156"/>
      <c r="K886" s="157"/>
    </row>
    <row r="887" spans="2:11" ht="15" customHeight="1">
      <c r="B887" s="9">
        <v>6</v>
      </c>
      <c r="C887" s="35" t="str">
        <f t="shared" si="78"/>
        <v/>
      </c>
      <c r="D887" s="35" t="str">
        <f t="shared" si="79"/>
        <v/>
      </c>
      <c r="E887" s="57" t="str">
        <f t="shared" si="80"/>
        <v/>
      </c>
      <c r="F887" s="57" t="str">
        <f t="shared" si="81"/>
        <v/>
      </c>
      <c r="G887" s="57" t="str">
        <f t="shared" si="82"/>
        <v/>
      </c>
      <c r="H887" s="102" t="str">
        <f t="shared" si="83"/>
        <v/>
      </c>
      <c r="I887" s="156"/>
      <c r="J887" s="156"/>
      <c r="K887" s="157"/>
    </row>
    <row r="888" spans="2:11" ht="15" customHeight="1">
      <c r="B888" s="9">
        <v>7</v>
      </c>
      <c r="C888" s="35" t="str">
        <f t="shared" si="78"/>
        <v/>
      </c>
      <c r="D888" s="35" t="str">
        <f t="shared" si="79"/>
        <v/>
      </c>
      <c r="E888" s="57" t="str">
        <f t="shared" si="80"/>
        <v/>
      </c>
      <c r="F888" s="57" t="str">
        <f t="shared" si="81"/>
        <v/>
      </c>
      <c r="G888" s="57" t="str">
        <f t="shared" si="82"/>
        <v/>
      </c>
      <c r="H888" s="102" t="str">
        <f t="shared" si="83"/>
        <v/>
      </c>
      <c r="I888" s="156"/>
      <c r="J888" s="156"/>
      <c r="K888" s="157"/>
    </row>
    <row r="889" spans="2:11" ht="15" customHeight="1">
      <c r="B889" s="9">
        <v>8</v>
      </c>
      <c r="C889" s="35" t="str">
        <f t="shared" si="78"/>
        <v/>
      </c>
      <c r="D889" s="35" t="str">
        <f t="shared" si="79"/>
        <v/>
      </c>
      <c r="E889" s="57" t="str">
        <f t="shared" si="80"/>
        <v/>
      </c>
      <c r="F889" s="57" t="str">
        <f t="shared" si="81"/>
        <v/>
      </c>
      <c r="G889" s="57" t="str">
        <f t="shared" si="82"/>
        <v/>
      </c>
      <c r="H889" s="102" t="str">
        <f t="shared" si="83"/>
        <v/>
      </c>
      <c r="I889" s="156"/>
      <c r="J889" s="156"/>
      <c r="K889" s="157"/>
    </row>
    <row r="890" spans="2:11" ht="15" customHeight="1">
      <c r="B890" s="9">
        <v>9</v>
      </c>
      <c r="C890" s="35" t="str">
        <f t="shared" si="78"/>
        <v/>
      </c>
      <c r="D890" s="35" t="str">
        <f t="shared" si="79"/>
        <v/>
      </c>
      <c r="E890" s="57" t="str">
        <f t="shared" si="80"/>
        <v/>
      </c>
      <c r="F890" s="57" t="str">
        <f t="shared" si="81"/>
        <v/>
      </c>
      <c r="G890" s="57" t="str">
        <f t="shared" si="82"/>
        <v/>
      </c>
      <c r="H890" s="102" t="str">
        <f t="shared" si="83"/>
        <v/>
      </c>
      <c r="I890" s="156"/>
      <c r="J890" s="156"/>
      <c r="K890" s="157"/>
    </row>
    <row r="891" spans="2:11" ht="15" customHeight="1">
      <c r="B891" s="9">
        <v>10</v>
      </c>
      <c r="C891" s="35" t="str">
        <f t="shared" si="78"/>
        <v/>
      </c>
      <c r="D891" s="35" t="str">
        <f t="shared" si="79"/>
        <v/>
      </c>
      <c r="E891" s="57" t="str">
        <f t="shared" si="80"/>
        <v/>
      </c>
      <c r="F891" s="57" t="str">
        <f t="shared" si="81"/>
        <v/>
      </c>
      <c r="G891" s="57" t="str">
        <f t="shared" si="82"/>
        <v/>
      </c>
      <c r="H891" s="102" t="str">
        <f t="shared" si="83"/>
        <v/>
      </c>
      <c r="I891" s="156"/>
      <c r="J891" s="156"/>
      <c r="K891" s="157"/>
    </row>
    <row r="892" spans="2:11" ht="15" customHeight="1">
      <c r="B892" s="9">
        <v>11</v>
      </c>
      <c r="C892" s="35" t="str">
        <f t="shared" si="78"/>
        <v/>
      </c>
      <c r="D892" s="35" t="str">
        <f t="shared" si="79"/>
        <v/>
      </c>
      <c r="E892" s="57" t="str">
        <f t="shared" si="80"/>
        <v/>
      </c>
      <c r="F892" s="57" t="str">
        <f t="shared" si="81"/>
        <v/>
      </c>
      <c r="G892" s="57" t="str">
        <f t="shared" si="82"/>
        <v/>
      </c>
      <c r="H892" s="102" t="str">
        <f t="shared" si="83"/>
        <v/>
      </c>
      <c r="I892" s="156"/>
      <c r="J892" s="156"/>
      <c r="K892" s="157"/>
    </row>
    <row r="893" spans="2:11" ht="15" customHeight="1">
      <c r="B893" s="9">
        <v>12</v>
      </c>
      <c r="C893" s="35" t="str">
        <f t="shared" si="78"/>
        <v/>
      </c>
      <c r="D893" s="35" t="str">
        <f t="shared" si="79"/>
        <v/>
      </c>
      <c r="E893" s="57" t="str">
        <f t="shared" si="80"/>
        <v/>
      </c>
      <c r="F893" s="57" t="str">
        <f t="shared" si="81"/>
        <v/>
      </c>
      <c r="G893" s="57" t="str">
        <f t="shared" si="82"/>
        <v/>
      </c>
      <c r="H893" s="102" t="str">
        <f t="shared" si="83"/>
        <v/>
      </c>
      <c r="I893" s="156"/>
      <c r="J893" s="156"/>
      <c r="K893" s="157"/>
    </row>
    <row r="894" spans="2:11" ht="15" customHeight="1">
      <c r="B894" s="9">
        <v>13</v>
      </c>
      <c r="C894" s="35" t="str">
        <f t="shared" si="78"/>
        <v/>
      </c>
      <c r="D894" s="35" t="str">
        <f t="shared" si="79"/>
        <v/>
      </c>
      <c r="E894" s="57" t="str">
        <f t="shared" si="80"/>
        <v/>
      </c>
      <c r="F894" s="57" t="str">
        <f t="shared" si="81"/>
        <v/>
      </c>
      <c r="G894" s="57" t="str">
        <f t="shared" si="82"/>
        <v/>
      </c>
      <c r="H894" s="102" t="str">
        <f t="shared" si="83"/>
        <v/>
      </c>
      <c r="I894" s="156"/>
      <c r="J894" s="156"/>
      <c r="K894" s="157"/>
    </row>
    <row r="895" spans="2:11" ht="15" customHeight="1">
      <c r="B895" s="9">
        <v>14</v>
      </c>
      <c r="C895" s="35" t="str">
        <f t="shared" si="78"/>
        <v/>
      </c>
      <c r="D895" s="35" t="str">
        <f t="shared" si="79"/>
        <v/>
      </c>
      <c r="E895" s="57" t="str">
        <f t="shared" si="80"/>
        <v/>
      </c>
      <c r="F895" s="57" t="str">
        <f t="shared" si="81"/>
        <v/>
      </c>
      <c r="G895" s="57" t="str">
        <f t="shared" si="82"/>
        <v/>
      </c>
      <c r="H895" s="102" t="str">
        <f t="shared" si="83"/>
        <v/>
      </c>
      <c r="I895" s="156"/>
      <c r="J895" s="156"/>
      <c r="K895" s="157"/>
    </row>
    <row r="896" spans="2:11" ht="15" customHeight="1">
      <c r="B896" s="9">
        <v>15</v>
      </c>
      <c r="C896" s="35" t="str">
        <f t="shared" si="78"/>
        <v/>
      </c>
      <c r="D896" s="35" t="str">
        <f t="shared" si="79"/>
        <v/>
      </c>
      <c r="E896" s="57" t="str">
        <f t="shared" si="80"/>
        <v/>
      </c>
      <c r="F896" s="57" t="str">
        <f t="shared" si="81"/>
        <v/>
      </c>
      <c r="G896" s="57" t="str">
        <f t="shared" si="82"/>
        <v/>
      </c>
      <c r="H896" s="102" t="str">
        <f t="shared" si="83"/>
        <v/>
      </c>
      <c r="I896" s="156"/>
      <c r="J896" s="156"/>
      <c r="K896" s="157"/>
    </row>
    <row r="897" spans="2:11" ht="15" customHeight="1">
      <c r="B897" s="9">
        <v>16</v>
      </c>
      <c r="C897" s="35" t="str">
        <f t="shared" si="78"/>
        <v/>
      </c>
      <c r="D897" s="35" t="str">
        <f t="shared" si="79"/>
        <v/>
      </c>
      <c r="E897" s="57" t="str">
        <f t="shared" si="80"/>
        <v/>
      </c>
      <c r="F897" s="57" t="str">
        <f t="shared" si="81"/>
        <v/>
      </c>
      <c r="G897" s="57" t="str">
        <f t="shared" si="82"/>
        <v/>
      </c>
      <c r="H897" s="102" t="str">
        <f t="shared" si="83"/>
        <v/>
      </c>
      <c r="I897" s="156"/>
      <c r="J897" s="156"/>
      <c r="K897" s="157"/>
    </row>
    <row r="898" spans="2:11" ht="15" customHeight="1">
      <c r="B898" s="9">
        <v>17</v>
      </c>
      <c r="C898" s="35" t="str">
        <f t="shared" si="78"/>
        <v/>
      </c>
      <c r="D898" s="35" t="str">
        <f t="shared" si="79"/>
        <v/>
      </c>
      <c r="E898" s="57" t="str">
        <f t="shared" si="80"/>
        <v/>
      </c>
      <c r="F898" s="57" t="str">
        <f t="shared" si="81"/>
        <v/>
      </c>
      <c r="G898" s="57" t="str">
        <f t="shared" si="82"/>
        <v/>
      </c>
      <c r="H898" s="102" t="str">
        <f t="shared" si="83"/>
        <v/>
      </c>
      <c r="I898" s="156"/>
      <c r="J898" s="156"/>
      <c r="K898" s="157"/>
    </row>
    <row r="899" spans="2:11" ht="15" customHeight="1">
      <c r="B899" s="9">
        <v>18</v>
      </c>
      <c r="C899" s="35" t="str">
        <f t="shared" si="78"/>
        <v/>
      </c>
      <c r="D899" s="35" t="str">
        <f t="shared" si="79"/>
        <v/>
      </c>
      <c r="E899" s="57" t="str">
        <f t="shared" si="80"/>
        <v/>
      </c>
      <c r="F899" s="57" t="str">
        <f t="shared" si="81"/>
        <v/>
      </c>
      <c r="G899" s="57" t="str">
        <f t="shared" si="82"/>
        <v/>
      </c>
      <c r="H899" s="102" t="str">
        <f t="shared" si="83"/>
        <v/>
      </c>
      <c r="I899" s="156"/>
      <c r="J899" s="156"/>
      <c r="K899" s="157"/>
    </row>
    <row r="900" spans="2:11" ht="15" customHeight="1">
      <c r="B900" s="9">
        <v>19</v>
      </c>
      <c r="C900" s="35" t="str">
        <f t="shared" si="78"/>
        <v/>
      </c>
      <c r="D900" s="35" t="str">
        <f t="shared" si="79"/>
        <v/>
      </c>
      <c r="E900" s="57" t="str">
        <f t="shared" si="80"/>
        <v/>
      </c>
      <c r="F900" s="57" t="str">
        <f t="shared" si="81"/>
        <v/>
      </c>
      <c r="G900" s="57" t="str">
        <f t="shared" si="82"/>
        <v/>
      </c>
      <c r="H900" s="102" t="str">
        <f t="shared" si="83"/>
        <v/>
      </c>
      <c r="I900" s="156"/>
      <c r="J900" s="156"/>
      <c r="K900" s="157"/>
    </row>
    <row r="901" spans="2:11" ht="15" customHeight="1">
      <c r="B901" s="9">
        <v>20</v>
      </c>
      <c r="C901" s="35" t="str">
        <f t="shared" si="78"/>
        <v/>
      </c>
      <c r="D901" s="35" t="str">
        <f t="shared" si="79"/>
        <v/>
      </c>
      <c r="E901" s="57" t="str">
        <f t="shared" si="80"/>
        <v/>
      </c>
      <c r="F901" s="57" t="str">
        <f t="shared" si="81"/>
        <v/>
      </c>
      <c r="G901" s="57" t="str">
        <f t="shared" si="82"/>
        <v/>
      </c>
      <c r="H901" s="102" t="str">
        <f t="shared" si="83"/>
        <v/>
      </c>
      <c r="I901" s="156"/>
      <c r="J901" s="156"/>
      <c r="K901" s="157"/>
    </row>
    <row r="902" spans="2:11" ht="15" customHeight="1">
      <c r="B902" s="9">
        <v>21</v>
      </c>
      <c r="C902" s="35" t="str">
        <f t="shared" si="78"/>
        <v/>
      </c>
      <c r="D902" s="35" t="str">
        <f t="shared" si="79"/>
        <v/>
      </c>
      <c r="E902" s="57" t="str">
        <f t="shared" si="80"/>
        <v/>
      </c>
      <c r="F902" s="57" t="str">
        <f t="shared" si="81"/>
        <v/>
      </c>
      <c r="G902" s="57" t="str">
        <f t="shared" si="82"/>
        <v/>
      </c>
      <c r="H902" s="102" t="str">
        <f t="shared" si="83"/>
        <v/>
      </c>
      <c r="I902" s="156"/>
      <c r="J902" s="156"/>
      <c r="K902" s="157"/>
    </row>
    <row r="903" spans="2:11" ht="15" customHeight="1">
      <c r="B903" s="9">
        <v>22</v>
      </c>
      <c r="C903" s="35" t="str">
        <f t="shared" si="78"/>
        <v/>
      </c>
      <c r="D903" s="35" t="str">
        <f t="shared" si="79"/>
        <v/>
      </c>
      <c r="E903" s="57" t="str">
        <f t="shared" si="80"/>
        <v/>
      </c>
      <c r="F903" s="57" t="str">
        <f t="shared" si="81"/>
        <v/>
      </c>
      <c r="G903" s="57" t="str">
        <f t="shared" si="82"/>
        <v/>
      </c>
      <c r="H903" s="102" t="str">
        <f t="shared" si="83"/>
        <v/>
      </c>
      <c r="I903" s="156"/>
      <c r="J903" s="156"/>
      <c r="K903" s="157"/>
    </row>
    <row r="904" spans="2:11" ht="15" customHeight="1">
      <c r="B904" s="9">
        <v>23</v>
      </c>
      <c r="C904" s="35" t="str">
        <f t="shared" si="78"/>
        <v/>
      </c>
      <c r="D904" s="35" t="str">
        <f t="shared" si="79"/>
        <v/>
      </c>
      <c r="E904" s="57" t="str">
        <f t="shared" si="80"/>
        <v/>
      </c>
      <c r="F904" s="57" t="str">
        <f t="shared" si="81"/>
        <v/>
      </c>
      <c r="G904" s="57" t="str">
        <f t="shared" si="82"/>
        <v/>
      </c>
      <c r="H904" s="102" t="str">
        <f t="shared" si="83"/>
        <v/>
      </c>
      <c r="I904" s="156"/>
      <c r="J904" s="156"/>
      <c r="K904" s="157"/>
    </row>
    <row r="905" spans="2:11" ht="15" customHeight="1">
      <c r="B905" s="9">
        <v>24</v>
      </c>
      <c r="C905" s="35" t="str">
        <f t="shared" si="78"/>
        <v/>
      </c>
      <c r="D905" s="35" t="str">
        <f t="shared" si="79"/>
        <v/>
      </c>
      <c r="E905" s="57" t="str">
        <f t="shared" si="80"/>
        <v/>
      </c>
      <c r="F905" s="57" t="str">
        <f t="shared" si="81"/>
        <v/>
      </c>
      <c r="G905" s="57" t="str">
        <f t="shared" si="82"/>
        <v/>
      </c>
      <c r="H905" s="102" t="str">
        <f t="shared" si="83"/>
        <v/>
      </c>
      <c r="I905" s="156"/>
      <c r="J905" s="156"/>
      <c r="K905" s="157"/>
    </row>
    <row r="906" spans="2:11" ht="15" customHeight="1">
      <c r="B906" s="9">
        <v>25</v>
      </c>
      <c r="C906" s="35" t="str">
        <f t="shared" si="78"/>
        <v/>
      </c>
      <c r="D906" s="35" t="str">
        <f t="shared" si="79"/>
        <v/>
      </c>
      <c r="E906" s="57" t="str">
        <f t="shared" si="80"/>
        <v/>
      </c>
      <c r="F906" s="57" t="str">
        <f t="shared" si="81"/>
        <v/>
      </c>
      <c r="G906" s="57" t="str">
        <f t="shared" si="82"/>
        <v/>
      </c>
      <c r="H906" s="102" t="str">
        <f t="shared" si="83"/>
        <v/>
      </c>
      <c r="I906" s="156"/>
      <c r="J906" s="156"/>
      <c r="K906" s="157"/>
    </row>
    <row r="907" spans="2:11" ht="15" customHeight="1">
      <c r="B907" s="9">
        <v>26</v>
      </c>
      <c r="C907" s="35" t="str">
        <f t="shared" si="78"/>
        <v/>
      </c>
      <c r="D907" s="35" t="str">
        <f t="shared" si="79"/>
        <v/>
      </c>
      <c r="E907" s="57" t="str">
        <f t="shared" si="80"/>
        <v/>
      </c>
      <c r="F907" s="57" t="str">
        <f t="shared" si="81"/>
        <v/>
      </c>
      <c r="G907" s="57" t="str">
        <f t="shared" si="82"/>
        <v/>
      </c>
      <c r="H907" s="102" t="str">
        <f t="shared" si="83"/>
        <v/>
      </c>
      <c r="I907" s="156"/>
      <c r="J907" s="156"/>
      <c r="K907" s="157"/>
    </row>
    <row r="908" spans="2:11" ht="15" customHeight="1">
      <c r="B908" s="9">
        <v>27</v>
      </c>
      <c r="C908" s="35" t="str">
        <f t="shared" si="78"/>
        <v/>
      </c>
      <c r="D908" s="35" t="str">
        <f t="shared" si="79"/>
        <v/>
      </c>
      <c r="E908" s="57" t="str">
        <f t="shared" si="80"/>
        <v/>
      </c>
      <c r="F908" s="57" t="str">
        <f t="shared" si="81"/>
        <v/>
      </c>
      <c r="G908" s="57" t="str">
        <f t="shared" si="82"/>
        <v/>
      </c>
      <c r="H908" s="102" t="str">
        <f t="shared" si="83"/>
        <v/>
      </c>
      <c r="I908" s="156"/>
      <c r="J908" s="156"/>
      <c r="K908" s="157"/>
    </row>
    <row r="909" spans="2:11" ht="15" customHeight="1">
      <c r="B909" s="9">
        <v>28</v>
      </c>
      <c r="C909" s="35" t="str">
        <f t="shared" si="78"/>
        <v/>
      </c>
      <c r="D909" s="35" t="str">
        <f t="shared" si="79"/>
        <v/>
      </c>
      <c r="E909" s="57" t="str">
        <f t="shared" si="80"/>
        <v/>
      </c>
      <c r="F909" s="57" t="str">
        <f t="shared" si="81"/>
        <v/>
      </c>
      <c r="G909" s="57" t="str">
        <f t="shared" si="82"/>
        <v/>
      </c>
      <c r="H909" s="102" t="str">
        <f t="shared" si="83"/>
        <v/>
      </c>
      <c r="I909" s="156"/>
      <c r="J909" s="156"/>
      <c r="K909" s="157"/>
    </row>
    <row r="910" spans="2:11" ht="15" customHeight="1">
      <c r="B910" s="9">
        <v>29</v>
      </c>
      <c r="C910" s="35" t="str">
        <f t="shared" si="78"/>
        <v/>
      </c>
      <c r="D910" s="35" t="str">
        <f t="shared" si="79"/>
        <v/>
      </c>
      <c r="E910" s="57" t="str">
        <f t="shared" si="80"/>
        <v/>
      </c>
      <c r="F910" s="57" t="str">
        <f t="shared" si="81"/>
        <v/>
      </c>
      <c r="G910" s="57" t="str">
        <f t="shared" si="82"/>
        <v/>
      </c>
      <c r="H910" s="102" t="str">
        <f t="shared" si="83"/>
        <v/>
      </c>
      <c r="I910" s="156"/>
      <c r="J910" s="156"/>
      <c r="K910" s="157"/>
    </row>
    <row r="911" spans="2:11" ht="15" customHeight="1">
      <c r="B911" s="9">
        <v>30</v>
      </c>
      <c r="C911" s="35" t="str">
        <f t="shared" si="78"/>
        <v/>
      </c>
      <c r="D911" s="35" t="str">
        <f t="shared" si="79"/>
        <v/>
      </c>
      <c r="E911" s="57" t="str">
        <f t="shared" si="80"/>
        <v/>
      </c>
      <c r="F911" s="57" t="str">
        <f t="shared" si="81"/>
        <v/>
      </c>
      <c r="G911" s="57" t="str">
        <f t="shared" si="82"/>
        <v/>
      </c>
      <c r="H911" s="102" t="str">
        <f t="shared" si="83"/>
        <v/>
      </c>
      <c r="I911" s="156"/>
      <c r="J911" s="156"/>
      <c r="K911" s="157"/>
    </row>
    <row r="912" spans="2:11" ht="15" customHeight="1">
      <c r="B912" s="9">
        <v>31</v>
      </c>
      <c r="C912" s="35" t="str">
        <f t="shared" si="78"/>
        <v/>
      </c>
      <c r="D912" s="35" t="str">
        <f t="shared" si="79"/>
        <v/>
      </c>
      <c r="E912" s="57" t="str">
        <f t="shared" si="80"/>
        <v/>
      </c>
      <c r="F912" s="57" t="str">
        <f t="shared" si="81"/>
        <v/>
      </c>
      <c r="G912" s="57" t="str">
        <f t="shared" si="82"/>
        <v/>
      </c>
      <c r="H912" s="102" t="str">
        <f t="shared" si="83"/>
        <v/>
      </c>
      <c r="I912" s="156"/>
      <c r="J912" s="156"/>
      <c r="K912" s="157"/>
    </row>
    <row r="913" spans="2:11" ht="15" customHeight="1">
      <c r="B913" s="9">
        <v>32</v>
      </c>
      <c r="C913" s="35" t="str">
        <f t="shared" si="78"/>
        <v/>
      </c>
      <c r="D913" s="35" t="str">
        <f t="shared" si="79"/>
        <v/>
      </c>
      <c r="E913" s="57" t="str">
        <f t="shared" si="80"/>
        <v/>
      </c>
      <c r="F913" s="57" t="str">
        <f t="shared" si="81"/>
        <v/>
      </c>
      <c r="G913" s="57" t="str">
        <f t="shared" si="82"/>
        <v/>
      </c>
      <c r="H913" s="102" t="str">
        <f t="shared" si="83"/>
        <v/>
      </c>
      <c r="I913" s="156"/>
      <c r="J913" s="156"/>
      <c r="K913" s="157"/>
    </row>
    <row r="914" spans="2:11" ht="15" customHeight="1">
      <c r="B914" s="9">
        <v>33</v>
      </c>
      <c r="C914" s="35" t="str">
        <f t="shared" si="78"/>
        <v/>
      </c>
      <c r="D914" s="35" t="str">
        <f t="shared" si="79"/>
        <v/>
      </c>
      <c r="E914" s="57" t="str">
        <f t="shared" si="80"/>
        <v/>
      </c>
      <c r="F914" s="57" t="str">
        <f t="shared" si="81"/>
        <v/>
      </c>
      <c r="G914" s="57" t="str">
        <f t="shared" si="82"/>
        <v/>
      </c>
      <c r="H914" s="102" t="str">
        <f t="shared" si="83"/>
        <v/>
      </c>
      <c r="I914" s="156"/>
      <c r="J914" s="156"/>
      <c r="K914" s="157"/>
    </row>
    <row r="915" spans="2:11" ht="15" customHeight="1">
      <c r="B915" s="9">
        <v>34</v>
      </c>
      <c r="C915" s="35" t="str">
        <f t="shared" si="78"/>
        <v/>
      </c>
      <c r="D915" s="35" t="str">
        <f t="shared" si="79"/>
        <v/>
      </c>
      <c r="E915" s="57" t="str">
        <f t="shared" si="80"/>
        <v/>
      </c>
      <c r="F915" s="57" t="str">
        <f t="shared" si="81"/>
        <v/>
      </c>
      <c r="G915" s="57" t="str">
        <f t="shared" si="82"/>
        <v/>
      </c>
      <c r="H915" s="102" t="str">
        <f t="shared" si="83"/>
        <v/>
      </c>
      <c r="I915" s="156"/>
      <c r="J915" s="156"/>
      <c r="K915" s="157"/>
    </row>
    <row r="916" spans="2:11" ht="15" customHeight="1">
      <c r="B916" s="9">
        <v>35</v>
      </c>
      <c r="C916" s="35" t="str">
        <f t="shared" si="78"/>
        <v/>
      </c>
      <c r="D916" s="35" t="str">
        <f t="shared" si="79"/>
        <v/>
      </c>
      <c r="E916" s="57" t="str">
        <f t="shared" si="80"/>
        <v/>
      </c>
      <c r="F916" s="57" t="str">
        <f t="shared" si="81"/>
        <v/>
      </c>
      <c r="G916" s="57" t="str">
        <f t="shared" si="82"/>
        <v/>
      </c>
      <c r="H916" s="102" t="str">
        <f t="shared" si="83"/>
        <v/>
      </c>
      <c r="I916" s="156"/>
      <c r="J916" s="156"/>
      <c r="K916" s="157"/>
    </row>
    <row r="917" spans="2:11" ht="15" customHeight="1">
      <c r="B917" s="9">
        <v>36</v>
      </c>
      <c r="C917" s="35" t="str">
        <f t="shared" si="78"/>
        <v/>
      </c>
      <c r="D917" s="35" t="str">
        <f t="shared" si="79"/>
        <v/>
      </c>
      <c r="E917" s="57" t="str">
        <f t="shared" si="80"/>
        <v/>
      </c>
      <c r="F917" s="57" t="str">
        <f t="shared" si="81"/>
        <v/>
      </c>
      <c r="G917" s="57" t="str">
        <f t="shared" si="82"/>
        <v/>
      </c>
      <c r="H917" s="102" t="str">
        <f t="shared" si="83"/>
        <v/>
      </c>
      <c r="I917" s="156"/>
      <c r="J917" s="156"/>
      <c r="K917" s="157"/>
    </row>
    <row r="918" spans="2:11" ht="15" customHeight="1">
      <c r="B918" s="9">
        <v>37</v>
      </c>
      <c r="C918" s="35" t="str">
        <f t="shared" si="78"/>
        <v/>
      </c>
      <c r="D918" s="35" t="str">
        <f t="shared" si="79"/>
        <v/>
      </c>
      <c r="E918" s="57" t="str">
        <f t="shared" si="80"/>
        <v/>
      </c>
      <c r="F918" s="57" t="str">
        <f t="shared" si="81"/>
        <v/>
      </c>
      <c r="G918" s="57" t="str">
        <f t="shared" si="82"/>
        <v/>
      </c>
      <c r="H918" s="102" t="str">
        <f t="shared" si="83"/>
        <v/>
      </c>
      <c r="I918" s="156"/>
      <c r="J918" s="156"/>
      <c r="K918" s="157"/>
    </row>
    <row r="919" spans="2:11" ht="15" customHeight="1">
      <c r="B919" s="9">
        <v>38</v>
      </c>
      <c r="C919" s="35" t="str">
        <f t="shared" si="78"/>
        <v/>
      </c>
      <c r="D919" s="35" t="str">
        <f t="shared" si="79"/>
        <v/>
      </c>
      <c r="E919" s="57" t="str">
        <f t="shared" si="80"/>
        <v/>
      </c>
      <c r="F919" s="57" t="str">
        <f t="shared" si="81"/>
        <v/>
      </c>
      <c r="G919" s="57" t="str">
        <f t="shared" si="82"/>
        <v/>
      </c>
      <c r="H919" s="102" t="str">
        <f t="shared" si="83"/>
        <v/>
      </c>
      <c r="I919" s="156"/>
      <c r="J919" s="156"/>
      <c r="K919" s="157"/>
    </row>
    <row r="920" spans="2:11" ht="15" customHeight="1">
      <c r="B920" s="9">
        <v>39</v>
      </c>
      <c r="C920" s="35" t="str">
        <f t="shared" si="78"/>
        <v/>
      </c>
      <c r="D920" s="35" t="str">
        <f t="shared" si="79"/>
        <v/>
      </c>
      <c r="E920" s="57" t="str">
        <f t="shared" si="80"/>
        <v/>
      </c>
      <c r="F920" s="57" t="str">
        <f t="shared" si="81"/>
        <v/>
      </c>
      <c r="G920" s="57" t="str">
        <f t="shared" si="82"/>
        <v/>
      </c>
      <c r="H920" s="102" t="str">
        <f t="shared" si="83"/>
        <v/>
      </c>
      <c r="I920" s="156"/>
      <c r="J920" s="156"/>
      <c r="K920" s="157"/>
    </row>
    <row r="921" spans="2:11" ht="15" customHeight="1">
      <c r="B921" s="9">
        <v>40</v>
      </c>
      <c r="C921" s="35" t="str">
        <f t="shared" si="78"/>
        <v/>
      </c>
      <c r="D921" s="35" t="str">
        <f t="shared" si="79"/>
        <v/>
      </c>
      <c r="E921" s="57" t="str">
        <f t="shared" si="80"/>
        <v/>
      </c>
      <c r="F921" s="57" t="str">
        <f t="shared" si="81"/>
        <v/>
      </c>
      <c r="G921" s="57" t="str">
        <f t="shared" si="82"/>
        <v/>
      </c>
      <c r="H921" s="102" t="str">
        <f t="shared" si="83"/>
        <v/>
      </c>
      <c r="I921" s="156"/>
      <c r="J921" s="156"/>
      <c r="K921" s="157"/>
    </row>
    <row r="922" spans="2:11" ht="15" customHeight="1">
      <c r="B922" s="9">
        <v>41</v>
      </c>
      <c r="C922" s="35" t="str">
        <f t="shared" si="78"/>
        <v/>
      </c>
      <c r="D922" s="35" t="str">
        <f t="shared" si="79"/>
        <v/>
      </c>
      <c r="E922" s="57" t="str">
        <f t="shared" si="80"/>
        <v/>
      </c>
      <c r="F922" s="57" t="str">
        <f t="shared" si="81"/>
        <v/>
      </c>
      <c r="G922" s="57" t="str">
        <f t="shared" si="82"/>
        <v/>
      </c>
      <c r="H922" s="102" t="str">
        <f t="shared" si="83"/>
        <v/>
      </c>
      <c r="I922" s="156"/>
      <c r="J922" s="156"/>
      <c r="K922" s="157"/>
    </row>
    <row r="923" spans="2:11" ht="15" customHeight="1">
      <c r="B923" s="9">
        <v>42</v>
      </c>
      <c r="C923" s="35" t="str">
        <f t="shared" si="78"/>
        <v/>
      </c>
      <c r="D923" s="35" t="str">
        <f t="shared" si="79"/>
        <v/>
      </c>
      <c r="E923" s="57" t="str">
        <f t="shared" si="80"/>
        <v/>
      </c>
      <c r="F923" s="57" t="str">
        <f t="shared" si="81"/>
        <v/>
      </c>
      <c r="G923" s="57" t="str">
        <f t="shared" si="82"/>
        <v/>
      </c>
      <c r="H923" s="102" t="str">
        <f t="shared" si="83"/>
        <v/>
      </c>
      <c r="I923" s="156"/>
      <c r="J923" s="156"/>
      <c r="K923" s="157"/>
    </row>
    <row r="924" spans="2:11" ht="15" customHeight="1">
      <c r="B924" s="9">
        <v>43</v>
      </c>
      <c r="C924" s="35" t="str">
        <f t="shared" si="78"/>
        <v/>
      </c>
      <c r="D924" s="35" t="str">
        <f t="shared" si="79"/>
        <v/>
      </c>
      <c r="E924" s="57" t="str">
        <f t="shared" si="80"/>
        <v/>
      </c>
      <c r="F924" s="57" t="str">
        <f t="shared" si="81"/>
        <v/>
      </c>
      <c r="G924" s="57" t="str">
        <f t="shared" si="82"/>
        <v/>
      </c>
      <c r="H924" s="102" t="str">
        <f t="shared" si="83"/>
        <v/>
      </c>
      <c r="I924" s="156"/>
      <c r="J924" s="156"/>
      <c r="K924" s="157"/>
    </row>
    <row r="925" spans="2:11" ht="15" customHeight="1">
      <c r="B925" s="9">
        <v>44</v>
      </c>
      <c r="C925" s="35" t="str">
        <f t="shared" si="78"/>
        <v/>
      </c>
      <c r="D925" s="35" t="str">
        <f t="shared" si="79"/>
        <v/>
      </c>
      <c r="E925" s="57" t="str">
        <f t="shared" si="80"/>
        <v/>
      </c>
      <c r="F925" s="57" t="str">
        <f t="shared" si="81"/>
        <v/>
      </c>
      <c r="G925" s="57" t="str">
        <f t="shared" si="82"/>
        <v/>
      </c>
      <c r="H925" s="102" t="str">
        <f t="shared" si="83"/>
        <v/>
      </c>
      <c r="I925" s="156"/>
      <c r="J925" s="156"/>
      <c r="K925" s="157"/>
    </row>
    <row r="926" spans="2:11" ht="15" customHeight="1">
      <c r="B926" s="9">
        <v>45</v>
      </c>
      <c r="C926" s="35" t="str">
        <f t="shared" si="78"/>
        <v/>
      </c>
      <c r="D926" s="35" t="str">
        <f t="shared" si="79"/>
        <v/>
      </c>
      <c r="E926" s="57" t="str">
        <f t="shared" si="80"/>
        <v/>
      </c>
      <c r="F926" s="57" t="str">
        <f t="shared" si="81"/>
        <v/>
      </c>
      <c r="G926" s="57" t="str">
        <f t="shared" si="82"/>
        <v/>
      </c>
      <c r="H926" s="102" t="str">
        <f t="shared" si="83"/>
        <v/>
      </c>
      <c r="I926" s="156"/>
      <c r="J926" s="156"/>
      <c r="K926" s="157"/>
    </row>
    <row r="927" spans="2:11" ht="15" customHeight="1">
      <c r="B927" s="9">
        <v>46</v>
      </c>
      <c r="C927" s="35" t="str">
        <f t="shared" si="78"/>
        <v/>
      </c>
      <c r="D927" s="35" t="str">
        <f t="shared" si="79"/>
        <v/>
      </c>
      <c r="E927" s="57" t="str">
        <f t="shared" si="80"/>
        <v/>
      </c>
      <c r="F927" s="57" t="str">
        <f t="shared" si="81"/>
        <v/>
      </c>
      <c r="G927" s="57" t="str">
        <f t="shared" si="82"/>
        <v/>
      </c>
      <c r="H927" s="102" t="str">
        <f t="shared" si="83"/>
        <v/>
      </c>
      <c r="I927" s="156"/>
      <c r="J927" s="156"/>
      <c r="K927" s="157"/>
    </row>
    <row r="928" spans="2:11" ht="15" customHeight="1">
      <c r="B928" s="9">
        <v>47</v>
      </c>
      <c r="C928" s="35" t="str">
        <f t="shared" si="78"/>
        <v/>
      </c>
      <c r="D928" s="35" t="str">
        <f t="shared" si="79"/>
        <v/>
      </c>
      <c r="E928" s="57" t="str">
        <f t="shared" si="80"/>
        <v/>
      </c>
      <c r="F928" s="57" t="str">
        <f t="shared" si="81"/>
        <v/>
      </c>
      <c r="G928" s="57" t="str">
        <f t="shared" si="82"/>
        <v/>
      </c>
      <c r="H928" s="102" t="str">
        <f t="shared" si="83"/>
        <v/>
      </c>
      <c r="I928" s="156"/>
      <c r="J928" s="156"/>
      <c r="K928" s="157"/>
    </row>
    <row r="929" spans="2:11" ht="15" customHeight="1">
      <c r="B929" s="9">
        <v>48</v>
      </c>
      <c r="C929" s="35" t="str">
        <f t="shared" si="78"/>
        <v/>
      </c>
      <c r="D929" s="35" t="str">
        <f t="shared" si="79"/>
        <v/>
      </c>
      <c r="E929" s="57" t="str">
        <f t="shared" si="80"/>
        <v/>
      </c>
      <c r="F929" s="57" t="str">
        <f t="shared" si="81"/>
        <v/>
      </c>
      <c r="G929" s="57" t="str">
        <f t="shared" si="82"/>
        <v/>
      </c>
      <c r="H929" s="102" t="str">
        <f t="shared" si="83"/>
        <v/>
      </c>
      <c r="I929" s="156"/>
      <c r="J929" s="156"/>
      <c r="K929" s="157"/>
    </row>
    <row r="930" spans="2:11" ht="15" customHeight="1">
      <c r="B930" s="9">
        <v>49</v>
      </c>
      <c r="C930" s="35" t="str">
        <f t="shared" si="78"/>
        <v/>
      </c>
      <c r="D930" s="35" t="str">
        <f t="shared" si="79"/>
        <v/>
      </c>
      <c r="E930" s="57" t="str">
        <f t="shared" si="80"/>
        <v/>
      </c>
      <c r="F930" s="57" t="str">
        <f t="shared" si="81"/>
        <v/>
      </c>
      <c r="G930" s="57" t="str">
        <f t="shared" si="82"/>
        <v/>
      </c>
      <c r="H930" s="102" t="str">
        <f t="shared" si="83"/>
        <v/>
      </c>
      <c r="I930" s="156"/>
      <c r="J930" s="156"/>
      <c r="K930" s="157"/>
    </row>
    <row r="931" spans="2:11" ht="15" customHeight="1">
      <c r="B931" s="9">
        <v>50</v>
      </c>
      <c r="C931" s="35" t="str">
        <f t="shared" si="78"/>
        <v/>
      </c>
      <c r="D931" s="35" t="str">
        <f t="shared" si="79"/>
        <v/>
      </c>
      <c r="E931" s="57" t="str">
        <f t="shared" si="80"/>
        <v/>
      </c>
      <c r="F931" s="57" t="str">
        <f t="shared" si="81"/>
        <v/>
      </c>
      <c r="G931" s="57" t="str">
        <f t="shared" si="82"/>
        <v/>
      </c>
      <c r="H931" s="102" t="str">
        <f t="shared" si="83"/>
        <v/>
      </c>
      <c r="I931" s="156"/>
      <c r="J931" s="156"/>
      <c r="K931" s="157"/>
    </row>
    <row r="932" spans="2:11" ht="15" customHeight="1">
      <c r="B932" s="9"/>
      <c r="C932" s="30"/>
      <c r="D932" s="30"/>
      <c r="G932" s="28" t="s">
        <v>70</v>
      </c>
      <c r="H932" s="98">
        <f>SUM(H882:H931)</f>
        <v>0</v>
      </c>
      <c r="I932" s="158"/>
      <c r="J932" s="158"/>
      <c r="K932" s="160"/>
    </row>
    <row r="933" spans="2:11" ht="15" customHeight="1">
      <c r="B933" s="9"/>
      <c r="C933" s="32" t="s">
        <v>67</v>
      </c>
      <c r="D933" s="30"/>
      <c r="G933" s="9"/>
      <c r="I933" s="109"/>
      <c r="J933" s="115"/>
      <c r="K933" s="115"/>
    </row>
    <row r="934" spans="2:11" ht="15" customHeight="1">
      <c r="B934" s="9"/>
      <c r="C934" s="28" t="s">
        <v>1</v>
      </c>
      <c r="D934" s="28" t="s">
        <v>13</v>
      </c>
      <c r="E934" s="28" t="s">
        <v>27</v>
      </c>
      <c r="F934" s="28" t="s">
        <v>15</v>
      </c>
      <c r="G934" s="28" t="s">
        <v>20</v>
      </c>
      <c r="H934" s="96" t="s">
        <v>56</v>
      </c>
      <c r="I934" s="155"/>
      <c r="J934" s="159"/>
      <c r="K934" s="159"/>
    </row>
    <row r="935" spans="2:11" ht="15" customHeight="1">
      <c r="B935" s="9">
        <v>1</v>
      </c>
      <c r="C935" s="29" t="str">
        <f t="shared" ref="C935:C984" si="84">IFERROR(VLOOKUP("健康を進める活動"&amp;B935,$A$4:$H$645,3,FALSE),"")</f>
        <v/>
      </c>
      <c r="D935" s="29" t="str">
        <f t="shared" ref="D935:D984" si="85">IFERROR(VLOOKUP("健康を進める活動"&amp;B935,$A$4:$H$645,4,FALSE),"")</f>
        <v/>
      </c>
      <c r="E935" s="11" t="str">
        <f t="shared" ref="E935:E984" si="86">IFERROR(VLOOKUP("健康を進める活動"&amp;B935,$A$4:$H$645,5,FALSE),"")</f>
        <v/>
      </c>
      <c r="F935" s="11" t="str">
        <f t="shared" ref="F935:F984" si="87">IFERROR(VLOOKUP("健康を進める活動"&amp;B935,$A$4:$H$645,6,FALSE),"")</f>
        <v/>
      </c>
      <c r="G935" s="11" t="str">
        <f t="shared" ref="G935:G984" si="88">IFERROR(VLOOKUP("健康を進める活動"&amp;B935,$A$4:$H$645,7,FALSE),"")</f>
        <v/>
      </c>
      <c r="H935" s="99" t="str">
        <f t="shared" ref="H935:H984" si="89">IFERROR(VLOOKUP("健康を進める活動"&amp;B935,$A$4:$H$645,8,FALSE),"")</f>
        <v/>
      </c>
      <c r="I935" s="156"/>
      <c r="J935" s="156"/>
      <c r="K935" s="157"/>
    </row>
    <row r="936" spans="2:11" ht="15" customHeight="1">
      <c r="B936" s="9">
        <v>2</v>
      </c>
      <c r="C936" s="29" t="str">
        <f t="shared" si="84"/>
        <v/>
      </c>
      <c r="D936" s="29" t="str">
        <f t="shared" si="85"/>
        <v/>
      </c>
      <c r="E936" s="11" t="str">
        <f t="shared" si="86"/>
        <v/>
      </c>
      <c r="F936" s="11" t="str">
        <f t="shared" si="87"/>
        <v/>
      </c>
      <c r="G936" s="11" t="str">
        <f t="shared" si="88"/>
        <v/>
      </c>
      <c r="H936" s="99" t="str">
        <f t="shared" si="89"/>
        <v/>
      </c>
      <c r="I936" s="156"/>
      <c r="J936" s="156"/>
      <c r="K936" s="157"/>
    </row>
    <row r="937" spans="2:11" ht="15" customHeight="1">
      <c r="B937" s="9">
        <v>3</v>
      </c>
      <c r="C937" s="29" t="str">
        <f t="shared" si="84"/>
        <v/>
      </c>
      <c r="D937" s="29" t="str">
        <f t="shared" si="85"/>
        <v/>
      </c>
      <c r="E937" s="11" t="str">
        <f t="shared" si="86"/>
        <v/>
      </c>
      <c r="F937" s="11" t="str">
        <f t="shared" si="87"/>
        <v/>
      </c>
      <c r="G937" s="11" t="str">
        <f t="shared" si="88"/>
        <v/>
      </c>
      <c r="H937" s="99" t="str">
        <f t="shared" si="89"/>
        <v/>
      </c>
      <c r="I937" s="156"/>
      <c r="J937" s="156"/>
      <c r="K937" s="157"/>
    </row>
    <row r="938" spans="2:11" ht="15" customHeight="1">
      <c r="B938" s="9">
        <v>4</v>
      </c>
      <c r="C938" s="29" t="str">
        <f t="shared" si="84"/>
        <v/>
      </c>
      <c r="D938" s="29" t="str">
        <f t="shared" si="85"/>
        <v/>
      </c>
      <c r="E938" s="11" t="str">
        <f t="shared" si="86"/>
        <v/>
      </c>
      <c r="F938" s="11" t="str">
        <f t="shared" si="87"/>
        <v/>
      </c>
      <c r="G938" s="11" t="str">
        <f t="shared" si="88"/>
        <v/>
      </c>
      <c r="H938" s="99" t="str">
        <f t="shared" si="89"/>
        <v/>
      </c>
      <c r="I938" s="156"/>
      <c r="J938" s="156"/>
      <c r="K938" s="157"/>
    </row>
    <row r="939" spans="2:11" ht="15" customHeight="1">
      <c r="B939" s="9">
        <v>5</v>
      </c>
      <c r="C939" s="29" t="str">
        <f t="shared" si="84"/>
        <v/>
      </c>
      <c r="D939" s="29" t="str">
        <f t="shared" si="85"/>
        <v/>
      </c>
      <c r="E939" s="11" t="str">
        <f t="shared" si="86"/>
        <v/>
      </c>
      <c r="F939" s="11" t="str">
        <f t="shared" si="87"/>
        <v/>
      </c>
      <c r="G939" s="11" t="str">
        <f t="shared" si="88"/>
        <v/>
      </c>
      <c r="H939" s="99" t="str">
        <f t="shared" si="89"/>
        <v/>
      </c>
      <c r="I939" s="156"/>
      <c r="J939" s="156"/>
      <c r="K939" s="157"/>
    </row>
    <row r="940" spans="2:11" ht="15" customHeight="1">
      <c r="B940" s="9">
        <v>6</v>
      </c>
      <c r="C940" s="29" t="str">
        <f t="shared" si="84"/>
        <v/>
      </c>
      <c r="D940" s="29" t="str">
        <f t="shared" si="85"/>
        <v/>
      </c>
      <c r="E940" s="11" t="str">
        <f t="shared" si="86"/>
        <v/>
      </c>
      <c r="F940" s="11" t="str">
        <f t="shared" si="87"/>
        <v/>
      </c>
      <c r="G940" s="11" t="str">
        <f t="shared" si="88"/>
        <v/>
      </c>
      <c r="H940" s="99" t="str">
        <f t="shared" si="89"/>
        <v/>
      </c>
      <c r="I940" s="156"/>
      <c r="J940" s="156"/>
      <c r="K940" s="157"/>
    </row>
    <row r="941" spans="2:11" ht="15" customHeight="1">
      <c r="B941" s="9">
        <v>7</v>
      </c>
      <c r="C941" s="29" t="str">
        <f t="shared" si="84"/>
        <v/>
      </c>
      <c r="D941" s="29" t="str">
        <f t="shared" si="85"/>
        <v/>
      </c>
      <c r="E941" s="11" t="str">
        <f t="shared" si="86"/>
        <v/>
      </c>
      <c r="F941" s="11" t="str">
        <f t="shared" si="87"/>
        <v/>
      </c>
      <c r="G941" s="11" t="str">
        <f t="shared" si="88"/>
        <v/>
      </c>
      <c r="H941" s="99" t="str">
        <f t="shared" si="89"/>
        <v/>
      </c>
      <c r="I941" s="156"/>
      <c r="J941" s="156"/>
      <c r="K941" s="157"/>
    </row>
    <row r="942" spans="2:11" ht="15" customHeight="1">
      <c r="B942" s="9">
        <v>8</v>
      </c>
      <c r="C942" s="29" t="str">
        <f t="shared" si="84"/>
        <v/>
      </c>
      <c r="D942" s="29" t="str">
        <f t="shared" si="85"/>
        <v/>
      </c>
      <c r="E942" s="11" t="str">
        <f t="shared" si="86"/>
        <v/>
      </c>
      <c r="F942" s="11" t="str">
        <f t="shared" si="87"/>
        <v/>
      </c>
      <c r="G942" s="11" t="str">
        <f t="shared" si="88"/>
        <v/>
      </c>
      <c r="H942" s="99" t="str">
        <f t="shared" si="89"/>
        <v/>
      </c>
      <c r="I942" s="156"/>
      <c r="J942" s="156"/>
      <c r="K942" s="157"/>
    </row>
    <row r="943" spans="2:11" ht="15" customHeight="1">
      <c r="B943" s="9">
        <v>9</v>
      </c>
      <c r="C943" s="29" t="str">
        <f t="shared" si="84"/>
        <v/>
      </c>
      <c r="D943" s="29" t="str">
        <f t="shared" si="85"/>
        <v/>
      </c>
      <c r="E943" s="11" t="str">
        <f t="shared" si="86"/>
        <v/>
      </c>
      <c r="F943" s="11" t="str">
        <f t="shared" si="87"/>
        <v/>
      </c>
      <c r="G943" s="11" t="str">
        <f t="shared" si="88"/>
        <v/>
      </c>
      <c r="H943" s="99" t="str">
        <f t="shared" si="89"/>
        <v/>
      </c>
      <c r="I943" s="156"/>
      <c r="J943" s="156"/>
      <c r="K943" s="157"/>
    </row>
    <row r="944" spans="2:11" ht="15" customHeight="1">
      <c r="B944" s="9">
        <v>10</v>
      </c>
      <c r="C944" s="29" t="str">
        <f t="shared" si="84"/>
        <v/>
      </c>
      <c r="D944" s="29" t="str">
        <f t="shared" si="85"/>
        <v/>
      </c>
      <c r="E944" s="11" t="str">
        <f t="shared" si="86"/>
        <v/>
      </c>
      <c r="F944" s="11" t="str">
        <f t="shared" si="87"/>
        <v/>
      </c>
      <c r="G944" s="11" t="str">
        <f t="shared" si="88"/>
        <v/>
      </c>
      <c r="H944" s="99" t="str">
        <f t="shared" si="89"/>
        <v/>
      </c>
      <c r="I944" s="156"/>
      <c r="J944" s="156"/>
      <c r="K944" s="157"/>
    </row>
    <row r="945" spans="2:11" ht="15" customHeight="1">
      <c r="B945" s="9">
        <v>11</v>
      </c>
      <c r="C945" s="29" t="str">
        <f t="shared" si="84"/>
        <v/>
      </c>
      <c r="D945" s="29" t="str">
        <f t="shared" si="85"/>
        <v/>
      </c>
      <c r="E945" s="11" t="str">
        <f t="shared" si="86"/>
        <v/>
      </c>
      <c r="F945" s="11" t="str">
        <f t="shared" si="87"/>
        <v/>
      </c>
      <c r="G945" s="11" t="str">
        <f t="shared" si="88"/>
        <v/>
      </c>
      <c r="H945" s="99" t="str">
        <f t="shared" si="89"/>
        <v/>
      </c>
      <c r="I945" s="156"/>
      <c r="J945" s="156"/>
      <c r="K945" s="157"/>
    </row>
    <row r="946" spans="2:11" ht="15" customHeight="1">
      <c r="B946" s="9">
        <v>12</v>
      </c>
      <c r="C946" s="29" t="str">
        <f t="shared" si="84"/>
        <v/>
      </c>
      <c r="D946" s="29" t="str">
        <f t="shared" si="85"/>
        <v/>
      </c>
      <c r="E946" s="11" t="str">
        <f t="shared" si="86"/>
        <v/>
      </c>
      <c r="F946" s="11" t="str">
        <f t="shared" si="87"/>
        <v/>
      </c>
      <c r="G946" s="11" t="str">
        <f t="shared" si="88"/>
        <v/>
      </c>
      <c r="H946" s="99" t="str">
        <f t="shared" si="89"/>
        <v/>
      </c>
      <c r="I946" s="156"/>
      <c r="J946" s="156"/>
      <c r="K946" s="157"/>
    </row>
    <row r="947" spans="2:11" ht="15" customHeight="1">
      <c r="B947" s="9">
        <v>13</v>
      </c>
      <c r="C947" s="29" t="str">
        <f t="shared" si="84"/>
        <v/>
      </c>
      <c r="D947" s="29" t="str">
        <f t="shared" si="85"/>
        <v/>
      </c>
      <c r="E947" s="11" t="str">
        <f t="shared" si="86"/>
        <v/>
      </c>
      <c r="F947" s="11" t="str">
        <f t="shared" si="87"/>
        <v/>
      </c>
      <c r="G947" s="11" t="str">
        <f t="shared" si="88"/>
        <v/>
      </c>
      <c r="H947" s="99" t="str">
        <f t="shared" si="89"/>
        <v/>
      </c>
      <c r="I947" s="156"/>
      <c r="J947" s="156"/>
      <c r="K947" s="157"/>
    </row>
    <row r="948" spans="2:11" ht="15" customHeight="1">
      <c r="B948" s="9">
        <v>14</v>
      </c>
      <c r="C948" s="29" t="str">
        <f t="shared" si="84"/>
        <v/>
      </c>
      <c r="D948" s="29" t="str">
        <f t="shared" si="85"/>
        <v/>
      </c>
      <c r="E948" s="11" t="str">
        <f t="shared" si="86"/>
        <v/>
      </c>
      <c r="F948" s="11" t="str">
        <f t="shared" si="87"/>
        <v/>
      </c>
      <c r="G948" s="11" t="str">
        <f t="shared" si="88"/>
        <v/>
      </c>
      <c r="H948" s="99" t="str">
        <f t="shared" si="89"/>
        <v/>
      </c>
      <c r="I948" s="156"/>
      <c r="J948" s="156"/>
      <c r="K948" s="157"/>
    </row>
    <row r="949" spans="2:11" ht="15" customHeight="1">
      <c r="B949" s="9">
        <v>15</v>
      </c>
      <c r="C949" s="29" t="str">
        <f t="shared" si="84"/>
        <v/>
      </c>
      <c r="D949" s="29" t="str">
        <f t="shared" si="85"/>
        <v/>
      </c>
      <c r="E949" s="11" t="str">
        <f t="shared" si="86"/>
        <v/>
      </c>
      <c r="F949" s="11" t="str">
        <f t="shared" si="87"/>
        <v/>
      </c>
      <c r="G949" s="11" t="str">
        <f t="shared" si="88"/>
        <v/>
      </c>
      <c r="H949" s="99" t="str">
        <f t="shared" si="89"/>
        <v/>
      </c>
      <c r="I949" s="156"/>
      <c r="J949" s="156"/>
      <c r="K949" s="157"/>
    </row>
    <row r="950" spans="2:11" ht="15" customHeight="1">
      <c r="B950" s="9">
        <v>16</v>
      </c>
      <c r="C950" s="29" t="str">
        <f t="shared" si="84"/>
        <v/>
      </c>
      <c r="D950" s="29" t="str">
        <f t="shared" si="85"/>
        <v/>
      </c>
      <c r="E950" s="11" t="str">
        <f t="shared" si="86"/>
        <v/>
      </c>
      <c r="F950" s="11" t="str">
        <f t="shared" si="87"/>
        <v/>
      </c>
      <c r="G950" s="11" t="str">
        <f t="shared" si="88"/>
        <v/>
      </c>
      <c r="H950" s="99" t="str">
        <f t="shared" si="89"/>
        <v/>
      </c>
      <c r="I950" s="156"/>
      <c r="J950" s="156"/>
      <c r="K950" s="157"/>
    </row>
    <row r="951" spans="2:11" ht="15" customHeight="1">
      <c r="B951" s="9">
        <v>17</v>
      </c>
      <c r="C951" s="29" t="str">
        <f t="shared" si="84"/>
        <v/>
      </c>
      <c r="D951" s="29" t="str">
        <f t="shared" si="85"/>
        <v/>
      </c>
      <c r="E951" s="11" t="str">
        <f t="shared" si="86"/>
        <v/>
      </c>
      <c r="F951" s="11" t="str">
        <f t="shared" si="87"/>
        <v/>
      </c>
      <c r="G951" s="11" t="str">
        <f t="shared" si="88"/>
        <v/>
      </c>
      <c r="H951" s="99" t="str">
        <f t="shared" si="89"/>
        <v/>
      </c>
      <c r="I951" s="156"/>
      <c r="J951" s="156"/>
      <c r="K951" s="157"/>
    </row>
    <row r="952" spans="2:11" ht="15" customHeight="1">
      <c r="B952" s="9">
        <v>18</v>
      </c>
      <c r="C952" s="29" t="str">
        <f t="shared" si="84"/>
        <v/>
      </c>
      <c r="D952" s="29" t="str">
        <f t="shared" si="85"/>
        <v/>
      </c>
      <c r="E952" s="11" t="str">
        <f t="shared" si="86"/>
        <v/>
      </c>
      <c r="F952" s="11" t="str">
        <f t="shared" si="87"/>
        <v/>
      </c>
      <c r="G952" s="11" t="str">
        <f t="shared" si="88"/>
        <v/>
      </c>
      <c r="H952" s="99" t="str">
        <f t="shared" si="89"/>
        <v/>
      </c>
      <c r="I952" s="156"/>
      <c r="J952" s="156"/>
      <c r="K952" s="157"/>
    </row>
    <row r="953" spans="2:11" ht="15" customHeight="1">
      <c r="B953" s="9">
        <v>19</v>
      </c>
      <c r="C953" s="29" t="str">
        <f t="shared" si="84"/>
        <v/>
      </c>
      <c r="D953" s="29" t="str">
        <f t="shared" si="85"/>
        <v/>
      </c>
      <c r="E953" s="11" t="str">
        <f t="shared" si="86"/>
        <v/>
      </c>
      <c r="F953" s="11" t="str">
        <f t="shared" si="87"/>
        <v/>
      </c>
      <c r="G953" s="11" t="str">
        <f t="shared" si="88"/>
        <v/>
      </c>
      <c r="H953" s="99" t="str">
        <f t="shared" si="89"/>
        <v/>
      </c>
      <c r="I953" s="156"/>
      <c r="J953" s="156"/>
      <c r="K953" s="157"/>
    </row>
    <row r="954" spans="2:11" ht="15" customHeight="1">
      <c r="B954" s="9">
        <v>20</v>
      </c>
      <c r="C954" s="29" t="str">
        <f t="shared" si="84"/>
        <v/>
      </c>
      <c r="D954" s="29" t="str">
        <f t="shared" si="85"/>
        <v/>
      </c>
      <c r="E954" s="11" t="str">
        <f t="shared" si="86"/>
        <v/>
      </c>
      <c r="F954" s="11" t="str">
        <f t="shared" si="87"/>
        <v/>
      </c>
      <c r="G954" s="11" t="str">
        <f t="shared" si="88"/>
        <v/>
      </c>
      <c r="H954" s="99" t="str">
        <f t="shared" si="89"/>
        <v/>
      </c>
      <c r="I954" s="156"/>
      <c r="J954" s="156"/>
      <c r="K954" s="157"/>
    </row>
    <row r="955" spans="2:11" ht="15" customHeight="1">
      <c r="B955" s="9">
        <v>21</v>
      </c>
      <c r="C955" s="29" t="str">
        <f t="shared" si="84"/>
        <v/>
      </c>
      <c r="D955" s="29" t="str">
        <f t="shared" si="85"/>
        <v/>
      </c>
      <c r="E955" s="11" t="str">
        <f t="shared" si="86"/>
        <v/>
      </c>
      <c r="F955" s="11" t="str">
        <f t="shared" si="87"/>
        <v/>
      </c>
      <c r="G955" s="11" t="str">
        <f t="shared" si="88"/>
        <v/>
      </c>
      <c r="H955" s="99" t="str">
        <f t="shared" si="89"/>
        <v/>
      </c>
      <c r="I955" s="156"/>
      <c r="J955" s="156"/>
      <c r="K955" s="157"/>
    </row>
    <row r="956" spans="2:11" ht="15" customHeight="1">
      <c r="B956" s="9">
        <v>22</v>
      </c>
      <c r="C956" s="29" t="str">
        <f t="shared" si="84"/>
        <v/>
      </c>
      <c r="D956" s="29" t="str">
        <f t="shared" si="85"/>
        <v/>
      </c>
      <c r="E956" s="11" t="str">
        <f t="shared" si="86"/>
        <v/>
      </c>
      <c r="F956" s="11" t="str">
        <f t="shared" si="87"/>
        <v/>
      </c>
      <c r="G956" s="11" t="str">
        <f t="shared" si="88"/>
        <v/>
      </c>
      <c r="H956" s="99" t="str">
        <f t="shared" si="89"/>
        <v/>
      </c>
      <c r="I956" s="156"/>
      <c r="J956" s="156"/>
      <c r="K956" s="157"/>
    </row>
    <row r="957" spans="2:11" ht="15" customHeight="1">
      <c r="B957" s="9">
        <v>23</v>
      </c>
      <c r="C957" s="29" t="str">
        <f t="shared" si="84"/>
        <v/>
      </c>
      <c r="D957" s="29" t="str">
        <f t="shared" si="85"/>
        <v/>
      </c>
      <c r="E957" s="11" t="str">
        <f t="shared" si="86"/>
        <v/>
      </c>
      <c r="F957" s="11" t="str">
        <f t="shared" si="87"/>
        <v/>
      </c>
      <c r="G957" s="11" t="str">
        <f t="shared" si="88"/>
        <v/>
      </c>
      <c r="H957" s="99" t="str">
        <f t="shared" si="89"/>
        <v/>
      </c>
      <c r="I957" s="156"/>
      <c r="J957" s="156"/>
      <c r="K957" s="157"/>
    </row>
    <row r="958" spans="2:11" ht="15" customHeight="1">
      <c r="B958" s="9">
        <v>24</v>
      </c>
      <c r="C958" s="29" t="str">
        <f t="shared" si="84"/>
        <v/>
      </c>
      <c r="D958" s="29" t="str">
        <f t="shared" si="85"/>
        <v/>
      </c>
      <c r="E958" s="11" t="str">
        <f t="shared" si="86"/>
        <v/>
      </c>
      <c r="F958" s="11" t="str">
        <f t="shared" si="87"/>
        <v/>
      </c>
      <c r="G958" s="11" t="str">
        <f t="shared" si="88"/>
        <v/>
      </c>
      <c r="H958" s="99" t="str">
        <f t="shared" si="89"/>
        <v/>
      </c>
      <c r="I958" s="156"/>
      <c r="J958" s="156"/>
      <c r="K958" s="157"/>
    </row>
    <row r="959" spans="2:11" ht="15" customHeight="1">
      <c r="B959" s="9">
        <v>25</v>
      </c>
      <c r="C959" s="29" t="str">
        <f t="shared" si="84"/>
        <v/>
      </c>
      <c r="D959" s="29" t="str">
        <f t="shared" si="85"/>
        <v/>
      </c>
      <c r="E959" s="11" t="str">
        <f t="shared" si="86"/>
        <v/>
      </c>
      <c r="F959" s="11" t="str">
        <f t="shared" si="87"/>
        <v/>
      </c>
      <c r="G959" s="11" t="str">
        <f t="shared" si="88"/>
        <v/>
      </c>
      <c r="H959" s="99" t="str">
        <f t="shared" si="89"/>
        <v/>
      </c>
      <c r="I959" s="156"/>
      <c r="J959" s="156"/>
      <c r="K959" s="157"/>
    </row>
    <row r="960" spans="2:11" ht="15" customHeight="1">
      <c r="B960" s="9">
        <v>26</v>
      </c>
      <c r="C960" s="29" t="str">
        <f t="shared" si="84"/>
        <v/>
      </c>
      <c r="D960" s="29" t="str">
        <f t="shared" si="85"/>
        <v/>
      </c>
      <c r="E960" s="11" t="str">
        <f t="shared" si="86"/>
        <v/>
      </c>
      <c r="F960" s="11" t="str">
        <f t="shared" si="87"/>
        <v/>
      </c>
      <c r="G960" s="11" t="str">
        <f t="shared" si="88"/>
        <v/>
      </c>
      <c r="H960" s="99" t="str">
        <f t="shared" si="89"/>
        <v/>
      </c>
      <c r="I960" s="156"/>
      <c r="J960" s="156"/>
      <c r="K960" s="157"/>
    </row>
    <row r="961" spans="2:11" ht="15" customHeight="1">
      <c r="B961" s="9">
        <v>27</v>
      </c>
      <c r="C961" s="29" t="str">
        <f t="shared" si="84"/>
        <v/>
      </c>
      <c r="D961" s="29" t="str">
        <f t="shared" si="85"/>
        <v/>
      </c>
      <c r="E961" s="11" t="str">
        <f t="shared" si="86"/>
        <v/>
      </c>
      <c r="F961" s="11" t="str">
        <f t="shared" si="87"/>
        <v/>
      </c>
      <c r="G961" s="11" t="str">
        <f t="shared" si="88"/>
        <v/>
      </c>
      <c r="H961" s="99" t="str">
        <f t="shared" si="89"/>
        <v/>
      </c>
      <c r="I961" s="156"/>
      <c r="J961" s="156"/>
      <c r="K961" s="157"/>
    </row>
    <row r="962" spans="2:11" ht="15" customHeight="1">
      <c r="B962" s="9">
        <v>28</v>
      </c>
      <c r="C962" s="29" t="str">
        <f t="shared" si="84"/>
        <v/>
      </c>
      <c r="D962" s="29" t="str">
        <f t="shared" si="85"/>
        <v/>
      </c>
      <c r="E962" s="11" t="str">
        <f t="shared" si="86"/>
        <v/>
      </c>
      <c r="F962" s="11" t="str">
        <f t="shared" si="87"/>
        <v/>
      </c>
      <c r="G962" s="11" t="str">
        <f t="shared" si="88"/>
        <v/>
      </c>
      <c r="H962" s="99" t="str">
        <f t="shared" si="89"/>
        <v/>
      </c>
      <c r="I962" s="156"/>
      <c r="J962" s="156"/>
      <c r="K962" s="157"/>
    </row>
    <row r="963" spans="2:11" ht="15" customHeight="1">
      <c r="B963" s="9">
        <v>29</v>
      </c>
      <c r="C963" s="29" t="str">
        <f t="shared" si="84"/>
        <v/>
      </c>
      <c r="D963" s="29" t="str">
        <f t="shared" si="85"/>
        <v/>
      </c>
      <c r="E963" s="11" t="str">
        <f t="shared" si="86"/>
        <v/>
      </c>
      <c r="F963" s="11" t="str">
        <f t="shared" si="87"/>
        <v/>
      </c>
      <c r="G963" s="11" t="str">
        <f t="shared" si="88"/>
        <v/>
      </c>
      <c r="H963" s="99" t="str">
        <f t="shared" si="89"/>
        <v/>
      </c>
      <c r="I963" s="156"/>
      <c r="J963" s="156"/>
      <c r="K963" s="157"/>
    </row>
    <row r="964" spans="2:11" ht="15" customHeight="1">
      <c r="B964" s="9">
        <v>30</v>
      </c>
      <c r="C964" s="29" t="str">
        <f t="shared" si="84"/>
        <v/>
      </c>
      <c r="D964" s="29" t="str">
        <f t="shared" si="85"/>
        <v/>
      </c>
      <c r="E964" s="11" t="str">
        <f t="shared" si="86"/>
        <v/>
      </c>
      <c r="F964" s="11" t="str">
        <f t="shared" si="87"/>
        <v/>
      </c>
      <c r="G964" s="11" t="str">
        <f t="shared" si="88"/>
        <v/>
      </c>
      <c r="H964" s="99" t="str">
        <f t="shared" si="89"/>
        <v/>
      </c>
      <c r="I964" s="156"/>
      <c r="J964" s="156"/>
      <c r="K964" s="157"/>
    </row>
    <row r="965" spans="2:11" ht="15" customHeight="1">
      <c r="B965" s="9">
        <v>31</v>
      </c>
      <c r="C965" s="29" t="str">
        <f t="shared" si="84"/>
        <v/>
      </c>
      <c r="D965" s="29" t="str">
        <f t="shared" si="85"/>
        <v/>
      </c>
      <c r="E965" s="11" t="str">
        <f t="shared" si="86"/>
        <v/>
      </c>
      <c r="F965" s="11" t="str">
        <f t="shared" si="87"/>
        <v/>
      </c>
      <c r="G965" s="11" t="str">
        <f t="shared" si="88"/>
        <v/>
      </c>
      <c r="H965" s="99" t="str">
        <f t="shared" si="89"/>
        <v/>
      </c>
      <c r="I965" s="156"/>
      <c r="J965" s="156"/>
      <c r="K965" s="157"/>
    </row>
    <row r="966" spans="2:11" ht="15" customHeight="1">
      <c r="B966" s="9">
        <v>32</v>
      </c>
      <c r="C966" s="29" t="str">
        <f t="shared" si="84"/>
        <v/>
      </c>
      <c r="D966" s="29" t="str">
        <f t="shared" si="85"/>
        <v/>
      </c>
      <c r="E966" s="11" t="str">
        <f t="shared" si="86"/>
        <v/>
      </c>
      <c r="F966" s="11" t="str">
        <f t="shared" si="87"/>
        <v/>
      </c>
      <c r="G966" s="11" t="str">
        <f t="shared" si="88"/>
        <v/>
      </c>
      <c r="H966" s="99" t="str">
        <f t="shared" si="89"/>
        <v/>
      </c>
      <c r="I966" s="156"/>
      <c r="J966" s="156"/>
      <c r="K966" s="157"/>
    </row>
    <row r="967" spans="2:11" ht="15" customHeight="1">
      <c r="B967" s="9">
        <v>33</v>
      </c>
      <c r="C967" s="29" t="str">
        <f t="shared" si="84"/>
        <v/>
      </c>
      <c r="D967" s="29" t="str">
        <f t="shared" si="85"/>
        <v/>
      </c>
      <c r="E967" s="11" t="str">
        <f t="shared" si="86"/>
        <v/>
      </c>
      <c r="F967" s="11" t="str">
        <f t="shared" si="87"/>
        <v/>
      </c>
      <c r="G967" s="11" t="str">
        <f t="shared" si="88"/>
        <v/>
      </c>
      <c r="H967" s="99" t="str">
        <f t="shared" si="89"/>
        <v/>
      </c>
      <c r="I967" s="156"/>
      <c r="J967" s="156"/>
      <c r="K967" s="157"/>
    </row>
    <row r="968" spans="2:11" ht="15" customHeight="1">
      <c r="B968" s="9">
        <v>34</v>
      </c>
      <c r="C968" s="29" t="str">
        <f t="shared" si="84"/>
        <v/>
      </c>
      <c r="D968" s="29" t="str">
        <f t="shared" si="85"/>
        <v/>
      </c>
      <c r="E968" s="11" t="str">
        <f t="shared" si="86"/>
        <v/>
      </c>
      <c r="F968" s="11" t="str">
        <f t="shared" si="87"/>
        <v/>
      </c>
      <c r="G968" s="11" t="str">
        <f t="shared" si="88"/>
        <v/>
      </c>
      <c r="H968" s="99" t="str">
        <f t="shared" si="89"/>
        <v/>
      </c>
      <c r="I968" s="156"/>
      <c r="J968" s="156"/>
      <c r="K968" s="157"/>
    </row>
    <row r="969" spans="2:11" ht="15" customHeight="1">
      <c r="B969" s="9">
        <v>35</v>
      </c>
      <c r="C969" s="29" t="str">
        <f t="shared" si="84"/>
        <v/>
      </c>
      <c r="D969" s="29" t="str">
        <f t="shared" si="85"/>
        <v/>
      </c>
      <c r="E969" s="11" t="str">
        <f t="shared" si="86"/>
        <v/>
      </c>
      <c r="F969" s="11" t="str">
        <f t="shared" si="87"/>
        <v/>
      </c>
      <c r="G969" s="11" t="str">
        <f t="shared" si="88"/>
        <v/>
      </c>
      <c r="H969" s="99" t="str">
        <f t="shared" si="89"/>
        <v/>
      </c>
      <c r="I969" s="156"/>
      <c r="J969" s="156"/>
      <c r="K969" s="157"/>
    </row>
    <row r="970" spans="2:11" ht="15" customHeight="1">
      <c r="B970" s="9">
        <v>36</v>
      </c>
      <c r="C970" s="29" t="str">
        <f t="shared" si="84"/>
        <v/>
      </c>
      <c r="D970" s="29" t="str">
        <f t="shared" si="85"/>
        <v/>
      </c>
      <c r="E970" s="11" t="str">
        <f t="shared" si="86"/>
        <v/>
      </c>
      <c r="F970" s="11" t="str">
        <f t="shared" si="87"/>
        <v/>
      </c>
      <c r="G970" s="11" t="str">
        <f t="shared" si="88"/>
        <v/>
      </c>
      <c r="H970" s="99" t="str">
        <f t="shared" si="89"/>
        <v/>
      </c>
      <c r="I970" s="156"/>
      <c r="J970" s="156"/>
      <c r="K970" s="157"/>
    </row>
    <row r="971" spans="2:11" ht="15" customHeight="1">
      <c r="B971" s="9">
        <v>37</v>
      </c>
      <c r="C971" s="29" t="str">
        <f t="shared" si="84"/>
        <v/>
      </c>
      <c r="D971" s="29" t="str">
        <f t="shared" si="85"/>
        <v/>
      </c>
      <c r="E971" s="11" t="str">
        <f t="shared" si="86"/>
        <v/>
      </c>
      <c r="F971" s="11" t="str">
        <f t="shared" si="87"/>
        <v/>
      </c>
      <c r="G971" s="11" t="str">
        <f t="shared" si="88"/>
        <v/>
      </c>
      <c r="H971" s="99" t="str">
        <f t="shared" si="89"/>
        <v/>
      </c>
      <c r="I971" s="156"/>
      <c r="J971" s="156"/>
      <c r="K971" s="157"/>
    </row>
    <row r="972" spans="2:11" ht="15" customHeight="1">
      <c r="B972" s="9">
        <v>38</v>
      </c>
      <c r="C972" s="29" t="str">
        <f t="shared" si="84"/>
        <v/>
      </c>
      <c r="D972" s="29" t="str">
        <f t="shared" si="85"/>
        <v/>
      </c>
      <c r="E972" s="11" t="str">
        <f t="shared" si="86"/>
        <v/>
      </c>
      <c r="F972" s="11" t="str">
        <f t="shared" si="87"/>
        <v/>
      </c>
      <c r="G972" s="11" t="str">
        <f t="shared" si="88"/>
        <v/>
      </c>
      <c r="H972" s="99" t="str">
        <f t="shared" si="89"/>
        <v/>
      </c>
      <c r="I972" s="156"/>
      <c r="J972" s="156"/>
      <c r="K972" s="157"/>
    </row>
    <row r="973" spans="2:11" ht="15" customHeight="1">
      <c r="B973" s="9">
        <v>39</v>
      </c>
      <c r="C973" s="29" t="str">
        <f t="shared" si="84"/>
        <v/>
      </c>
      <c r="D973" s="29" t="str">
        <f t="shared" si="85"/>
        <v/>
      </c>
      <c r="E973" s="11" t="str">
        <f t="shared" si="86"/>
        <v/>
      </c>
      <c r="F973" s="11" t="str">
        <f t="shared" si="87"/>
        <v/>
      </c>
      <c r="G973" s="11" t="str">
        <f t="shared" si="88"/>
        <v/>
      </c>
      <c r="H973" s="99" t="str">
        <f t="shared" si="89"/>
        <v/>
      </c>
      <c r="I973" s="156"/>
      <c r="J973" s="156"/>
      <c r="K973" s="157"/>
    </row>
    <row r="974" spans="2:11" ht="15" customHeight="1">
      <c r="B974" s="9">
        <v>40</v>
      </c>
      <c r="C974" s="29" t="str">
        <f t="shared" si="84"/>
        <v/>
      </c>
      <c r="D974" s="29" t="str">
        <f t="shared" si="85"/>
        <v/>
      </c>
      <c r="E974" s="11" t="str">
        <f t="shared" si="86"/>
        <v/>
      </c>
      <c r="F974" s="11" t="str">
        <f t="shared" si="87"/>
        <v/>
      </c>
      <c r="G974" s="11" t="str">
        <f t="shared" si="88"/>
        <v/>
      </c>
      <c r="H974" s="99" t="str">
        <f t="shared" si="89"/>
        <v/>
      </c>
      <c r="I974" s="156"/>
      <c r="J974" s="156"/>
      <c r="K974" s="157"/>
    </row>
    <row r="975" spans="2:11" ht="15" customHeight="1">
      <c r="B975" s="9">
        <v>41</v>
      </c>
      <c r="C975" s="29" t="str">
        <f t="shared" si="84"/>
        <v/>
      </c>
      <c r="D975" s="29" t="str">
        <f t="shared" si="85"/>
        <v/>
      </c>
      <c r="E975" s="11" t="str">
        <f t="shared" si="86"/>
        <v/>
      </c>
      <c r="F975" s="11" t="str">
        <f t="shared" si="87"/>
        <v/>
      </c>
      <c r="G975" s="11" t="str">
        <f t="shared" si="88"/>
        <v/>
      </c>
      <c r="H975" s="99" t="str">
        <f t="shared" si="89"/>
        <v/>
      </c>
      <c r="I975" s="156"/>
      <c r="J975" s="156"/>
      <c r="K975" s="157"/>
    </row>
    <row r="976" spans="2:11" ht="15" customHeight="1">
      <c r="B976" s="9">
        <v>42</v>
      </c>
      <c r="C976" s="29" t="str">
        <f t="shared" si="84"/>
        <v/>
      </c>
      <c r="D976" s="29" t="str">
        <f t="shared" si="85"/>
        <v/>
      </c>
      <c r="E976" s="11" t="str">
        <f t="shared" si="86"/>
        <v/>
      </c>
      <c r="F976" s="11" t="str">
        <f t="shared" si="87"/>
        <v/>
      </c>
      <c r="G976" s="11" t="str">
        <f t="shared" si="88"/>
        <v/>
      </c>
      <c r="H976" s="99" t="str">
        <f t="shared" si="89"/>
        <v/>
      </c>
      <c r="I976" s="156"/>
      <c r="J976" s="156"/>
      <c r="K976" s="157"/>
    </row>
    <row r="977" spans="2:11" ht="15" customHeight="1">
      <c r="B977" s="9">
        <v>43</v>
      </c>
      <c r="C977" s="29" t="str">
        <f t="shared" si="84"/>
        <v/>
      </c>
      <c r="D977" s="29" t="str">
        <f t="shared" si="85"/>
        <v/>
      </c>
      <c r="E977" s="11" t="str">
        <f t="shared" si="86"/>
        <v/>
      </c>
      <c r="F977" s="11" t="str">
        <f t="shared" si="87"/>
        <v/>
      </c>
      <c r="G977" s="11" t="str">
        <f t="shared" si="88"/>
        <v/>
      </c>
      <c r="H977" s="99" t="str">
        <f t="shared" si="89"/>
        <v/>
      </c>
      <c r="I977" s="156"/>
      <c r="J977" s="156"/>
      <c r="K977" s="157"/>
    </row>
    <row r="978" spans="2:11" ht="15" customHeight="1">
      <c r="B978" s="9">
        <v>44</v>
      </c>
      <c r="C978" s="29" t="str">
        <f t="shared" si="84"/>
        <v/>
      </c>
      <c r="D978" s="29" t="str">
        <f t="shared" si="85"/>
        <v/>
      </c>
      <c r="E978" s="11" t="str">
        <f t="shared" si="86"/>
        <v/>
      </c>
      <c r="F978" s="11" t="str">
        <f t="shared" si="87"/>
        <v/>
      </c>
      <c r="G978" s="11" t="str">
        <f t="shared" si="88"/>
        <v/>
      </c>
      <c r="H978" s="99" t="str">
        <f t="shared" si="89"/>
        <v/>
      </c>
      <c r="I978" s="156"/>
      <c r="J978" s="156"/>
      <c r="K978" s="157"/>
    </row>
    <row r="979" spans="2:11" ht="15" customHeight="1">
      <c r="B979" s="9">
        <v>45</v>
      </c>
      <c r="C979" s="29" t="str">
        <f t="shared" si="84"/>
        <v/>
      </c>
      <c r="D979" s="29" t="str">
        <f t="shared" si="85"/>
        <v/>
      </c>
      <c r="E979" s="11" t="str">
        <f t="shared" si="86"/>
        <v/>
      </c>
      <c r="F979" s="11" t="str">
        <f t="shared" si="87"/>
        <v/>
      </c>
      <c r="G979" s="11" t="str">
        <f t="shared" si="88"/>
        <v/>
      </c>
      <c r="H979" s="99" t="str">
        <f t="shared" si="89"/>
        <v/>
      </c>
      <c r="I979" s="156"/>
      <c r="J979" s="156"/>
      <c r="K979" s="157"/>
    </row>
    <row r="980" spans="2:11" ht="15" customHeight="1">
      <c r="B980" s="9">
        <v>46</v>
      </c>
      <c r="C980" s="29" t="str">
        <f t="shared" si="84"/>
        <v/>
      </c>
      <c r="D980" s="29" t="str">
        <f t="shared" si="85"/>
        <v/>
      </c>
      <c r="E980" s="11" t="str">
        <f t="shared" si="86"/>
        <v/>
      </c>
      <c r="F980" s="11" t="str">
        <f t="shared" si="87"/>
        <v/>
      </c>
      <c r="G980" s="11" t="str">
        <f t="shared" si="88"/>
        <v/>
      </c>
      <c r="H980" s="99" t="str">
        <f t="shared" si="89"/>
        <v/>
      </c>
      <c r="I980" s="156"/>
      <c r="J980" s="156"/>
      <c r="K980" s="157"/>
    </row>
    <row r="981" spans="2:11" ht="15" customHeight="1">
      <c r="B981" s="9">
        <v>47</v>
      </c>
      <c r="C981" s="29" t="str">
        <f t="shared" si="84"/>
        <v/>
      </c>
      <c r="D981" s="29" t="str">
        <f t="shared" si="85"/>
        <v/>
      </c>
      <c r="E981" s="11" t="str">
        <f t="shared" si="86"/>
        <v/>
      </c>
      <c r="F981" s="11" t="str">
        <f t="shared" si="87"/>
        <v/>
      </c>
      <c r="G981" s="11" t="str">
        <f t="shared" si="88"/>
        <v/>
      </c>
      <c r="H981" s="99" t="str">
        <f t="shared" si="89"/>
        <v/>
      </c>
      <c r="I981" s="156"/>
      <c r="J981" s="156"/>
      <c r="K981" s="157"/>
    </row>
    <row r="982" spans="2:11" ht="15" customHeight="1">
      <c r="B982" s="9">
        <v>48</v>
      </c>
      <c r="C982" s="29" t="str">
        <f t="shared" si="84"/>
        <v/>
      </c>
      <c r="D982" s="29" t="str">
        <f t="shared" si="85"/>
        <v/>
      </c>
      <c r="E982" s="11" t="str">
        <f t="shared" si="86"/>
        <v/>
      </c>
      <c r="F982" s="11" t="str">
        <f t="shared" si="87"/>
        <v/>
      </c>
      <c r="G982" s="11" t="str">
        <f t="shared" si="88"/>
        <v/>
      </c>
      <c r="H982" s="99" t="str">
        <f t="shared" si="89"/>
        <v/>
      </c>
      <c r="I982" s="156"/>
      <c r="J982" s="156"/>
      <c r="K982" s="157"/>
    </row>
    <row r="983" spans="2:11" ht="15" customHeight="1">
      <c r="B983" s="9">
        <v>49</v>
      </c>
      <c r="C983" s="29" t="str">
        <f t="shared" si="84"/>
        <v/>
      </c>
      <c r="D983" s="29" t="str">
        <f t="shared" si="85"/>
        <v/>
      </c>
      <c r="E983" s="11" t="str">
        <f t="shared" si="86"/>
        <v/>
      </c>
      <c r="F983" s="11" t="str">
        <f t="shared" si="87"/>
        <v/>
      </c>
      <c r="G983" s="11" t="str">
        <f t="shared" si="88"/>
        <v/>
      </c>
      <c r="H983" s="99" t="str">
        <f t="shared" si="89"/>
        <v/>
      </c>
      <c r="I983" s="156"/>
      <c r="J983" s="156"/>
      <c r="K983" s="157"/>
    </row>
    <row r="984" spans="2:11" ht="15" customHeight="1">
      <c r="B984" s="9">
        <v>50</v>
      </c>
      <c r="C984" s="29" t="str">
        <f t="shared" si="84"/>
        <v/>
      </c>
      <c r="D984" s="29" t="str">
        <f t="shared" si="85"/>
        <v/>
      </c>
      <c r="E984" s="11" t="str">
        <f t="shared" si="86"/>
        <v/>
      </c>
      <c r="F984" s="11" t="str">
        <f t="shared" si="87"/>
        <v/>
      </c>
      <c r="G984" s="11" t="str">
        <f t="shared" si="88"/>
        <v/>
      </c>
      <c r="H984" s="99" t="str">
        <f t="shared" si="89"/>
        <v/>
      </c>
      <c r="I984" s="156"/>
      <c r="J984" s="156"/>
      <c r="K984" s="157"/>
    </row>
    <row r="985" spans="2:11" ht="15" customHeight="1">
      <c r="B985" s="9"/>
      <c r="E985" s="58"/>
      <c r="F985" s="58"/>
      <c r="G985" s="28" t="s">
        <v>81</v>
      </c>
      <c r="H985" s="98">
        <f>SUM(H935:H984)</f>
        <v>0</v>
      </c>
      <c r="I985" s="158"/>
      <c r="J985" s="158"/>
      <c r="K985" s="160"/>
    </row>
    <row r="986" spans="2:11" ht="15" customHeight="1">
      <c r="B986" s="9"/>
      <c r="C986" s="32" t="s">
        <v>68</v>
      </c>
      <c r="D986" s="30"/>
      <c r="G986" s="9"/>
      <c r="I986" s="109"/>
      <c r="J986" s="115"/>
      <c r="K986" s="115"/>
    </row>
    <row r="987" spans="2:11" ht="15" customHeight="1">
      <c r="B987" s="9"/>
      <c r="C987" s="28" t="s">
        <v>1</v>
      </c>
      <c r="D987" s="28" t="s">
        <v>13</v>
      </c>
      <c r="E987" s="28" t="s">
        <v>27</v>
      </c>
      <c r="F987" s="28" t="s">
        <v>15</v>
      </c>
      <c r="G987" s="28" t="s">
        <v>20</v>
      </c>
      <c r="H987" s="96" t="s">
        <v>56</v>
      </c>
      <c r="I987" s="155"/>
      <c r="J987" s="159"/>
      <c r="K987" s="159"/>
    </row>
    <row r="988" spans="2:11" ht="15" customHeight="1">
      <c r="B988" s="9">
        <v>1</v>
      </c>
      <c r="C988" s="29" t="str">
        <f t="shared" ref="C988:C1051" si="90">IFERROR(VLOOKUP("その他の社会活動"&amp;B988,$A$4:$H$645,3,FALSE),"")</f>
        <v/>
      </c>
      <c r="D988" s="29" t="str">
        <f t="shared" ref="D988:D1051" si="91">IFERROR(VLOOKUP("その他の社会活動"&amp;B988,$A$4:$H$645,4,FALSE),"")</f>
        <v/>
      </c>
      <c r="E988" s="11" t="str">
        <f t="shared" ref="E988:E1051" si="92">IFERROR(VLOOKUP("その他の社会活動"&amp;B988,$A$4:$H$645,5,FALSE),"")</f>
        <v/>
      </c>
      <c r="F988" s="11" t="str">
        <f t="shared" ref="F988:F1051" si="93">IFERROR(VLOOKUP("その他の社会活動"&amp;B988,$A$4:$H$645,6,FALSE),"")</f>
        <v/>
      </c>
      <c r="G988" s="11" t="str">
        <f t="shared" ref="G988:G1051" si="94">IFERROR(VLOOKUP("その他の社会活動"&amp;B988,$A$4:$H$645,7,FALSE),"")</f>
        <v/>
      </c>
      <c r="H988" s="99" t="str">
        <f t="shared" ref="H988:H1051" si="95">IFERROR(VLOOKUP("その他の社会活動"&amp;B988,$A$4:$H$645,8,FALSE),"")</f>
        <v/>
      </c>
      <c r="I988" s="156"/>
      <c r="J988" s="156"/>
      <c r="K988" s="157"/>
    </row>
    <row r="989" spans="2:11" ht="15" customHeight="1">
      <c r="B989" s="9">
        <v>2</v>
      </c>
      <c r="C989" s="29" t="str">
        <f t="shared" si="90"/>
        <v/>
      </c>
      <c r="D989" s="29" t="str">
        <f t="shared" si="91"/>
        <v/>
      </c>
      <c r="E989" s="11" t="str">
        <f t="shared" si="92"/>
        <v/>
      </c>
      <c r="F989" s="11" t="str">
        <f t="shared" si="93"/>
        <v/>
      </c>
      <c r="G989" s="11" t="str">
        <f t="shared" si="94"/>
        <v/>
      </c>
      <c r="H989" s="99" t="str">
        <f t="shared" si="95"/>
        <v/>
      </c>
      <c r="I989" s="156"/>
      <c r="J989" s="156"/>
      <c r="K989" s="157"/>
    </row>
    <row r="990" spans="2:11" ht="15" customHeight="1">
      <c r="B990" s="9">
        <v>3</v>
      </c>
      <c r="C990" s="29" t="str">
        <f t="shared" si="90"/>
        <v/>
      </c>
      <c r="D990" s="29" t="str">
        <f t="shared" si="91"/>
        <v/>
      </c>
      <c r="E990" s="11" t="str">
        <f t="shared" si="92"/>
        <v/>
      </c>
      <c r="F990" s="11" t="str">
        <f t="shared" si="93"/>
        <v/>
      </c>
      <c r="G990" s="11" t="str">
        <f t="shared" si="94"/>
        <v/>
      </c>
      <c r="H990" s="99" t="str">
        <f t="shared" si="95"/>
        <v/>
      </c>
      <c r="I990" s="156"/>
      <c r="J990" s="156"/>
      <c r="K990" s="157"/>
    </row>
    <row r="991" spans="2:11" ht="15" customHeight="1">
      <c r="B991" s="9">
        <v>4</v>
      </c>
      <c r="C991" s="29" t="str">
        <f t="shared" si="90"/>
        <v/>
      </c>
      <c r="D991" s="29" t="str">
        <f t="shared" si="91"/>
        <v/>
      </c>
      <c r="E991" s="11" t="str">
        <f t="shared" si="92"/>
        <v/>
      </c>
      <c r="F991" s="11" t="str">
        <f t="shared" si="93"/>
        <v/>
      </c>
      <c r="G991" s="11" t="str">
        <f t="shared" si="94"/>
        <v/>
      </c>
      <c r="H991" s="99" t="str">
        <f t="shared" si="95"/>
        <v/>
      </c>
      <c r="I991" s="156"/>
      <c r="J991" s="156"/>
      <c r="K991" s="157"/>
    </row>
    <row r="992" spans="2:11" ht="15" customHeight="1">
      <c r="B992" s="9">
        <v>5</v>
      </c>
      <c r="C992" s="29" t="str">
        <f t="shared" si="90"/>
        <v/>
      </c>
      <c r="D992" s="29" t="str">
        <f t="shared" si="91"/>
        <v/>
      </c>
      <c r="E992" s="11" t="str">
        <f t="shared" si="92"/>
        <v/>
      </c>
      <c r="F992" s="11" t="str">
        <f t="shared" si="93"/>
        <v/>
      </c>
      <c r="G992" s="11" t="str">
        <f t="shared" si="94"/>
        <v/>
      </c>
      <c r="H992" s="99" t="str">
        <f t="shared" si="95"/>
        <v/>
      </c>
      <c r="I992" s="156"/>
      <c r="J992" s="156"/>
      <c r="K992" s="157"/>
    </row>
    <row r="993" spans="2:11" ht="15" customHeight="1">
      <c r="B993" s="9">
        <v>6</v>
      </c>
      <c r="C993" s="29" t="str">
        <f t="shared" si="90"/>
        <v/>
      </c>
      <c r="D993" s="29" t="str">
        <f t="shared" si="91"/>
        <v/>
      </c>
      <c r="E993" s="11" t="str">
        <f t="shared" si="92"/>
        <v/>
      </c>
      <c r="F993" s="11" t="str">
        <f t="shared" si="93"/>
        <v/>
      </c>
      <c r="G993" s="11" t="str">
        <f t="shared" si="94"/>
        <v/>
      </c>
      <c r="H993" s="99" t="str">
        <f t="shared" si="95"/>
        <v/>
      </c>
      <c r="I993" s="156"/>
      <c r="J993" s="156"/>
      <c r="K993" s="157"/>
    </row>
    <row r="994" spans="2:11" ht="15" customHeight="1">
      <c r="B994" s="9">
        <v>7</v>
      </c>
      <c r="C994" s="29" t="str">
        <f t="shared" si="90"/>
        <v/>
      </c>
      <c r="D994" s="29" t="str">
        <f t="shared" si="91"/>
        <v/>
      </c>
      <c r="E994" s="11" t="str">
        <f t="shared" si="92"/>
        <v/>
      </c>
      <c r="F994" s="11" t="str">
        <f t="shared" si="93"/>
        <v/>
      </c>
      <c r="G994" s="11" t="str">
        <f t="shared" si="94"/>
        <v/>
      </c>
      <c r="H994" s="99" t="str">
        <f t="shared" si="95"/>
        <v/>
      </c>
      <c r="I994" s="156"/>
      <c r="J994" s="156"/>
      <c r="K994" s="157"/>
    </row>
    <row r="995" spans="2:11" ht="15" customHeight="1">
      <c r="B995" s="9">
        <v>8</v>
      </c>
      <c r="C995" s="29" t="str">
        <f t="shared" si="90"/>
        <v/>
      </c>
      <c r="D995" s="29" t="str">
        <f t="shared" si="91"/>
        <v/>
      </c>
      <c r="E995" s="11" t="str">
        <f t="shared" si="92"/>
        <v/>
      </c>
      <c r="F995" s="11" t="str">
        <f t="shared" si="93"/>
        <v/>
      </c>
      <c r="G995" s="11" t="str">
        <f t="shared" si="94"/>
        <v/>
      </c>
      <c r="H995" s="99" t="str">
        <f t="shared" si="95"/>
        <v/>
      </c>
      <c r="I995" s="156"/>
      <c r="J995" s="156"/>
      <c r="K995" s="157"/>
    </row>
    <row r="996" spans="2:11" ht="15" customHeight="1">
      <c r="B996" s="9">
        <v>9</v>
      </c>
      <c r="C996" s="29" t="str">
        <f t="shared" si="90"/>
        <v/>
      </c>
      <c r="D996" s="29" t="str">
        <f t="shared" si="91"/>
        <v/>
      </c>
      <c r="E996" s="11" t="str">
        <f t="shared" si="92"/>
        <v/>
      </c>
      <c r="F996" s="11" t="str">
        <f t="shared" si="93"/>
        <v/>
      </c>
      <c r="G996" s="11" t="str">
        <f t="shared" si="94"/>
        <v/>
      </c>
      <c r="H996" s="99" t="str">
        <f t="shared" si="95"/>
        <v/>
      </c>
      <c r="I996" s="156"/>
      <c r="J996" s="156"/>
      <c r="K996" s="157"/>
    </row>
    <row r="997" spans="2:11" ht="15" customHeight="1">
      <c r="B997" s="9">
        <v>10</v>
      </c>
      <c r="C997" s="29" t="str">
        <f t="shared" si="90"/>
        <v/>
      </c>
      <c r="D997" s="29" t="str">
        <f t="shared" si="91"/>
        <v/>
      </c>
      <c r="E997" s="11" t="str">
        <f t="shared" si="92"/>
        <v/>
      </c>
      <c r="F997" s="11" t="str">
        <f t="shared" si="93"/>
        <v/>
      </c>
      <c r="G997" s="11" t="str">
        <f t="shared" si="94"/>
        <v/>
      </c>
      <c r="H997" s="99" t="str">
        <f t="shared" si="95"/>
        <v/>
      </c>
      <c r="I997" s="156"/>
      <c r="J997" s="156"/>
      <c r="K997" s="157"/>
    </row>
    <row r="998" spans="2:11" ht="15" customHeight="1">
      <c r="B998" s="9">
        <v>11</v>
      </c>
      <c r="C998" s="29" t="str">
        <f t="shared" si="90"/>
        <v/>
      </c>
      <c r="D998" s="29" t="str">
        <f t="shared" si="91"/>
        <v/>
      </c>
      <c r="E998" s="11" t="str">
        <f t="shared" si="92"/>
        <v/>
      </c>
      <c r="F998" s="11" t="str">
        <f t="shared" si="93"/>
        <v/>
      </c>
      <c r="G998" s="11" t="str">
        <f t="shared" si="94"/>
        <v/>
      </c>
      <c r="H998" s="99" t="str">
        <f t="shared" si="95"/>
        <v/>
      </c>
      <c r="I998" s="156"/>
      <c r="J998" s="156"/>
      <c r="K998" s="157"/>
    </row>
    <row r="999" spans="2:11" ht="15" customHeight="1">
      <c r="B999" s="9">
        <v>12</v>
      </c>
      <c r="C999" s="29" t="str">
        <f t="shared" si="90"/>
        <v/>
      </c>
      <c r="D999" s="29" t="str">
        <f t="shared" si="91"/>
        <v/>
      </c>
      <c r="E999" s="11" t="str">
        <f t="shared" si="92"/>
        <v/>
      </c>
      <c r="F999" s="11" t="str">
        <f t="shared" si="93"/>
        <v/>
      </c>
      <c r="G999" s="11" t="str">
        <f t="shared" si="94"/>
        <v/>
      </c>
      <c r="H999" s="99" t="str">
        <f t="shared" si="95"/>
        <v/>
      </c>
      <c r="I999" s="156"/>
      <c r="J999" s="156"/>
      <c r="K999" s="157"/>
    </row>
    <row r="1000" spans="2:11" ht="15" customHeight="1">
      <c r="B1000" s="9">
        <v>13</v>
      </c>
      <c r="C1000" s="29" t="str">
        <f t="shared" si="90"/>
        <v/>
      </c>
      <c r="D1000" s="29" t="str">
        <f t="shared" si="91"/>
        <v/>
      </c>
      <c r="E1000" s="11" t="str">
        <f t="shared" si="92"/>
        <v/>
      </c>
      <c r="F1000" s="11" t="str">
        <f t="shared" si="93"/>
        <v/>
      </c>
      <c r="G1000" s="11" t="str">
        <f t="shared" si="94"/>
        <v/>
      </c>
      <c r="H1000" s="99" t="str">
        <f t="shared" si="95"/>
        <v/>
      </c>
      <c r="I1000" s="156"/>
      <c r="J1000" s="156"/>
      <c r="K1000" s="157"/>
    </row>
    <row r="1001" spans="2:11" ht="15" customHeight="1">
      <c r="B1001" s="9">
        <v>14</v>
      </c>
      <c r="C1001" s="29" t="str">
        <f t="shared" si="90"/>
        <v/>
      </c>
      <c r="D1001" s="29" t="str">
        <f t="shared" si="91"/>
        <v/>
      </c>
      <c r="E1001" s="11" t="str">
        <f t="shared" si="92"/>
        <v/>
      </c>
      <c r="F1001" s="11" t="str">
        <f t="shared" si="93"/>
        <v/>
      </c>
      <c r="G1001" s="11" t="str">
        <f t="shared" si="94"/>
        <v/>
      </c>
      <c r="H1001" s="99" t="str">
        <f t="shared" si="95"/>
        <v/>
      </c>
      <c r="I1001" s="156"/>
      <c r="J1001" s="156"/>
      <c r="K1001" s="157"/>
    </row>
    <row r="1002" spans="2:11" ht="15" customHeight="1">
      <c r="B1002" s="9">
        <v>15</v>
      </c>
      <c r="C1002" s="29" t="str">
        <f t="shared" si="90"/>
        <v/>
      </c>
      <c r="D1002" s="29" t="str">
        <f t="shared" si="91"/>
        <v/>
      </c>
      <c r="E1002" s="11" t="str">
        <f t="shared" si="92"/>
        <v/>
      </c>
      <c r="F1002" s="11" t="str">
        <f t="shared" si="93"/>
        <v/>
      </c>
      <c r="G1002" s="11" t="str">
        <f t="shared" si="94"/>
        <v/>
      </c>
      <c r="H1002" s="99" t="str">
        <f t="shared" si="95"/>
        <v/>
      </c>
      <c r="I1002" s="156"/>
      <c r="J1002" s="156"/>
      <c r="K1002" s="157"/>
    </row>
    <row r="1003" spans="2:11" ht="15" customHeight="1">
      <c r="B1003" s="9">
        <v>16</v>
      </c>
      <c r="C1003" s="29" t="str">
        <f t="shared" si="90"/>
        <v/>
      </c>
      <c r="D1003" s="29" t="str">
        <f t="shared" si="91"/>
        <v/>
      </c>
      <c r="E1003" s="11" t="str">
        <f t="shared" si="92"/>
        <v/>
      </c>
      <c r="F1003" s="11" t="str">
        <f t="shared" si="93"/>
        <v/>
      </c>
      <c r="G1003" s="11" t="str">
        <f t="shared" si="94"/>
        <v/>
      </c>
      <c r="H1003" s="99" t="str">
        <f t="shared" si="95"/>
        <v/>
      </c>
      <c r="I1003" s="156"/>
      <c r="J1003" s="156"/>
      <c r="K1003" s="157"/>
    </row>
    <row r="1004" spans="2:11" ht="15" customHeight="1">
      <c r="B1004" s="9">
        <v>17</v>
      </c>
      <c r="C1004" s="29" t="str">
        <f t="shared" si="90"/>
        <v/>
      </c>
      <c r="D1004" s="29" t="str">
        <f t="shared" si="91"/>
        <v/>
      </c>
      <c r="E1004" s="11" t="str">
        <f t="shared" si="92"/>
        <v/>
      </c>
      <c r="F1004" s="11" t="str">
        <f t="shared" si="93"/>
        <v/>
      </c>
      <c r="G1004" s="11" t="str">
        <f t="shared" si="94"/>
        <v/>
      </c>
      <c r="H1004" s="99" t="str">
        <f t="shared" si="95"/>
        <v/>
      </c>
      <c r="I1004" s="156"/>
      <c r="J1004" s="156"/>
      <c r="K1004" s="157"/>
    </row>
    <row r="1005" spans="2:11" ht="15" customHeight="1">
      <c r="B1005" s="9">
        <v>18</v>
      </c>
      <c r="C1005" s="29" t="str">
        <f t="shared" si="90"/>
        <v/>
      </c>
      <c r="D1005" s="29" t="str">
        <f t="shared" si="91"/>
        <v/>
      </c>
      <c r="E1005" s="11" t="str">
        <f t="shared" si="92"/>
        <v/>
      </c>
      <c r="F1005" s="11" t="str">
        <f t="shared" si="93"/>
        <v/>
      </c>
      <c r="G1005" s="11" t="str">
        <f t="shared" si="94"/>
        <v/>
      </c>
      <c r="H1005" s="99" t="str">
        <f t="shared" si="95"/>
        <v/>
      </c>
      <c r="I1005" s="156"/>
      <c r="J1005" s="156"/>
      <c r="K1005" s="157"/>
    </row>
    <row r="1006" spans="2:11" ht="15" customHeight="1">
      <c r="B1006" s="9">
        <v>19</v>
      </c>
      <c r="C1006" s="29" t="str">
        <f t="shared" si="90"/>
        <v/>
      </c>
      <c r="D1006" s="29" t="str">
        <f t="shared" si="91"/>
        <v/>
      </c>
      <c r="E1006" s="11" t="str">
        <f t="shared" si="92"/>
        <v/>
      </c>
      <c r="F1006" s="11" t="str">
        <f t="shared" si="93"/>
        <v/>
      </c>
      <c r="G1006" s="11" t="str">
        <f t="shared" si="94"/>
        <v/>
      </c>
      <c r="H1006" s="99" t="str">
        <f t="shared" si="95"/>
        <v/>
      </c>
      <c r="I1006" s="156"/>
      <c r="J1006" s="156"/>
      <c r="K1006" s="157"/>
    </row>
    <row r="1007" spans="2:11" ht="15" customHeight="1">
      <c r="B1007" s="9">
        <v>20</v>
      </c>
      <c r="C1007" s="29" t="str">
        <f t="shared" si="90"/>
        <v/>
      </c>
      <c r="D1007" s="29" t="str">
        <f t="shared" si="91"/>
        <v/>
      </c>
      <c r="E1007" s="11" t="str">
        <f t="shared" si="92"/>
        <v/>
      </c>
      <c r="F1007" s="11" t="str">
        <f t="shared" si="93"/>
        <v/>
      </c>
      <c r="G1007" s="11" t="str">
        <f t="shared" si="94"/>
        <v/>
      </c>
      <c r="H1007" s="99" t="str">
        <f t="shared" si="95"/>
        <v/>
      </c>
      <c r="I1007" s="156"/>
      <c r="J1007" s="156"/>
      <c r="K1007" s="157"/>
    </row>
    <row r="1008" spans="2:11" ht="15" customHeight="1">
      <c r="B1008" s="9">
        <v>21</v>
      </c>
      <c r="C1008" s="29" t="str">
        <f t="shared" si="90"/>
        <v/>
      </c>
      <c r="D1008" s="29" t="str">
        <f t="shared" si="91"/>
        <v/>
      </c>
      <c r="E1008" s="11" t="str">
        <f t="shared" si="92"/>
        <v/>
      </c>
      <c r="F1008" s="11" t="str">
        <f t="shared" si="93"/>
        <v/>
      </c>
      <c r="G1008" s="11" t="str">
        <f t="shared" si="94"/>
        <v/>
      </c>
      <c r="H1008" s="99" t="str">
        <f t="shared" si="95"/>
        <v/>
      </c>
      <c r="I1008" s="156"/>
      <c r="J1008" s="156"/>
      <c r="K1008" s="157"/>
    </row>
    <row r="1009" spans="2:11" ht="15" customHeight="1">
      <c r="B1009" s="9">
        <v>22</v>
      </c>
      <c r="C1009" s="29" t="str">
        <f t="shared" si="90"/>
        <v/>
      </c>
      <c r="D1009" s="29" t="str">
        <f t="shared" si="91"/>
        <v/>
      </c>
      <c r="E1009" s="11" t="str">
        <f t="shared" si="92"/>
        <v/>
      </c>
      <c r="F1009" s="11" t="str">
        <f t="shared" si="93"/>
        <v/>
      </c>
      <c r="G1009" s="11" t="str">
        <f t="shared" si="94"/>
        <v/>
      </c>
      <c r="H1009" s="99" t="str">
        <f t="shared" si="95"/>
        <v/>
      </c>
      <c r="I1009" s="156"/>
      <c r="J1009" s="156"/>
      <c r="K1009" s="157"/>
    </row>
    <row r="1010" spans="2:11" ht="15" customHeight="1">
      <c r="B1010" s="9">
        <v>23</v>
      </c>
      <c r="C1010" s="29" t="str">
        <f t="shared" si="90"/>
        <v/>
      </c>
      <c r="D1010" s="29" t="str">
        <f t="shared" si="91"/>
        <v/>
      </c>
      <c r="E1010" s="11" t="str">
        <f t="shared" si="92"/>
        <v/>
      </c>
      <c r="F1010" s="11" t="str">
        <f t="shared" si="93"/>
        <v/>
      </c>
      <c r="G1010" s="11" t="str">
        <f t="shared" si="94"/>
        <v/>
      </c>
      <c r="H1010" s="99" t="str">
        <f t="shared" si="95"/>
        <v/>
      </c>
      <c r="I1010" s="156"/>
      <c r="J1010" s="156"/>
      <c r="K1010" s="157"/>
    </row>
    <row r="1011" spans="2:11" ht="15" customHeight="1">
      <c r="B1011" s="9">
        <v>24</v>
      </c>
      <c r="C1011" s="29" t="str">
        <f t="shared" si="90"/>
        <v/>
      </c>
      <c r="D1011" s="29" t="str">
        <f t="shared" si="91"/>
        <v/>
      </c>
      <c r="E1011" s="11" t="str">
        <f t="shared" si="92"/>
        <v/>
      </c>
      <c r="F1011" s="11" t="str">
        <f t="shared" si="93"/>
        <v/>
      </c>
      <c r="G1011" s="11" t="str">
        <f t="shared" si="94"/>
        <v/>
      </c>
      <c r="H1011" s="99" t="str">
        <f t="shared" si="95"/>
        <v/>
      </c>
      <c r="I1011" s="156"/>
      <c r="J1011" s="156"/>
      <c r="K1011" s="157"/>
    </row>
    <row r="1012" spans="2:11" ht="15" customHeight="1">
      <c r="B1012" s="9">
        <v>25</v>
      </c>
      <c r="C1012" s="29" t="str">
        <f t="shared" si="90"/>
        <v/>
      </c>
      <c r="D1012" s="29" t="str">
        <f t="shared" si="91"/>
        <v/>
      </c>
      <c r="E1012" s="11" t="str">
        <f t="shared" si="92"/>
        <v/>
      </c>
      <c r="F1012" s="11" t="str">
        <f t="shared" si="93"/>
        <v/>
      </c>
      <c r="G1012" s="11" t="str">
        <f t="shared" si="94"/>
        <v/>
      </c>
      <c r="H1012" s="99" t="str">
        <f t="shared" si="95"/>
        <v/>
      </c>
      <c r="I1012" s="156"/>
      <c r="J1012" s="156"/>
      <c r="K1012" s="157"/>
    </row>
    <row r="1013" spans="2:11" ht="15" customHeight="1">
      <c r="B1013" s="9">
        <v>26</v>
      </c>
      <c r="C1013" s="29" t="str">
        <f t="shared" si="90"/>
        <v/>
      </c>
      <c r="D1013" s="29" t="str">
        <f t="shared" si="91"/>
        <v/>
      </c>
      <c r="E1013" s="11" t="str">
        <f t="shared" si="92"/>
        <v/>
      </c>
      <c r="F1013" s="11" t="str">
        <f t="shared" si="93"/>
        <v/>
      </c>
      <c r="G1013" s="11" t="str">
        <f t="shared" si="94"/>
        <v/>
      </c>
      <c r="H1013" s="99" t="str">
        <f t="shared" si="95"/>
        <v/>
      </c>
      <c r="I1013" s="156"/>
      <c r="J1013" s="156"/>
      <c r="K1013" s="157"/>
    </row>
    <row r="1014" spans="2:11" ht="15" customHeight="1">
      <c r="B1014" s="9">
        <v>27</v>
      </c>
      <c r="C1014" s="29" t="str">
        <f t="shared" si="90"/>
        <v/>
      </c>
      <c r="D1014" s="29" t="str">
        <f t="shared" si="91"/>
        <v/>
      </c>
      <c r="E1014" s="11" t="str">
        <f t="shared" si="92"/>
        <v/>
      </c>
      <c r="F1014" s="11" t="str">
        <f t="shared" si="93"/>
        <v/>
      </c>
      <c r="G1014" s="11" t="str">
        <f t="shared" si="94"/>
        <v/>
      </c>
      <c r="H1014" s="99" t="str">
        <f t="shared" si="95"/>
        <v/>
      </c>
      <c r="I1014" s="156"/>
      <c r="J1014" s="156"/>
      <c r="K1014" s="157"/>
    </row>
    <row r="1015" spans="2:11" ht="15" customHeight="1">
      <c r="B1015" s="9">
        <v>28</v>
      </c>
      <c r="C1015" s="29" t="str">
        <f t="shared" si="90"/>
        <v/>
      </c>
      <c r="D1015" s="29" t="str">
        <f t="shared" si="91"/>
        <v/>
      </c>
      <c r="E1015" s="11" t="str">
        <f t="shared" si="92"/>
        <v/>
      </c>
      <c r="F1015" s="11" t="str">
        <f t="shared" si="93"/>
        <v/>
      </c>
      <c r="G1015" s="11" t="str">
        <f t="shared" si="94"/>
        <v/>
      </c>
      <c r="H1015" s="99" t="str">
        <f t="shared" si="95"/>
        <v/>
      </c>
      <c r="I1015" s="156"/>
      <c r="J1015" s="156"/>
      <c r="K1015" s="157"/>
    </row>
    <row r="1016" spans="2:11" ht="15" customHeight="1">
      <c r="B1016" s="9">
        <v>29</v>
      </c>
      <c r="C1016" s="29" t="str">
        <f t="shared" si="90"/>
        <v/>
      </c>
      <c r="D1016" s="29" t="str">
        <f t="shared" si="91"/>
        <v/>
      </c>
      <c r="E1016" s="11" t="str">
        <f t="shared" si="92"/>
        <v/>
      </c>
      <c r="F1016" s="11" t="str">
        <f t="shared" si="93"/>
        <v/>
      </c>
      <c r="G1016" s="11" t="str">
        <f t="shared" si="94"/>
        <v/>
      </c>
      <c r="H1016" s="99" t="str">
        <f t="shared" si="95"/>
        <v/>
      </c>
      <c r="I1016" s="156"/>
      <c r="J1016" s="156"/>
      <c r="K1016" s="157"/>
    </row>
    <row r="1017" spans="2:11" ht="15" customHeight="1">
      <c r="B1017" s="9">
        <v>30</v>
      </c>
      <c r="C1017" s="29" t="str">
        <f t="shared" si="90"/>
        <v/>
      </c>
      <c r="D1017" s="29" t="str">
        <f t="shared" si="91"/>
        <v/>
      </c>
      <c r="E1017" s="11" t="str">
        <f t="shared" si="92"/>
        <v/>
      </c>
      <c r="F1017" s="11" t="str">
        <f t="shared" si="93"/>
        <v/>
      </c>
      <c r="G1017" s="11" t="str">
        <f t="shared" si="94"/>
        <v/>
      </c>
      <c r="H1017" s="99" t="str">
        <f t="shared" si="95"/>
        <v/>
      </c>
      <c r="I1017" s="156"/>
      <c r="J1017" s="156"/>
      <c r="K1017" s="157"/>
    </row>
    <row r="1018" spans="2:11" ht="15" customHeight="1">
      <c r="B1018" s="9">
        <v>31</v>
      </c>
      <c r="C1018" s="29" t="str">
        <f t="shared" si="90"/>
        <v/>
      </c>
      <c r="D1018" s="29" t="str">
        <f t="shared" si="91"/>
        <v/>
      </c>
      <c r="E1018" s="11" t="str">
        <f t="shared" si="92"/>
        <v/>
      </c>
      <c r="F1018" s="11" t="str">
        <f t="shared" si="93"/>
        <v/>
      </c>
      <c r="G1018" s="11" t="str">
        <f t="shared" si="94"/>
        <v/>
      </c>
      <c r="H1018" s="99" t="str">
        <f t="shared" si="95"/>
        <v/>
      </c>
      <c r="I1018" s="156"/>
      <c r="J1018" s="156"/>
      <c r="K1018" s="157"/>
    </row>
    <row r="1019" spans="2:11" ht="15" customHeight="1">
      <c r="B1019" s="9">
        <v>32</v>
      </c>
      <c r="C1019" s="29" t="str">
        <f t="shared" si="90"/>
        <v/>
      </c>
      <c r="D1019" s="29" t="str">
        <f t="shared" si="91"/>
        <v/>
      </c>
      <c r="E1019" s="11" t="str">
        <f t="shared" si="92"/>
        <v/>
      </c>
      <c r="F1019" s="11" t="str">
        <f t="shared" si="93"/>
        <v/>
      </c>
      <c r="G1019" s="11" t="str">
        <f t="shared" si="94"/>
        <v/>
      </c>
      <c r="H1019" s="99" t="str">
        <f t="shared" si="95"/>
        <v/>
      </c>
      <c r="I1019" s="156"/>
      <c r="J1019" s="156"/>
      <c r="K1019" s="157"/>
    </row>
    <row r="1020" spans="2:11" ht="15" customHeight="1">
      <c r="B1020" s="9">
        <v>33</v>
      </c>
      <c r="C1020" s="29" t="str">
        <f t="shared" si="90"/>
        <v/>
      </c>
      <c r="D1020" s="29" t="str">
        <f t="shared" si="91"/>
        <v/>
      </c>
      <c r="E1020" s="11" t="str">
        <f t="shared" si="92"/>
        <v/>
      </c>
      <c r="F1020" s="11" t="str">
        <f t="shared" si="93"/>
        <v/>
      </c>
      <c r="G1020" s="11" t="str">
        <f t="shared" si="94"/>
        <v/>
      </c>
      <c r="H1020" s="99" t="str">
        <f t="shared" si="95"/>
        <v/>
      </c>
      <c r="I1020" s="156"/>
      <c r="J1020" s="156"/>
      <c r="K1020" s="157"/>
    </row>
    <row r="1021" spans="2:11" ht="15" customHeight="1">
      <c r="B1021" s="9">
        <v>34</v>
      </c>
      <c r="C1021" s="29" t="str">
        <f t="shared" si="90"/>
        <v/>
      </c>
      <c r="D1021" s="29" t="str">
        <f t="shared" si="91"/>
        <v/>
      </c>
      <c r="E1021" s="11" t="str">
        <f t="shared" si="92"/>
        <v/>
      </c>
      <c r="F1021" s="11" t="str">
        <f t="shared" si="93"/>
        <v/>
      </c>
      <c r="G1021" s="11" t="str">
        <f t="shared" si="94"/>
        <v/>
      </c>
      <c r="H1021" s="99" t="str">
        <f t="shared" si="95"/>
        <v/>
      </c>
      <c r="I1021" s="156"/>
      <c r="J1021" s="156"/>
      <c r="K1021" s="157"/>
    </row>
    <row r="1022" spans="2:11" ht="15" customHeight="1">
      <c r="B1022" s="9">
        <v>35</v>
      </c>
      <c r="C1022" s="29" t="str">
        <f t="shared" si="90"/>
        <v/>
      </c>
      <c r="D1022" s="29" t="str">
        <f t="shared" si="91"/>
        <v/>
      </c>
      <c r="E1022" s="11" t="str">
        <f t="shared" si="92"/>
        <v/>
      </c>
      <c r="F1022" s="11" t="str">
        <f t="shared" si="93"/>
        <v/>
      </c>
      <c r="G1022" s="11" t="str">
        <f t="shared" si="94"/>
        <v/>
      </c>
      <c r="H1022" s="99" t="str">
        <f t="shared" si="95"/>
        <v/>
      </c>
      <c r="I1022" s="156"/>
      <c r="J1022" s="156"/>
      <c r="K1022" s="157"/>
    </row>
    <row r="1023" spans="2:11" ht="15" customHeight="1">
      <c r="B1023" s="9">
        <v>36</v>
      </c>
      <c r="C1023" s="29" t="str">
        <f t="shared" si="90"/>
        <v/>
      </c>
      <c r="D1023" s="29" t="str">
        <f t="shared" si="91"/>
        <v/>
      </c>
      <c r="E1023" s="11" t="str">
        <f t="shared" si="92"/>
        <v/>
      </c>
      <c r="F1023" s="11" t="str">
        <f t="shared" si="93"/>
        <v/>
      </c>
      <c r="G1023" s="11" t="str">
        <f t="shared" si="94"/>
        <v/>
      </c>
      <c r="H1023" s="99" t="str">
        <f t="shared" si="95"/>
        <v/>
      </c>
      <c r="I1023" s="156"/>
      <c r="J1023" s="156"/>
      <c r="K1023" s="157"/>
    </row>
    <row r="1024" spans="2:11" ht="15" customHeight="1">
      <c r="B1024" s="9">
        <v>37</v>
      </c>
      <c r="C1024" s="29" t="str">
        <f t="shared" si="90"/>
        <v/>
      </c>
      <c r="D1024" s="29" t="str">
        <f t="shared" si="91"/>
        <v/>
      </c>
      <c r="E1024" s="11" t="str">
        <f t="shared" si="92"/>
        <v/>
      </c>
      <c r="F1024" s="11" t="str">
        <f t="shared" si="93"/>
        <v/>
      </c>
      <c r="G1024" s="11" t="str">
        <f t="shared" si="94"/>
        <v/>
      </c>
      <c r="H1024" s="99" t="str">
        <f t="shared" si="95"/>
        <v/>
      </c>
      <c r="I1024" s="156"/>
      <c r="J1024" s="156"/>
      <c r="K1024" s="157"/>
    </row>
    <row r="1025" spans="2:11" ht="15" customHeight="1">
      <c r="B1025" s="9">
        <v>38</v>
      </c>
      <c r="C1025" s="29" t="str">
        <f t="shared" si="90"/>
        <v/>
      </c>
      <c r="D1025" s="29" t="str">
        <f t="shared" si="91"/>
        <v/>
      </c>
      <c r="E1025" s="11" t="str">
        <f t="shared" si="92"/>
        <v/>
      </c>
      <c r="F1025" s="11" t="str">
        <f t="shared" si="93"/>
        <v/>
      </c>
      <c r="G1025" s="11" t="str">
        <f t="shared" si="94"/>
        <v/>
      </c>
      <c r="H1025" s="99" t="str">
        <f t="shared" si="95"/>
        <v/>
      </c>
      <c r="I1025" s="156"/>
      <c r="J1025" s="156"/>
      <c r="K1025" s="157"/>
    </row>
    <row r="1026" spans="2:11" ht="15" customHeight="1">
      <c r="B1026" s="9">
        <v>39</v>
      </c>
      <c r="C1026" s="29" t="str">
        <f t="shared" si="90"/>
        <v/>
      </c>
      <c r="D1026" s="29" t="str">
        <f t="shared" si="91"/>
        <v/>
      </c>
      <c r="E1026" s="11" t="str">
        <f t="shared" si="92"/>
        <v/>
      </c>
      <c r="F1026" s="11" t="str">
        <f t="shared" si="93"/>
        <v/>
      </c>
      <c r="G1026" s="11" t="str">
        <f t="shared" si="94"/>
        <v/>
      </c>
      <c r="H1026" s="99" t="str">
        <f t="shared" si="95"/>
        <v/>
      </c>
      <c r="I1026" s="156"/>
      <c r="J1026" s="156"/>
      <c r="K1026" s="157"/>
    </row>
    <row r="1027" spans="2:11" ht="15" customHeight="1">
      <c r="B1027" s="9">
        <v>40</v>
      </c>
      <c r="C1027" s="29" t="str">
        <f t="shared" si="90"/>
        <v/>
      </c>
      <c r="D1027" s="29" t="str">
        <f t="shared" si="91"/>
        <v/>
      </c>
      <c r="E1027" s="11" t="str">
        <f t="shared" si="92"/>
        <v/>
      </c>
      <c r="F1027" s="11" t="str">
        <f t="shared" si="93"/>
        <v/>
      </c>
      <c r="G1027" s="11" t="str">
        <f t="shared" si="94"/>
        <v/>
      </c>
      <c r="H1027" s="99" t="str">
        <f t="shared" si="95"/>
        <v/>
      </c>
      <c r="I1027" s="156"/>
      <c r="J1027" s="156"/>
      <c r="K1027" s="157"/>
    </row>
    <row r="1028" spans="2:11" ht="15" customHeight="1">
      <c r="B1028" s="9">
        <v>41</v>
      </c>
      <c r="C1028" s="29" t="str">
        <f t="shared" si="90"/>
        <v/>
      </c>
      <c r="D1028" s="29" t="str">
        <f t="shared" si="91"/>
        <v/>
      </c>
      <c r="E1028" s="11" t="str">
        <f t="shared" si="92"/>
        <v/>
      </c>
      <c r="F1028" s="11" t="str">
        <f t="shared" si="93"/>
        <v/>
      </c>
      <c r="G1028" s="11" t="str">
        <f t="shared" si="94"/>
        <v/>
      </c>
      <c r="H1028" s="99" t="str">
        <f t="shared" si="95"/>
        <v/>
      </c>
      <c r="I1028" s="156"/>
      <c r="J1028" s="156"/>
      <c r="K1028" s="157"/>
    </row>
    <row r="1029" spans="2:11" ht="15" customHeight="1">
      <c r="B1029" s="9">
        <v>42</v>
      </c>
      <c r="C1029" s="29" t="str">
        <f t="shared" si="90"/>
        <v/>
      </c>
      <c r="D1029" s="29" t="str">
        <f t="shared" si="91"/>
        <v/>
      </c>
      <c r="E1029" s="11" t="str">
        <f t="shared" si="92"/>
        <v/>
      </c>
      <c r="F1029" s="11" t="str">
        <f t="shared" si="93"/>
        <v/>
      </c>
      <c r="G1029" s="11" t="str">
        <f t="shared" si="94"/>
        <v/>
      </c>
      <c r="H1029" s="99" t="str">
        <f t="shared" si="95"/>
        <v/>
      </c>
      <c r="I1029" s="156"/>
      <c r="J1029" s="156"/>
      <c r="K1029" s="157"/>
    </row>
    <row r="1030" spans="2:11" ht="15" customHeight="1">
      <c r="B1030" s="9">
        <v>43</v>
      </c>
      <c r="C1030" s="29" t="str">
        <f t="shared" si="90"/>
        <v/>
      </c>
      <c r="D1030" s="29" t="str">
        <f t="shared" si="91"/>
        <v/>
      </c>
      <c r="E1030" s="11" t="str">
        <f t="shared" si="92"/>
        <v/>
      </c>
      <c r="F1030" s="11" t="str">
        <f t="shared" si="93"/>
        <v/>
      </c>
      <c r="G1030" s="11" t="str">
        <f t="shared" si="94"/>
        <v/>
      </c>
      <c r="H1030" s="99" t="str">
        <f t="shared" si="95"/>
        <v/>
      </c>
      <c r="I1030" s="156"/>
      <c r="J1030" s="156"/>
      <c r="K1030" s="157"/>
    </row>
    <row r="1031" spans="2:11" ht="15" customHeight="1">
      <c r="B1031" s="9">
        <v>44</v>
      </c>
      <c r="C1031" s="29" t="str">
        <f t="shared" si="90"/>
        <v/>
      </c>
      <c r="D1031" s="29" t="str">
        <f t="shared" si="91"/>
        <v/>
      </c>
      <c r="E1031" s="11" t="str">
        <f t="shared" si="92"/>
        <v/>
      </c>
      <c r="F1031" s="11" t="str">
        <f t="shared" si="93"/>
        <v/>
      </c>
      <c r="G1031" s="11" t="str">
        <f t="shared" si="94"/>
        <v/>
      </c>
      <c r="H1031" s="99" t="str">
        <f t="shared" si="95"/>
        <v/>
      </c>
      <c r="I1031" s="156"/>
      <c r="J1031" s="156"/>
      <c r="K1031" s="157"/>
    </row>
    <row r="1032" spans="2:11" ht="15" customHeight="1">
      <c r="B1032" s="9">
        <v>45</v>
      </c>
      <c r="C1032" s="29" t="str">
        <f t="shared" si="90"/>
        <v/>
      </c>
      <c r="D1032" s="29" t="str">
        <f t="shared" si="91"/>
        <v/>
      </c>
      <c r="E1032" s="11" t="str">
        <f t="shared" si="92"/>
        <v/>
      </c>
      <c r="F1032" s="11" t="str">
        <f t="shared" si="93"/>
        <v/>
      </c>
      <c r="G1032" s="11" t="str">
        <f t="shared" si="94"/>
        <v/>
      </c>
      <c r="H1032" s="99" t="str">
        <f t="shared" si="95"/>
        <v/>
      </c>
      <c r="I1032" s="156"/>
      <c r="J1032" s="156"/>
      <c r="K1032" s="157"/>
    </row>
    <row r="1033" spans="2:11" ht="15" customHeight="1">
      <c r="B1033" s="9">
        <v>46</v>
      </c>
      <c r="C1033" s="29" t="str">
        <f t="shared" si="90"/>
        <v/>
      </c>
      <c r="D1033" s="29" t="str">
        <f t="shared" si="91"/>
        <v/>
      </c>
      <c r="E1033" s="11" t="str">
        <f t="shared" si="92"/>
        <v/>
      </c>
      <c r="F1033" s="11" t="str">
        <f t="shared" si="93"/>
        <v/>
      </c>
      <c r="G1033" s="11" t="str">
        <f t="shared" si="94"/>
        <v/>
      </c>
      <c r="H1033" s="99" t="str">
        <f t="shared" si="95"/>
        <v/>
      </c>
      <c r="I1033" s="156"/>
      <c r="J1033" s="156"/>
      <c r="K1033" s="157"/>
    </row>
    <row r="1034" spans="2:11" ht="15" customHeight="1">
      <c r="B1034" s="9">
        <v>47</v>
      </c>
      <c r="C1034" s="29" t="str">
        <f t="shared" si="90"/>
        <v/>
      </c>
      <c r="D1034" s="29" t="str">
        <f t="shared" si="91"/>
        <v/>
      </c>
      <c r="E1034" s="11" t="str">
        <f t="shared" si="92"/>
        <v/>
      </c>
      <c r="F1034" s="11" t="str">
        <f t="shared" si="93"/>
        <v/>
      </c>
      <c r="G1034" s="11" t="str">
        <f t="shared" si="94"/>
        <v/>
      </c>
      <c r="H1034" s="99" t="str">
        <f t="shared" si="95"/>
        <v/>
      </c>
      <c r="I1034" s="156"/>
      <c r="J1034" s="156"/>
      <c r="K1034" s="157"/>
    </row>
    <row r="1035" spans="2:11" ht="15" customHeight="1">
      <c r="B1035" s="9">
        <v>48</v>
      </c>
      <c r="C1035" s="29" t="str">
        <f t="shared" si="90"/>
        <v/>
      </c>
      <c r="D1035" s="29" t="str">
        <f t="shared" si="91"/>
        <v/>
      </c>
      <c r="E1035" s="11" t="str">
        <f t="shared" si="92"/>
        <v/>
      </c>
      <c r="F1035" s="11" t="str">
        <f t="shared" si="93"/>
        <v/>
      </c>
      <c r="G1035" s="11" t="str">
        <f t="shared" si="94"/>
        <v/>
      </c>
      <c r="H1035" s="99" t="str">
        <f t="shared" si="95"/>
        <v/>
      </c>
      <c r="I1035" s="156"/>
      <c r="J1035" s="156"/>
      <c r="K1035" s="157"/>
    </row>
    <row r="1036" spans="2:11" ht="15" customHeight="1">
      <c r="B1036" s="9">
        <v>49</v>
      </c>
      <c r="C1036" s="29" t="str">
        <f t="shared" si="90"/>
        <v/>
      </c>
      <c r="D1036" s="29" t="str">
        <f t="shared" si="91"/>
        <v/>
      </c>
      <c r="E1036" s="11" t="str">
        <f t="shared" si="92"/>
        <v/>
      </c>
      <c r="F1036" s="11" t="str">
        <f t="shared" si="93"/>
        <v/>
      </c>
      <c r="G1036" s="11" t="str">
        <f t="shared" si="94"/>
        <v/>
      </c>
      <c r="H1036" s="99" t="str">
        <f t="shared" si="95"/>
        <v/>
      </c>
      <c r="I1036" s="156"/>
      <c r="J1036" s="156"/>
      <c r="K1036" s="157"/>
    </row>
    <row r="1037" spans="2:11" ht="15" customHeight="1">
      <c r="B1037" s="9">
        <v>50</v>
      </c>
      <c r="C1037" s="29" t="str">
        <f t="shared" si="90"/>
        <v/>
      </c>
      <c r="D1037" s="29" t="str">
        <f t="shared" si="91"/>
        <v/>
      </c>
      <c r="E1037" s="11" t="str">
        <f t="shared" si="92"/>
        <v/>
      </c>
      <c r="F1037" s="11" t="str">
        <f t="shared" si="93"/>
        <v/>
      </c>
      <c r="G1037" s="11" t="str">
        <f t="shared" si="94"/>
        <v/>
      </c>
      <c r="H1037" s="99" t="str">
        <f t="shared" si="95"/>
        <v/>
      </c>
      <c r="I1037" s="156"/>
      <c r="J1037" s="156"/>
      <c r="K1037" s="157"/>
    </row>
    <row r="1038" spans="2:11" ht="15" customHeight="1">
      <c r="B1038" s="9">
        <v>51</v>
      </c>
      <c r="C1038" s="29" t="str">
        <f t="shared" si="90"/>
        <v/>
      </c>
      <c r="D1038" s="29" t="str">
        <f t="shared" si="91"/>
        <v/>
      </c>
      <c r="E1038" s="11" t="str">
        <f t="shared" si="92"/>
        <v/>
      </c>
      <c r="F1038" s="11" t="str">
        <f t="shared" si="93"/>
        <v/>
      </c>
      <c r="G1038" s="11" t="str">
        <f t="shared" si="94"/>
        <v/>
      </c>
      <c r="H1038" s="99" t="str">
        <f t="shared" si="95"/>
        <v/>
      </c>
      <c r="I1038" s="156"/>
      <c r="J1038" s="156"/>
      <c r="K1038" s="157"/>
    </row>
    <row r="1039" spans="2:11" ht="15" customHeight="1">
      <c r="B1039" s="9">
        <v>52</v>
      </c>
      <c r="C1039" s="29" t="str">
        <f t="shared" si="90"/>
        <v/>
      </c>
      <c r="D1039" s="29" t="str">
        <f t="shared" si="91"/>
        <v/>
      </c>
      <c r="E1039" s="11" t="str">
        <f t="shared" si="92"/>
        <v/>
      </c>
      <c r="F1039" s="11" t="str">
        <f t="shared" si="93"/>
        <v/>
      </c>
      <c r="G1039" s="11" t="str">
        <f t="shared" si="94"/>
        <v/>
      </c>
      <c r="H1039" s="99" t="str">
        <f t="shared" si="95"/>
        <v/>
      </c>
      <c r="I1039" s="156"/>
      <c r="J1039" s="156"/>
      <c r="K1039" s="157"/>
    </row>
    <row r="1040" spans="2:11" ht="15" customHeight="1">
      <c r="B1040" s="9">
        <v>53</v>
      </c>
      <c r="C1040" s="29" t="str">
        <f t="shared" si="90"/>
        <v/>
      </c>
      <c r="D1040" s="29" t="str">
        <f t="shared" si="91"/>
        <v/>
      </c>
      <c r="E1040" s="11" t="str">
        <f t="shared" si="92"/>
        <v/>
      </c>
      <c r="F1040" s="11" t="str">
        <f t="shared" si="93"/>
        <v/>
      </c>
      <c r="G1040" s="11" t="str">
        <f t="shared" si="94"/>
        <v/>
      </c>
      <c r="H1040" s="99" t="str">
        <f t="shared" si="95"/>
        <v/>
      </c>
      <c r="I1040" s="156"/>
      <c r="J1040" s="156"/>
      <c r="K1040" s="157"/>
    </row>
    <row r="1041" spans="2:11" ht="15" customHeight="1">
      <c r="B1041" s="9">
        <v>54</v>
      </c>
      <c r="C1041" s="29" t="str">
        <f t="shared" si="90"/>
        <v/>
      </c>
      <c r="D1041" s="29" t="str">
        <f t="shared" si="91"/>
        <v/>
      </c>
      <c r="E1041" s="11" t="str">
        <f t="shared" si="92"/>
        <v/>
      </c>
      <c r="F1041" s="11" t="str">
        <f t="shared" si="93"/>
        <v/>
      </c>
      <c r="G1041" s="11" t="str">
        <f t="shared" si="94"/>
        <v/>
      </c>
      <c r="H1041" s="99" t="str">
        <f t="shared" si="95"/>
        <v/>
      </c>
      <c r="I1041" s="156"/>
      <c r="J1041" s="156"/>
      <c r="K1041" s="157"/>
    </row>
    <row r="1042" spans="2:11" ht="15" customHeight="1">
      <c r="B1042" s="9">
        <v>55</v>
      </c>
      <c r="C1042" s="29" t="str">
        <f t="shared" si="90"/>
        <v/>
      </c>
      <c r="D1042" s="29" t="str">
        <f t="shared" si="91"/>
        <v/>
      </c>
      <c r="E1042" s="11" t="str">
        <f t="shared" si="92"/>
        <v/>
      </c>
      <c r="F1042" s="11" t="str">
        <f t="shared" si="93"/>
        <v/>
      </c>
      <c r="G1042" s="11" t="str">
        <f t="shared" si="94"/>
        <v/>
      </c>
      <c r="H1042" s="99" t="str">
        <f t="shared" si="95"/>
        <v/>
      </c>
      <c r="I1042" s="156"/>
      <c r="J1042" s="156"/>
      <c r="K1042" s="157"/>
    </row>
    <row r="1043" spans="2:11" ht="15" customHeight="1">
      <c r="B1043" s="9">
        <v>56</v>
      </c>
      <c r="C1043" s="29" t="str">
        <f t="shared" si="90"/>
        <v/>
      </c>
      <c r="D1043" s="29" t="str">
        <f t="shared" si="91"/>
        <v/>
      </c>
      <c r="E1043" s="11" t="str">
        <f t="shared" si="92"/>
        <v/>
      </c>
      <c r="F1043" s="11" t="str">
        <f t="shared" si="93"/>
        <v/>
      </c>
      <c r="G1043" s="11" t="str">
        <f t="shared" si="94"/>
        <v/>
      </c>
      <c r="H1043" s="99" t="str">
        <f t="shared" si="95"/>
        <v/>
      </c>
      <c r="I1043" s="156"/>
      <c r="J1043" s="156"/>
      <c r="K1043" s="157"/>
    </row>
    <row r="1044" spans="2:11" ht="15" customHeight="1">
      <c r="B1044" s="9">
        <v>57</v>
      </c>
      <c r="C1044" s="29" t="str">
        <f t="shared" si="90"/>
        <v/>
      </c>
      <c r="D1044" s="29" t="str">
        <f t="shared" si="91"/>
        <v/>
      </c>
      <c r="E1044" s="11" t="str">
        <f t="shared" si="92"/>
        <v/>
      </c>
      <c r="F1044" s="11" t="str">
        <f t="shared" si="93"/>
        <v/>
      </c>
      <c r="G1044" s="11" t="str">
        <f t="shared" si="94"/>
        <v/>
      </c>
      <c r="H1044" s="99" t="str">
        <f t="shared" si="95"/>
        <v/>
      </c>
      <c r="I1044" s="156"/>
      <c r="J1044" s="156"/>
      <c r="K1044" s="157"/>
    </row>
    <row r="1045" spans="2:11" ht="15" customHeight="1">
      <c r="B1045" s="9">
        <v>58</v>
      </c>
      <c r="C1045" s="29" t="str">
        <f t="shared" si="90"/>
        <v/>
      </c>
      <c r="D1045" s="29" t="str">
        <f t="shared" si="91"/>
        <v/>
      </c>
      <c r="E1045" s="11" t="str">
        <f t="shared" si="92"/>
        <v/>
      </c>
      <c r="F1045" s="11" t="str">
        <f t="shared" si="93"/>
        <v/>
      </c>
      <c r="G1045" s="11" t="str">
        <f t="shared" si="94"/>
        <v/>
      </c>
      <c r="H1045" s="99" t="str">
        <f t="shared" si="95"/>
        <v/>
      </c>
      <c r="I1045" s="156"/>
      <c r="J1045" s="156"/>
      <c r="K1045" s="157"/>
    </row>
    <row r="1046" spans="2:11" ht="15" customHeight="1">
      <c r="B1046" s="9">
        <v>59</v>
      </c>
      <c r="C1046" s="29" t="str">
        <f t="shared" si="90"/>
        <v/>
      </c>
      <c r="D1046" s="29" t="str">
        <f t="shared" si="91"/>
        <v/>
      </c>
      <c r="E1046" s="11" t="str">
        <f t="shared" si="92"/>
        <v/>
      </c>
      <c r="F1046" s="11" t="str">
        <f t="shared" si="93"/>
        <v/>
      </c>
      <c r="G1046" s="11" t="str">
        <f t="shared" si="94"/>
        <v/>
      </c>
      <c r="H1046" s="99" t="str">
        <f t="shared" si="95"/>
        <v/>
      </c>
      <c r="I1046" s="156"/>
      <c r="J1046" s="156"/>
      <c r="K1046" s="157"/>
    </row>
    <row r="1047" spans="2:11" ht="15" customHeight="1">
      <c r="B1047" s="9">
        <v>60</v>
      </c>
      <c r="C1047" s="29" t="str">
        <f t="shared" si="90"/>
        <v/>
      </c>
      <c r="D1047" s="29" t="str">
        <f t="shared" si="91"/>
        <v/>
      </c>
      <c r="E1047" s="11" t="str">
        <f t="shared" si="92"/>
        <v/>
      </c>
      <c r="F1047" s="11" t="str">
        <f t="shared" si="93"/>
        <v/>
      </c>
      <c r="G1047" s="11" t="str">
        <f t="shared" si="94"/>
        <v/>
      </c>
      <c r="H1047" s="99" t="str">
        <f t="shared" si="95"/>
        <v/>
      </c>
      <c r="I1047" s="156"/>
      <c r="J1047" s="156"/>
      <c r="K1047" s="157"/>
    </row>
    <row r="1048" spans="2:11" ht="15" customHeight="1">
      <c r="B1048" s="9">
        <v>61</v>
      </c>
      <c r="C1048" s="29" t="str">
        <f t="shared" si="90"/>
        <v/>
      </c>
      <c r="D1048" s="29" t="str">
        <f t="shared" si="91"/>
        <v/>
      </c>
      <c r="E1048" s="11" t="str">
        <f t="shared" si="92"/>
        <v/>
      </c>
      <c r="F1048" s="11" t="str">
        <f t="shared" si="93"/>
        <v/>
      </c>
      <c r="G1048" s="11" t="str">
        <f t="shared" si="94"/>
        <v/>
      </c>
      <c r="H1048" s="99" t="str">
        <f t="shared" si="95"/>
        <v/>
      </c>
      <c r="I1048" s="156"/>
      <c r="J1048" s="156"/>
      <c r="K1048" s="157"/>
    </row>
    <row r="1049" spans="2:11" ht="15" customHeight="1">
      <c r="B1049" s="9">
        <v>62</v>
      </c>
      <c r="C1049" s="29" t="str">
        <f t="shared" si="90"/>
        <v/>
      </c>
      <c r="D1049" s="29" t="str">
        <f t="shared" si="91"/>
        <v/>
      </c>
      <c r="E1049" s="11" t="str">
        <f t="shared" si="92"/>
        <v/>
      </c>
      <c r="F1049" s="11" t="str">
        <f t="shared" si="93"/>
        <v/>
      </c>
      <c r="G1049" s="11" t="str">
        <f t="shared" si="94"/>
        <v/>
      </c>
      <c r="H1049" s="99" t="str">
        <f t="shared" si="95"/>
        <v/>
      </c>
      <c r="I1049" s="156"/>
      <c r="J1049" s="156"/>
      <c r="K1049" s="157"/>
    </row>
    <row r="1050" spans="2:11" ht="15" customHeight="1">
      <c r="B1050" s="9">
        <v>63</v>
      </c>
      <c r="C1050" s="29" t="str">
        <f t="shared" si="90"/>
        <v/>
      </c>
      <c r="D1050" s="29" t="str">
        <f t="shared" si="91"/>
        <v/>
      </c>
      <c r="E1050" s="11" t="str">
        <f t="shared" si="92"/>
        <v/>
      </c>
      <c r="F1050" s="11" t="str">
        <f t="shared" si="93"/>
        <v/>
      </c>
      <c r="G1050" s="11" t="str">
        <f t="shared" si="94"/>
        <v/>
      </c>
      <c r="H1050" s="99" t="str">
        <f t="shared" si="95"/>
        <v/>
      </c>
      <c r="I1050" s="156"/>
      <c r="J1050" s="156"/>
      <c r="K1050" s="157"/>
    </row>
    <row r="1051" spans="2:11" ht="15" customHeight="1">
      <c r="B1051" s="9">
        <v>64</v>
      </c>
      <c r="C1051" s="29" t="str">
        <f t="shared" si="90"/>
        <v/>
      </c>
      <c r="D1051" s="29" t="str">
        <f t="shared" si="91"/>
        <v/>
      </c>
      <c r="E1051" s="11" t="str">
        <f t="shared" si="92"/>
        <v/>
      </c>
      <c r="F1051" s="11" t="str">
        <f t="shared" si="93"/>
        <v/>
      </c>
      <c r="G1051" s="11" t="str">
        <f t="shared" si="94"/>
        <v/>
      </c>
      <c r="H1051" s="99" t="str">
        <f t="shared" si="95"/>
        <v/>
      </c>
      <c r="I1051" s="156"/>
      <c r="J1051" s="156"/>
      <c r="K1051" s="157"/>
    </row>
    <row r="1052" spans="2:11" ht="15" customHeight="1">
      <c r="B1052" s="9">
        <v>65</v>
      </c>
      <c r="C1052" s="29" t="str">
        <f t="shared" ref="C1052:C1087" si="96">IFERROR(VLOOKUP("その他の社会活動"&amp;B1052,$A$4:$H$645,3,FALSE),"")</f>
        <v/>
      </c>
      <c r="D1052" s="29" t="str">
        <f t="shared" ref="D1052:D1087" si="97">IFERROR(VLOOKUP("その他の社会活動"&amp;B1052,$A$4:$H$645,4,FALSE),"")</f>
        <v/>
      </c>
      <c r="E1052" s="11" t="str">
        <f t="shared" ref="E1052:E1087" si="98">IFERROR(VLOOKUP("その他の社会活動"&amp;B1052,$A$4:$H$645,5,FALSE),"")</f>
        <v/>
      </c>
      <c r="F1052" s="11" t="str">
        <f t="shared" ref="F1052:F1087" si="99">IFERROR(VLOOKUP("その他の社会活動"&amp;B1052,$A$4:$H$645,6,FALSE),"")</f>
        <v/>
      </c>
      <c r="G1052" s="11" t="str">
        <f t="shared" ref="G1052:G1087" si="100">IFERROR(VLOOKUP("その他の社会活動"&amp;B1052,$A$4:$H$645,7,FALSE),"")</f>
        <v/>
      </c>
      <c r="H1052" s="99" t="str">
        <f t="shared" ref="H1052:H1087" si="101">IFERROR(VLOOKUP("その他の社会活動"&amp;B1052,$A$4:$H$645,8,FALSE),"")</f>
        <v/>
      </c>
      <c r="I1052" s="156"/>
      <c r="J1052" s="156"/>
      <c r="K1052" s="157"/>
    </row>
    <row r="1053" spans="2:11" ht="15" customHeight="1">
      <c r="B1053" s="9">
        <v>66</v>
      </c>
      <c r="C1053" s="29" t="str">
        <f t="shared" si="96"/>
        <v/>
      </c>
      <c r="D1053" s="29" t="str">
        <f t="shared" si="97"/>
        <v/>
      </c>
      <c r="E1053" s="11" t="str">
        <f t="shared" si="98"/>
        <v/>
      </c>
      <c r="F1053" s="11" t="str">
        <f t="shared" si="99"/>
        <v/>
      </c>
      <c r="G1053" s="11" t="str">
        <f t="shared" si="100"/>
        <v/>
      </c>
      <c r="H1053" s="99" t="str">
        <f t="shared" si="101"/>
        <v/>
      </c>
      <c r="I1053" s="156"/>
      <c r="J1053" s="156"/>
      <c r="K1053" s="157"/>
    </row>
    <row r="1054" spans="2:11" ht="15" customHeight="1">
      <c r="B1054" s="9">
        <v>67</v>
      </c>
      <c r="C1054" s="29" t="str">
        <f t="shared" si="96"/>
        <v/>
      </c>
      <c r="D1054" s="29" t="str">
        <f t="shared" si="97"/>
        <v/>
      </c>
      <c r="E1054" s="11" t="str">
        <f t="shared" si="98"/>
        <v/>
      </c>
      <c r="F1054" s="11" t="str">
        <f t="shared" si="99"/>
        <v/>
      </c>
      <c r="G1054" s="11" t="str">
        <f t="shared" si="100"/>
        <v/>
      </c>
      <c r="H1054" s="99" t="str">
        <f t="shared" si="101"/>
        <v/>
      </c>
      <c r="I1054" s="156"/>
      <c r="J1054" s="156"/>
      <c r="K1054" s="157"/>
    </row>
    <row r="1055" spans="2:11" ht="15" customHeight="1">
      <c r="B1055" s="9">
        <v>68</v>
      </c>
      <c r="C1055" s="29" t="str">
        <f t="shared" si="96"/>
        <v/>
      </c>
      <c r="D1055" s="29" t="str">
        <f t="shared" si="97"/>
        <v/>
      </c>
      <c r="E1055" s="11" t="str">
        <f t="shared" si="98"/>
        <v/>
      </c>
      <c r="F1055" s="11" t="str">
        <f t="shared" si="99"/>
        <v/>
      </c>
      <c r="G1055" s="11" t="str">
        <f t="shared" si="100"/>
        <v/>
      </c>
      <c r="H1055" s="99" t="str">
        <f t="shared" si="101"/>
        <v/>
      </c>
      <c r="I1055" s="156"/>
      <c r="J1055" s="156"/>
      <c r="K1055" s="157"/>
    </row>
    <row r="1056" spans="2:11" ht="15" customHeight="1">
      <c r="B1056" s="9">
        <v>69</v>
      </c>
      <c r="C1056" s="29" t="str">
        <f t="shared" si="96"/>
        <v/>
      </c>
      <c r="D1056" s="29" t="str">
        <f t="shared" si="97"/>
        <v/>
      </c>
      <c r="E1056" s="11" t="str">
        <f t="shared" si="98"/>
        <v/>
      </c>
      <c r="F1056" s="11" t="str">
        <f t="shared" si="99"/>
        <v/>
      </c>
      <c r="G1056" s="11" t="str">
        <f t="shared" si="100"/>
        <v/>
      </c>
      <c r="H1056" s="99" t="str">
        <f t="shared" si="101"/>
        <v/>
      </c>
      <c r="I1056" s="156"/>
      <c r="J1056" s="156"/>
      <c r="K1056" s="157"/>
    </row>
    <row r="1057" spans="2:11" ht="15" customHeight="1">
      <c r="B1057" s="9">
        <v>70</v>
      </c>
      <c r="C1057" s="29" t="str">
        <f t="shared" si="96"/>
        <v/>
      </c>
      <c r="D1057" s="29" t="str">
        <f t="shared" si="97"/>
        <v/>
      </c>
      <c r="E1057" s="11" t="str">
        <f t="shared" si="98"/>
        <v/>
      </c>
      <c r="F1057" s="11" t="str">
        <f t="shared" si="99"/>
        <v/>
      </c>
      <c r="G1057" s="11" t="str">
        <f t="shared" si="100"/>
        <v/>
      </c>
      <c r="H1057" s="99" t="str">
        <f t="shared" si="101"/>
        <v/>
      </c>
      <c r="I1057" s="156"/>
      <c r="J1057" s="156"/>
      <c r="K1057" s="157"/>
    </row>
    <row r="1058" spans="2:11" ht="15" customHeight="1">
      <c r="B1058" s="9">
        <v>71</v>
      </c>
      <c r="C1058" s="29" t="str">
        <f t="shared" si="96"/>
        <v/>
      </c>
      <c r="D1058" s="29" t="str">
        <f t="shared" si="97"/>
        <v/>
      </c>
      <c r="E1058" s="11" t="str">
        <f t="shared" si="98"/>
        <v/>
      </c>
      <c r="F1058" s="11" t="str">
        <f t="shared" si="99"/>
        <v/>
      </c>
      <c r="G1058" s="11" t="str">
        <f t="shared" si="100"/>
        <v/>
      </c>
      <c r="H1058" s="99" t="str">
        <f t="shared" si="101"/>
        <v/>
      </c>
      <c r="I1058" s="156"/>
      <c r="J1058" s="156"/>
      <c r="K1058" s="157"/>
    </row>
    <row r="1059" spans="2:11" ht="15" customHeight="1">
      <c r="B1059" s="9">
        <v>72</v>
      </c>
      <c r="C1059" s="29" t="str">
        <f t="shared" si="96"/>
        <v/>
      </c>
      <c r="D1059" s="29" t="str">
        <f t="shared" si="97"/>
        <v/>
      </c>
      <c r="E1059" s="11" t="str">
        <f t="shared" si="98"/>
        <v/>
      </c>
      <c r="F1059" s="11" t="str">
        <f t="shared" si="99"/>
        <v/>
      </c>
      <c r="G1059" s="11" t="str">
        <f t="shared" si="100"/>
        <v/>
      </c>
      <c r="H1059" s="99" t="str">
        <f t="shared" si="101"/>
        <v/>
      </c>
      <c r="I1059" s="156"/>
      <c r="J1059" s="156"/>
      <c r="K1059" s="157"/>
    </row>
    <row r="1060" spans="2:11" ht="15" customHeight="1">
      <c r="B1060" s="9">
        <v>73</v>
      </c>
      <c r="C1060" s="29" t="str">
        <f t="shared" si="96"/>
        <v/>
      </c>
      <c r="D1060" s="29" t="str">
        <f t="shared" si="97"/>
        <v/>
      </c>
      <c r="E1060" s="11" t="str">
        <f t="shared" si="98"/>
        <v/>
      </c>
      <c r="F1060" s="11" t="str">
        <f t="shared" si="99"/>
        <v/>
      </c>
      <c r="G1060" s="11" t="str">
        <f t="shared" si="100"/>
        <v/>
      </c>
      <c r="H1060" s="99" t="str">
        <f t="shared" si="101"/>
        <v/>
      </c>
      <c r="I1060" s="156"/>
      <c r="J1060" s="156"/>
      <c r="K1060" s="157"/>
    </row>
    <row r="1061" spans="2:11" ht="15" customHeight="1">
      <c r="B1061" s="9">
        <v>74</v>
      </c>
      <c r="C1061" s="29" t="str">
        <f t="shared" si="96"/>
        <v/>
      </c>
      <c r="D1061" s="29" t="str">
        <f t="shared" si="97"/>
        <v/>
      </c>
      <c r="E1061" s="11" t="str">
        <f t="shared" si="98"/>
        <v/>
      </c>
      <c r="F1061" s="11" t="str">
        <f t="shared" si="99"/>
        <v/>
      </c>
      <c r="G1061" s="11" t="str">
        <f t="shared" si="100"/>
        <v/>
      </c>
      <c r="H1061" s="99" t="str">
        <f t="shared" si="101"/>
        <v/>
      </c>
      <c r="I1061" s="156"/>
      <c r="J1061" s="156"/>
      <c r="K1061" s="157"/>
    </row>
    <row r="1062" spans="2:11" ht="15" customHeight="1">
      <c r="B1062" s="9">
        <v>75</v>
      </c>
      <c r="C1062" s="29" t="str">
        <f t="shared" si="96"/>
        <v/>
      </c>
      <c r="D1062" s="29" t="str">
        <f t="shared" si="97"/>
        <v/>
      </c>
      <c r="E1062" s="11" t="str">
        <f t="shared" si="98"/>
        <v/>
      </c>
      <c r="F1062" s="11" t="str">
        <f t="shared" si="99"/>
        <v/>
      </c>
      <c r="G1062" s="11" t="str">
        <f t="shared" si="100"/>
        <v/>
      </c>
      <c r="H1062" s="99" t="str">
        <f t="shared" si="101"/>
        <v/>
      </c>
      <c r="I1062" s="156"/>
      <c r="J1062" s="156"/>
      <c r="K1062" s="157"/>
    </row>
    <row r="1063" spans="2:11" ht="15" customHeight="1">
      <c r="B1063" s="9">
        <v>76</v>
      </c>
      <c r="C1063" s="29" t="str">
        <f t="shared" si="96"/>
        <v/>
      </c>
      <c r="D1063" s="29" t="str">
        <f t="shared" si="97"/>
        <v/>
      </c>
      <c r="E1063" s="11" t="str">
        <f t="shared" si="98"/>
        <v/>
      </c>
      <c r="F1063" s="11" t="str">
        <f t="shared" si="99"/>
        <v/>
      </c>
      <c r="G1063" s="11" t="str">
        <f t="shared" si="100"/>
        <v/>
      </c>
      <c r="H1063" s="99" t="str">
        <f t="shared" si="101"/>
        <v/>
      </c>
      <c r="I1063" s="156"/>
      <c r="J1063" s="156"/>
      <c r="K1063" s="157"/>
    </row>
    <row r="1064" spans="2:11" ht="15" customHeight="1">
      <c r="B1064" s="9">
        <v>77</v>
      </c>
      <c r="C1064" s="29" t="str">
        <f t="shared" si="96"/>
        <v/>
      </c>
      <c r="D1064" s="29" t="str">
        <f t="shared" si="97"/>
        <v/>
      </c>
      <c r="E1064" s="11" t="str">
        <f t="shared" si="98"/>
        <v/>
      </c>
      <c r="F1064" s="11" t="str">
        <f t="shared" si="99"/>
        <v/>
      </c>
      <c r="G1064" s="11" t="str">
        <f t="shared" si="100"/>
        <v/>
      </c>
      <c r="H1064" s="99" t="str">
        <f t="shared" si="101"/>
        <v/>
      </c>
      <c r="I1064" s="156"/>
      <c r="J1064" s="156"/>
      <c r="K1064" s="157"/>
    </row>
    <row r="1065" spans="2:11" ht="15" customHeight="1">
      <c r="B1065" s="9">
        <v>78</v>
      </c>
      <c r="C1065" s="29" t="str">
        <f t="shared" si="96"/>
        <v/>
      </c>
      <c r="D1065" s="29" t="str">
        <f t="shared" si="97"/>
        <v/>
      </c>
      <c r="E1065" s="11" t="str">
        <f t="shared" si="98"/>
        <v/>
      </c>
      <c r="F1065" s="11" t="str">
        <f t="shared" si="99"/>
        <v/>
      </c>
      <c r="G1065" s="11" t="str">
        <f t="shared" si="100"/>
        <v/>
      </c>
      <c r="H1065" s="99" t="str">
        <f t="shared" si="101"/>
        <v/>
      </c>
      <c r="I1065" s="156"/>
      <c r="J1065" s="156"/>
      <c r="K1065" s="157"/>
    </row>
    <row r="1066" spans="2:11" ht="15" customHeight="1">
      <c r="B1066" s="9">
        <v>79</v>
      </c>
      <c r="C1066" s="29" t="str">
        <f t="shared" si="96"/>
        <v/>
      </c>
      <c r="D1066" s="29" t="str">
        <f t="shared" si="97"/>
        <v/>
      </c>
      <c r="E1066" s="11" t="str">
        <f t="shared" si="98"/>
        <v/>
      </c>
      <c r="F1066" s="11" t="str">
        <f t="shared" si="99"/>
        <v/>
      </c>
      <c r="G1066" s="11" t="str">
        <f t="shared" si="100"/>
        <v/>
      </c>
      <c r="H1066" s="99" t="str">
        <f t="shared" si="101"/>
        <v/>
      </c>
      <c r="I1066" s="156"/>
      <c r="J1066" s="156"/>
      <c r="K1066" s="157"/>
    </row>
    <row r="1067" spans="2:11" ht="15" customHeight="1">
      <c r="B1067" s="9">
        <v>80</v>
      </c>
      <c r="C1067" s="29" t="str">
        <f t="shared" si="96"/>
        <v/>
      </c>
      <c r="D1067" s="29" t="str">
        <f t="shared" si="97"/>
        <v/>
      </c>
      <c r="E1067" s="11" t="str">
        <f t="shared" si="98"/>
        <v/>
      </c>
      <c r="F1067" s="11" t="str">
        <f t="shared" si="99"/>
        <v/>
      </c>
      <c r="G1067" s="11" t="str">
        <f t="shared" si="100"/>
        <v/>
      </c>
      <c r="H1067" s="99" t="str">
        <f t="shared" si="101"/>
        <v/>
      </c>
      <c r="I1067" s="156"/>
      <c r="J1067" s="156"/>
      <c r="K1067" s="157"/>
    </row>
    <row r="1068" spans="2:11" ht="15" customHeight="1">
      <c r="B1068" s="9">
        <v>81</v>
      </c>
      <c r="C1068" s="29" t="str">
        <f t="shared" si="96"/>
        <v/>
      </c>
      <c r="D1068" s="29" t="str">
        <f t="shared" si="97"/>
        <v/>
      </c>
      <c r="E1068" s="11" t="str">
        <f t="shared" si="98"/>
        <v/>
      </c>
      <c r="F1068" s="11" t="str">
        <f t="shared" si="99"/>
        <v/>
      </c>
      <c r="G1068" s="11" t="str">
        <f t="shared" si="100"/>
        <v/>
      </c>
      <c r="H1068" s="99" t="str">
        <f t="shared" si="101"/>
        <v/>
      </c>
      <c r="I1068" s="156"/>
      <c r="J1068" s="156"/>
      <c r="K1068" s="157"/>
    </row>
    <row r="1069" spans="2:11" ht="15" customHeight="1">
      <c r="B1069" s="9">
        <v>82</v>
      </c>
      <c r="C1069" s="29" t="str">
        <f t="shared" si="96"/>
        <v/>
      </c>
      <c r="D1069" s="29" t="str">
        <f t="shared" si="97"/>
        <v/>
      </c>
      <c r="E1069" s="11" t="str">
        <f t="shared" si="98"/>
        <v/>
      </c>
      <c r="F1069" s="11" t="str">
        <f t="shared" si="99"/>
        <v/>
      </c>
      <c r="G1069" s="11" t="str">
        <f t="shared" si="100"/>
        <v/>
      </c>
      <c r="H1069" s="99" t="str">
        <f t="shared" si="101"/>
        <v/>
      </c>
      <c r="I1069" s="156"/>
      <c r="J1069" s="156"/>
      <c r="K1069" s="157"/>
    </row>
    <row r="1070" spans="2:11" ht="15" customHeight="1">
      <c r="B1070" s="9">
        <v>83</v>
      </c>
      <c r="C1070" s="29" t="str">
        <f t="shared" si="96"/>
        <v/>
      </c>
      <c r="D1070" s="29" t="str">
        <f t="shared" si="97"/>
        <v/>
      </c>
      <c r="E1070" s="11" t="str">
        <f t="shared" si="98"/>
        <v/>
      </c>
      <c r="F1070" s="11" t="str">
        <f t="shared" si="99"/>
        <v/>
      </c>
      <c r="G1070" s="11" t="str">
        <f t="shared" si="100"/>
        <v/>
      </c>
      <c r="H1070" s="99" t="str">
        <f t="shared" si="101"/>
        <v/>
      </c>
      <c r="I1070" s="156"/>
      <c r="J1070" s="156"/>
      <c r="K1070" s="157"/>
    </row>
    <row r="1071" spans="2:11" ht="15" customHeight="1">
      <c r="B1071" s="9">
        <v>84</v>
      </c>
      <c r="C1071" s="29" t="str">
        <f t="shared" si="96"/>
        <v/>
      </c>
      <c r="D1071" s="29" t="str">
        <f t="shared" si="97"/>
        <v/>
      </c>
      <c r="E1071" s="11" t="str">
        <f t="shared" si="98"/>
        <v/>
      </c>
      <c r="F1071" s="11" t="str">
        <f t="shared" si="99"/>
        <v/>
      </c>
      <c r="G1071" s="11" t="str">
        <f t="shared" si="100"/>
        <v/>
      </c>
      <c r="H1071" s="99" t="str">
        <f t="shared" si="101"/>
        <v/>
      </c>
      <c r="I1071" s="156"/>
      <c r="J1071" s="156"/>
      <c r="K1071" s="157"/>
    </row>
    <row r="1072" spans="2:11" ht="15" customHeight="1">
      <c r="B1072" s="9">
        <v>85</v>
      </c>
      <c r="C1072" s="29" t="str">
        <f t="shared" si="96"/>
        <v/>
      </c>
      <c r="D1072" s="29" t="str">
        <f t="shared" si="97"/>
        <v/>
      </c>
      <c r="E1072" s="11" t="str">
        <f t="shared" si="98"/>
        <v/>
      </c>
      <c r="F1072" s="11" t="str">
        <f t="shared" si="99"/>
        <v/>
      </c>
      <c r="G1072" s="11" t="str">
        <f t="shared" si="100"/>
        <v/>
      </c>
      <c r="H1072" s="99" t="str">
        <f t="shared" si="101"/>
        <v/>
      </c>
      <c r="I1072" s="156"/>
      <c r="J1072" s="156"/>
      <c r="K1072" s="157"/>
    </row>
    <row r="1073" spans="2:11" ht="15" customHeight="1">
      <c r="B1073" s="9">
        <v>86</v>
      </c>
      <c r="C1073" s="29" t="str">
        <f t="shared" si="96"/>
        <v/>
      </c>
      <c r="D1073" s="29" t="str">
        <f t="shared" si="97"/>
        <v/>
      </c>
      <c r="E1073" s="11" t="str">
        <f t="shared" si="98"/>
        <v/>
      </c>
      <c r="F1073" s="11" t="str">
        <f t="shared" si="99"/>
        <v/>
      </c>
      <c r="G1073" s="11" t="str">
        <f t="shared" si="100"/>
        <v/>
      </c>
      <c r="H1073" s="99" t="str">
        <f t="shared" si="101"/>
        <v/>
      </c>
      <c r="I1073" s="156"/>
      <c r="J1073" s="156"/>
      <c r="K1073" s="157"/>
    </row>
    <row r="1074" spans="2:11" ht="15" customHeight="1">
      <c r="B1074" s="9">
        <v>87</v>
      </c>
      <c r="C1074" s="29" t="str">
        <f t="shared" si="96"/>
        <v/>
      </c>
      <c r="D1074" s="29" t="str">
        <f t="shared" si="97"/>
        <v/>
      </c>
      <c r="E1074" s="11" t="str">
        <f t="shared" si="98"/>
        <v/>
      </c>
      <c r="F1074" s="11" t="str">
        <f t="shared" si="99"/>
        <v/>
      </c>
      <c r="G1074" s="11" t="str">
        <f t="shared" si="100"/>
        <v/>
      </c>
      <c r="H1074" s="99" t="str">
        <f t="shared" si="101"/>
        <v/>
      </c>
      <c r="I1074" s="156"/>
      <c r="J1074" s="156"/>
      <c r="K1074" s="157"/>
    </row>
    <row r="1075" spans="2:11" ht="15" customHeight="1">
      <c r="B1075" s="9">
        <v>88</v>
      </c>
      <c r="C1075" s="29" t="str">
        <f t="shared" si="96"/>
        <v/>
      </c>
      <c r="D1075" s="29" t="str">
        <f t="shared" si="97"/>
        <v/>
      </c>
      <c r="E1075" s="11" t="str">
        <f t="shared" si="98"/>
        <v/>
      </c>
      <c r="F1075" s="11" t="str">
        <f t="shared" si="99"/>
        <v/>
      </c>
      <c r="G1075" s="11" t="str">
        <f t="shared" si="100"/>
        <v/>
      </c>
      <c r="H1075" s="99" t="str">
        <f t="shared" si="101"/>
        <v/>
      </c>
      <c r="I1075" s="156"/>
      <c r="J1075" s="156"/>
      <c r="K1075" s="157"/>
    </row>
    <row r="1076" spans="2:11" ht="15" customHeight="1">
      <c r="B1076" s="9">
        <v>89</v>
      </c>
      <c r="C1076" s="29" t="str">
        <f t="shared" si="96"/>
        <v/>
      </c>
      <c r="D1076" s="29" t="str">
        <f t="shared" si="97"/>
        <v/>
      </c>
      <c r="E1076" s="11" t="str">
        <f t="shared" si="98"/>
        <v/>
      </c>
      <c r="F1076" s="11" t="str">
        <f t="shared" si="99"/>
        <v/>
      </c>
      <c r="G1076" s="11" t="str">
        <f t="shared" si="100"/>
        <v/>
      </c>
      <c r="H1076" s="99" t="str">
        <f t="shared" si="101"/>
        <v/>
      </c>
      <c r="I1076" s="156"/>
      <c r="J1076" s="156"/>
      <c r="K1076" s="157"/>
    </row>
    <row r="1077" spans="2:11" ht="15" customHeight="1">
      <c r="B1077" s="9">
        <v>90</v>
      </c>
      <c r="C1077" s="29" t="str">
        <f t="shared" si="96"/>
        <v/>
      </c>
      <c r="D1077" s="29" t="str">
        <f t="shared" si="97"/>
        <v/>
      </c>
      <c r="E1077" s="11" t="str">
        <f t="shared" si="98"/>
        <v/>
      </c>
      <c r="F1077" s="11" t="str">
        <f t="shared" si="99"/>
        <v/>
      </c>
      <c r="G1077" s="11" t="str">
        <f t="shared" si="100"/>
        <v/>
      </c>
      <c r="H1077" s="99" t="str">
        <f t="shared" si="101"/>
        <v/>
      </c>
      <c r="I1077" s="156"/>
      <c r="J1077" s="156"/>
      <c r="K1077" s="157"/>
    </row>
    <row r="1078" spans="2:11" ht="15" customHeight="1">
      <c r="B1078" s="9">
        <v>91</v>
      </c>
      <c r="C1078" s="29" t="str">
        <f t="shared" si="96"/>
        <v/>
      </c>
      <c r="D1078" s="29" t="str">
        <f t="shared" si="97"/>
        <v/>
      </c>
      <c r="E1078" s="11" t="str">
        <f t="shared" si="98"/>
        <v/>
      </c>
      <c r="F1078" s="11" t="str">
        <f t="shared" si="99"/>
        <v/>
      </c>
      <c r="G1078" s="11" t="str">
        <f t="shared" si="100"/>
        <v/>
      </c>
      <c r="H1078" s="99" t="str">
        <f t="shared" si="101"/>
        <v/>
      </c>
      <c r="I1078" s="156"/>
      <c r="J1078" s="156"/>
      <c r="K1078" s="157"/>
    </row>
    <row r="1079" spans="2:11" ht="15" customHeight="1">
      <c r="B1079" s="9">
        <v>92</v>
      </c>
      <c r="C1079" s="29" t="str">
        <f t="shared" si="96"/>
        <v/>
      </c>
      <c r="D1079" s="29" t="str">
        <f t="shared" si="97"/>
        <v/>
      </c>
      <c r="E1079" s="11" t="str">
        <f t="shared" si="98"/>
        <v/>
      </c>
      <c r="F1079" s="11" t="str">
        <f t="shared" si="99"/>
        <v/>
      </c>
      <c r="G1079" s="11" t="str">
        <f t="shared" si="100"/>
        <v/>
      </c>
      <c r="H1079" s="99" t="str">
        <f t="shared" si="101"/>
        <v/>
      </c>
      <c r="I1079" s="156"/>
      <c r="J1079" s="156"/>
      <c r="K1079" s="157"/>
    </row>
    <row r="1080" spans="2:11" ht="15" customHeight="1">
      <c r="B1080" s="9">
        <v>93</v>
      </c>
      <c r="C1080" s="29" t="str">
        <f t="shared" si="96"/>
        <v/>
      </c>
      <c r="D1080" s="29" t="str">
        <f t="shared" si="97"/>
        <v/>
      </c>
      <c r="E1080" s="11" t="str">
        <f t="shared" si="98"/>
        <v/>
      </c>
      <c r="F1080" s="11" t="str">
        <f t="shared" si="99"/>
        <v/>
      </c>
      <c r="G1080" s="11" t="str">
        <f t="shared" si="100"/>
        <v/>
      </c>
      <c r="H1080" s="99" t="str">
        <f t="shared" si="101"/>
        <v/>
      </c>
      <c r="I1080" s="156"/>
      <c r="J1080" s="156"/>
      <c r="K1080" s="157"/>
    </row>
    <row r="1081" spans="2:11" ht="15" customHeight="1">
      <c r="B1081" s="9">
        <v>94</v>
      </c>
      <c r="C1081" s="29" t="str">
        <f t="shared" si="96"/>
        <v/>
      </c>
      <c r="D1081" s="29" t="str">
        <f t="shared" si="97"/>
        <v/>
      </c>
      <c r="E1081" s="11" t="str">
        <f t="shared" si="98"/>
        <v/>
      </c>
      <c r="F1081" s="11" t="str">
        <f t="shared" si="99"/>
        <v/>
      </c>
      <c r="G1081" s="11" t="str">
        <f t="shared" si="100"/>
        <v/>
      </c>
      <c r="H1081" s="99" t="str">
        <f t="shared" si="101"/>
        <v/>
      </c>
      <c r="I1081" s="156"/>
      <c r="J1081" s="156"/>
      <c r="K1081" s="157"/>
    </row>
    <row r="1082" spans="2:11" ht="15" customHeight="1">
      <c r="B1082" s="9">
        <v>95</v>
      </c>
      <c r="C1082" s="29" t="str">
        <f t="shared" si="96"/>
        <v/>
      </c>
      <c r="D1082" s="29" t="str">
        <f t="shared" si="97"/>
        <v/>
      </c>
      <c r="E1082" s="11" t="str">
        <f t="shared" si="98"/>
        <v/>
      </c>
      <c r="F1082" s="11" t="str">
        <f t="shared" si="99"/>
        <v/>
      </c>
      <c r="G1082" s="11" t="str">
        <f t="shared" si="100"/>
        <v/>
      </c>
      <c r="H1082" s="99" t="str">
        <f t="shared" si="101"/>
        <v/>
      </c>
      <c r="I1082" s="156"/>
      <c r="J1082" s="156"/>
      <c r="K1082" s="157"/>
    </row>
    <row r="1083" spans="2:11" ht="15" customHeight="1">
      <c r="B1083" s="9">
        <v>96</v>
      </c>
      <c r="C1083" s="29" t="str">
        <f t="shared" si="96"/>
        <v/>
      </c>
      <c r="D1083" s="29" t="str">
        <f t="shared" si="97"/>
        <v/>
      </c>
      <c r="E1083" s="11" t="str">
        <f t="shared" si="98"/>
        <v/>
      </c>
      <c r="F1083" s="11" t="str">
        <f t="shared" si="99"/>
        <v/>
      </c>
      <c r="G1083" s="11" t="str">
        <f t="shared" si="100"/>
        <v/>
      </c>
      <c r="H1083" s="99" t="str">
        <f t="shared" si="101"/>
        <v/>
      </c>
      <c r="I1083" s="156"/>
      <c r="J1083" s="156"/>
      <c r="K1083" s="157"/>
    </row>
    <row r="1084" spans="2:11" ht="15" customHeight="1">
      <c r="B1084" s="9">
        <v>97</v>
      </c>
      <c r="C1084" s="29" t="str">
        <f t="shared" si="96"/>
        <v/>
      </c>
      <c r="D1084" s="29" t="str">
        <f t="shared" si="97"/>
        <v/>
      </c>
      <c r="E1084" s="11" t="str">
        <f t="shared" si="98"/>
        <v/>
      </c>
      <c r="F1084" s="11" t="str">
        <f t="shared" si="99"/>
        <v/>
      </c>
      <c r="G1084" s="11" t="str">
        <f t="shared" si="100"/>
        <v/>
      </c>
      <c r="H1084" s="99" t="str">
        <f t="shared" si="101"/>
        <v/>
      </c>
      <c r="I1084" s="156"/>
      <c r="J1084" s="156"/>
      <c r="K1084" s="157"/>
    </row>
    <row r="1085" spans="2:11" ht="15" customHeight="1">
      <c r="B1085" s="9">
        <v>98</v>
      </c>
      <c r="C1085" s="29" t="str">
        <f t="shared" si="96"/>
        <v/>
      </c>
      <c r="D1085" s="29" t="str">
        <f t="shared" si="97"/>
        <v/>
      </c>
      <c r="E1085" s="11" t="str">
        <f t="shared" si="98"/>
        <v/>
      </c>
      <c r="F1085" s="11" t="str">
        <f t="shared" si="99"/>
        <v/>
      </c>
      <c r="G1085" s="11" t="str">
        <f t="shared" si="100"/>
        <v/>
      </c>
      <c r="H1085" s="99" t="str">
        <f t="shared" si="101"/>
        <v/>
      </c>
      <c r="I1085" s="156"/>
      <c r="J1085" s="156"/>
      <c r="K1085" s="157"/>
    </row>
    <row r="1086" spans="2:11" ht="15" customHeight="1">
      <c r="B1086" s="9">
        <v>99</v>
      </c>
      <c r="C1086" s="29" t="str">
        <f t="shared" si="96"/>
        <v/>
      </c>
      <c r="D1086" s="29" t="str">
        <f t="shared" si="97"/>
        <v/>
      </c>
      <c r="E1086" s="11" t="str">
        <f t="shared" si="98"/>
        <v/>
      </c>
      <c r="F1086" s="11" t="str">
        <f t="shared" si="99"/>
        <v/>
      </c>
      <c r="G1086" s="11" t="str">
        <f t="shared" si="100"/>
        <v/>
      </c>
      <c r="H1086" s="99" t="str">
        <f t="shared" si="101"/>
        <v/>
      </c>
      <c r="I1086" s="156"/>
      <c r="J1086" s="156"/>
      <c r="K1086" s="157"/>
    </row>
    <row r="1087" spans="2:11" ht="15" customHeight="1">
      <c r="B1087" s="9">
        <v>100</v>
      </c>
      <c r="C1087" s="29" t="str">
        <f t="shared" si="96"/>
        <v/>
      </c>
      <c r="D1087" s="29" t="str">
        <f t="shared" si="97"/>
        <v/>
      </c>
      <c r="E1087" s="11" t="str">
        <f t="shared" si="98"/>
        <v/>
      </c>
      <c r="F1087" s="11" t="str">
        <f t="shared" si="99"/>
        <v/>
      </c>
      <c r="G1087" s="11" t="str">
        <f t="shared" si="100"/>
        <v/>
      </c>
      <c r="H1087" s="99" t="str">
        <f t="shared" si="101"/>
        <v/>
      </c>
      <c r="I1087" s="156"/>
      <c r="J1087" s="156"/>
      <c r="K1087" s="157"/>
    </row>
    <row r="1088" spans="2:11" ht="15" customHeight="1">
      <c r="B1088" s="9"/>
      <c r="C1088" s="30"/>
      <c r="D1088" s="30"/>
      <c r="G1088" s="28" t="s">
        <v>19</v>
      </c>
      <c r="H1088" s="103">
        <f>SUM(H988:H1087)</f>
        <v>0</v>
      </c>
      <c r="I1088" s="158"/>
      <c r="J1088" s="158"/>
      <c r="K1088" s="160"/>
    </row>
    <row r="1089" spans="2:11" ht="15" customHeight="1">
      <c r="B1089" s="9"/>
      <c r="C1089" s="32" t="s">
        <v>71</v>
      </c>
      <c r="D1089" s="30"/>
      <c r="G1089" s="9"/>
      <c r="I1089" s="109"/>
      <c r="J1089" s="115"/>
      <c r="K1089" s="115"/>
    </row>
    <row r="1090" spans="2:11" ht="15" customHeight="1">
      <c r="B1090" s="9"/>
      <c r="C1090" s="28" t="s">
        <v>1</v>
      </c>
      <c r="D1090" s="28" t="s">
        <v>13</v>
      </c>
      <c r="E1090" s="28" t="s">
        <v>27</v>
      </c>
      <c r="F1090" s="28" t="s">
        <v>15</v>
      </c>
      <c r="G1090" s="28" t="s">
        <v>20</v>
      </c>
      <c r="H1090" s="96" t="s">
        <v>56</v>
      </c>
      <c r="I1090" s="155"/>
      <c r="J1090" s="159"/>
      <c r="K1090" s="159"/>
    </row>
    <row r="1091" spans="2:11" ht="15" customHeight="1">
      <c r="B1091" s="9">
        <v>1</v>
      </c>
      <c r="C1091" s="29" t="str">
        <f t="shared" ref="C1091:C1154" si="102">IFERROR(VLOOKUP("補助対象外"&amp;B1091,$A$4:$H$645,3,FALSE),"")</f>
        <v/>
      </c>
      <c r="D1091" s="29" t="str">
        <f t="shared" ref="D1091:D1154" si="103">IFERROR(VLOOKUP("補助対象外"&amp;B1091,$A$4:$H$645,4,FALSE),"")</f>
        <v/>
      </c>
      <c r="E1091" s="11" t="str">
        <f t="shared" ref="E1091:E1154" si="104">IFERROR(VLOOKUP("補助対象外"&amp;B1091,$A$4:$H$645,5,FALSE),"")</f>
        <v/>
      </c>
      <c r="F1091" s="11" t="str">
        <f t="shared" ref="F1091:F1154" si="105">IFERROR(VLOOKUP("補助対象外"&amp;B1091,$A$4:$H$645,6,FALSE),"")</f>
        <v/>
      </c>
      <c r="G1091" s="11" t="str">
        <f t="shared" ref="G1091:G1154" si="106">IFERROR(VLOOKUP("補助対象外"&amp;B1091,$A$4:$H$645,7,FALSE),"")</f>
        <v/>
      </c>
      <c r="H1091" s="99" t="str">
        <f t="shared" ref="H1091:H1154" si="107">IFERROR(VLOOKUP("補助対象外"&amp;B1091,$A$4:$H$645,8,FALSE),"")</f>
        <v/>
      </c>
      <c r="I1091" s="156"/>
      <c r="J1091" s="156"/>
      <c r="K1091" s="157"/>
    </row>
    <row r="1092" spans="2:11" ht="15" customHeight="1">
      <c r="B1092" s="9">
        <v>2</v>
      </c>
      <c r="C1092" s="29" t="str">
        <f t="shared" si="102"/>
        <v/>
      </c>
      <c r="D1092" s="29" t="str">
        <f t="shared" si="103"/>
        <v/>
      </c>
      <c r="E1092" s="11" t="str">
        <f t="shared" si="104"/>
        <v/>
      </c>
      <c r="F1092" s="11" t="str">
        <f t="shared" si="105"/>
        <v/>
      </c>
      <c r="G1092" s="11" t="str">
        <f t="shared" si="106"/>
        <v/>
      </c>
      <c r="H1092" s="99" t="str">
        <f t="shared" si="107"/>
        <v/>
      </c>
      <c r="I1092" s="156"/>
      <c r="J1092" s="156"/>
      <c r="K1092" s="157"/>
    </row>
    <row r="1093" spans="2:11" ht="15" customHeight="1">
      <c r="B1093" s="9">
        <v>3</v>
      </c>
      <c r="C1093" s="29" t="str">
        <f t="shared" si="102"/>
        <v/>
      </c>
      <c r="D1093" s="29" t="str">
        <f t="shared" si="103"/>
        <v/>
      </c>
      <c r="E1093" s="11" t="str">
        <f t="shared" si="104"/>
        <v/>
      </c>
      <c r="F1093" s="11" t="str">
        <f t="shared" si="105"/>
        <v/>
      </c>
      <c r="G1093" s="11" t="str">
        <f t="shared" si="106"/>
        <v/>
      </c>
      <c r="H1093" s="99" t="str">
        <f t="shared" si="107"/>
        <v/>
      </c>
      <c r="I1093" s="156"/>
      <c r="J1093" s="156"/>
      <c r="K1093" s="157"/>
    </row>
    <row r="1094" spans="2:11" ht="15" customHeight="1">
      <c r="B1094" s="9">
        <v>4</v>
      </c>
      <c r="C1094" s="29" t="str">
        <f t="shared" si="102"/>
        <v/>
      </c>
      <c r="D1094" s="29" t="str">
        <f t="shared" si="103"/>
        <v/>
      </c>
      <c r="E1094" s="11" t="str">
        <f t="shared" si="104"/>
        <v/>
      </c>
      <c r="F1094" s="11" t="str">
        <f t="shared" si="105"/>
        <v/>
      </c>
      <c r="G1094" s="11" t="str">
        <f t="shared" si="106"/>
        <v/>
      </c>
      <c r="H1094" s="99" t="str">
        <f t="shared" si="107"/>
        <v/>
      </c>
      <c r="I1094" s="156"/>
      <c r="J1094" s="156"/>
      <c r="K1094" s="157"/>
    </row>
    <row r="1095" spans="2:11" ht="15" customHeight="1">
      <c r="B1095" s="9">
        <v>5</v>
      </c>
      <c r="C1095" s="29" t="str">
        <f t="shared" si="102"/>
        <v/>
      </c>
      <c r="D1095" s="29" t="str">
        <f t="shared" si="103"/>
        <v/>
      </c>
      <c r="E1095" s="11" t="str">
        <f t="shared" si="104"/>
        <v/>
      </c>
      <c r="F1095" s="11" t="str">
        <f t="shared" si="105"/>
        <v/>
      </c>
      <c r="G1095" s="11" t="str">
        <f t="shared" si="106"/>
        <v/>
      </c>
      <c r="H1095" s="99" t="str">
        <f t="shared" si="107"/>
        <v/>
      </c>
      <c r="I1095" s="156"/>
      <c r="J1095" s="156"/>
      <c r="K1095" s="157"/>
    </row>
    <row r="1096" spans="2:11" ht="15" customHeight="1">
      <c r="B1096" s="9">
        <v>6</v>
      </c>
      <c r="C1096" s="29" t="str">
        <f t="shared" si="102"/>
        <v/>
      </c>
      <c r="D1096" s="29" t="str">
        <f t="shared" si="103"/>
        <v/>
      </c>
      <c r="E1096" s="11" t="str">
        <f t="shared" si="104"/>
        <v/>
      </c>
      <c r="F1096" s="11" t="str">
        <f t="shared" si="105"/>
        <v/>
      </c>
      <c r="G1096" s="11" t="str">
        <f t="shared" si="106"/>
        <v/>
      </c>
      <c r="H1096" s="99" t="str">
        <f t="shared" si="107"/>
        <v/>
      </c>
      <c r="I1096" s="156"/>
      <c r="J1096" s="156"/>
      <c r="K1096" s="157"/>
    </row>
    <row r="1097" spans="2:11" ht="15" customHeight="1">
      <c r="B1097" s="9">
        <v>7</v>
      </c>
      <c r="C1097" s="29" t="str">
        <f t="shared" si="102"/>
        <v/>
      </c>
      <c r="D1097" s="29" t="str">
        <f t="shared" si="103"/>
        <v/>
      </c>
      <c r="E1097" s="11" t="str">
        <f t="shared" si="104"/>
        <v/>
      </c>
      <c r="F1097" s="11" t="str">
        <f t="shared" si="105"/>
        <v/>
      </c>
      <c r="G1097" s="11" t="str">
        <f t="shared" si="106"/>
        <v/>
      </c>
      <c r="H1097" s="99" t="str">
        <f t="shared" si="107"/>
        <v/>
      </c>
      <c r="I1097" s="156"/>
      <c r="J1097" s="156"/>
      <c r="K1097" s="157"/>
    </row>
    <row r="1098" spans="2:11" ht="15" customHeight="1">
      <c r="B1098" s="9">
        <v>8</v>
      </c>
      <c r="C1098" s="29" t="str">
        <f t="shared" si="102"/>
        <v/>
      </c>
      <c r="D1098" s="29" t="str">
        <f t="shared" si="103"/>
        <v/>
      </c>
      <c r="E1098" s="11" t="str">
        <f t="shared" si="104"/>
        <v/>
      </c>
      <c r="F1098" s="11" t="str">
        <f t="shared" si="105"/>
        <v/>
      </c>
      <c r="G1098" s="11" t="str">
        <f t="shared" si="106"/>
        <v/>
      </c>
      <c r="H1098" s="99" t="str">
        <f t="shared" si="107"/>
        <v/>
      </c>
      <c r="I1098" s="156"/>
      <c r="J1098" s="156"/>
      <c r="K1098" s="157"/>
    </row>
    <row r="1099" spans="2:11" ht="15" customHeight="1">
      <c r="B1099" s="9">
        <v>9</v>
      </c>
      <c r="C1099" s="29" t="str">
        <f t="shared" si="102"/>
        <v/>
      </c>
      <c r="D1099" s="29" t="str">
        <f t="shared" si="103"/>
        <v/>
      </c>
      <c r="E1099" s="11" t="str">
        <f t="shared" si="104"/>
        <v/>
      </c>
      <c r="F1099" s="11" t="str">
        <f t="shared" si="105"/>
        <v/>
      </c>
      <c r="G1099" s="11" t="str">
        <f t="shared" si="106"/>
        <v/>
      </c>
      <c r="H1099" s="99" t="str">
        <f t="shared" si="107"/>
        <v/>
      </c>
      <c r="I1099" s="156"/>
      <c r="J1099" s="156"/>
      <c r="K1099" s="157"/>
    </row>
    <row r="1100" spans="2:11" ht="15" customHeight="1">
      <c r="B1100" s="9">
        <v>10</v>
      </c>
      <c r="C1100" s="29" t="str">
        <f t="shared" si="102"/>
        <v/>
      </c>
      <c r="D1100" s="29" t="str">
        <f t="shared" si="103"/>
        <v/>
      </c>
      <c r="E1100" s="11" t="str">
        <f t="shared" si="104"/>
        <v/>
      </c>
      <c r="F1100" s="11" t="str">
        <f t="shared" si="105"/>
        <v/>
      </c>
      <c r="G1100" s="11" t="str">
        <f t="shared" si="106"/>
        <v/>
      </c>
      <c r="H1100" s="99" t="str">
        <f t="shared" si="107"/>
        <v/>
      </c>
      <c r="I1100" s="156"/>
      <c r="J1100" s="156"/>
      <c r="K1100" s="157"/>
    </row>
    <row r="1101" spans="2:11" ht="15" customHeight="1">
      <c r="B1101" s="9">
        <v>11</v>
      </c>
      <c r="C1101" s="29" t="str">
        <f t="shared" si="102"/>
        <v/>
      </c>
      <c r="D1101" s="29" t="str">
        <f t="shared" si="103"/>
        <v/>
      </c>
      <c r="E1101" s="11" t="str">
        <f t="shared" si="104"/>
        <v/>
      </c>
      <c r="F1101" s="11" t="str">
        <f t="shared" si="105"/>
        <v/>
      </c>
      <c r="G1101" s="11" t="str">
        <f t="shared" si="106"/>
        <v/>
      </c>
      <c r="H1101" s="99" t="str">
        <f t="shared" si="107"/>
        <v/>
      </c>
      <c r="I1101" s="156"/>
      <c r="J1101" s="156"/>
      <c r="K1101" s="157"/>
    </row>
    <row r="1102" spans="2:11" ht="15" customHeight="1">
      <c r="B1102" s="9">
        <v>12</v>
      </c>
      <c r="C1102" s="29" t="str">
        <f t="shared" si="102"/>
        <v/>
      </c>
      <c r="D1102" s="29" t="str">
        <f t="shared" si="103"/>
        <v/>
      </c>
      <c r="E1102" s="11" t="str">
        <f t="shared" si="104"/>
        <v/>
      </c>
      <c r="F1102" s="11" t="str">
        <f t="shared" si="105"/>
        <v/>
      </c>
      <c r="G1102" s="11" t="str">
        <f t="shared" si="106"/>
        <v/>
      </c>
      <c r="H1102" s="99" t="str">
        <f t="shared" si="107"/>
        <v/>
      </c>
      <c r="I1102" s="156"/>
      <c r="J1102" s="156"/>
      <c r="K1102" s="157"/>
    </row>
    <row r="1103" spans="2:11" ht="15" customHeight="1">
      <c r="B1103" s="9">
        <v>13</v>
      </c>
      <c r="C1103" s="29" t="str">
        <f t="shared" si="102"/>
        <v/>
      </c>
      <c r="D1103" s="29" t="str">
        <f t="shared" si="103"/>
        <v/>
      </c>
      <c r="E1103" s="11" t="str">
        <f t="shared" si="104"/>
        <v/>
      </c>
      <c r="F1103" s="11" t="str">
        <f t="shared" si="105"/>
        <v/>
      </c>
      <c r="G1103" s="11" t="str">
        <f t="shared" si="106"/>
        <v/>
      </c>
      <c r="H1103" s="99" t="str">
        <f t="shared" si="107"/>
        <v/>
      </c>
      <c r="I1103" s="156"/>
      <c r="J1103" s="156"/>
      <c r="K1103" s="157"/>
    </row>
    <row r="1104" spans="2:11" ht="15" customHeight="1">
      <c r="B1104" s="9">
        <v>14</v>
      </c>
      <c r="C1104" s="29" t="str">
        <f t="shared" si="102"/>
        <v/>
      </c>
      <c r="D1104" s="29" t="str">
        <f t="shared" si="103"/>
        <v/>
      </c>
      <c r="E1104" s="11" t="str">
        <f t="shared" si="104"/>
        <v/>
      </c>
      <c r="F1104" s="11" t="str">
        <f t="shared" si="105"/>
        <v/>
      </c>
      <c r="G1104" s="11" t="str">
        <f t="shared" si="106"/>
        <v/>
      </c>
      <c r="H1104" s="99" t="str">
        <f t="shared" si="107"/>
        <v/>
      </c>
      <c r="I1104" s="156"/>
      <c r="J1104" s="156"/>
      <c r="K1104" s="157"/>
    </row>
    <row r="1105" spans="2:11" ht="15" customHeight="1">
      <c r="B1105" s="9">
        <v>15</v>
      </c>
      <c r="C1105" s="29" t="str">
        <f t="shared" si="102"/>
        <v/>
      </c>
      <c r="D1105" s="29" t="str">
        <f t="shared" si="103"/>
        <v/>
      </c>
      <c r="E1105" s="11" t="str">
        <f t="shared" si="104"/>
        <v/>
      </c>
      <c r="F1105" s="11" t="str">
        <f t="shared" si="105"/>
        <v/>
      </c>
      <c r="G1105" s="11" t="str">
        <f t="shared" si="106"/>
        <v/>
      </c>
      <c r="H1105" s="99" t="str">
        <f t="shared" si="107"/>
        <v/>
      </c>
      <c r="I1105" s="156"/>
      <c r="J1105" s="156"/>
      <c r="K1105" s="157"/>
    </row>
    <row r="1106" spans="2:11" ht="15" customHeight="1">
      <c r="B1106" s="9">
        <v>16</v>
      </c>
      <c r="C1106" s="29" t="str">
        <f t="shared" si="102"/>
        <v/>
      </c>
      <c r="D1106" s="29" t="str">
        <f t="shared" si="103"/>
        <v/>
      </c>
      <c r="E1106" s="11" t="str">
        <f t="shared" si="104"/>
        <v/>
      </c>
      <c r="F1106" s="11" t="str">
        <f t="shared" si="105"/>
        <v/>
      </c>
      <c r="G1106" s="11" t="str">
        <f t="shared" si="106"/>
        <v/>
      </c>
      <c r="H1106" s="99" t="str">
        <f t="shared" si="107"/>
        <v/>
      </c>
      <c r="I1106" s="156"/>
      <c r="J1106" s="156"/>
      <c r="K1106" s="157"/>
    </row>
    <row r="1107" spans="2:11" ht="15" customHeight="1">
      <c r="B1107" s="9">
        <v>17</v>
      </c>
      <c r="C1107" s="29" t="str">
        <f t="shared" si="102"/>
        <v/>
      </c>
      <c r="D1107" s="29" t="str">
        <f t="shared" si="103"/>
        <v/>
      </c>
      <c r="E1107" s="11" t="str">
        <f t="shared" si="104"/>
        <v/>
      </c>
      <c r="F1107" s="11" t="str">
        <f t="shared" si="105"/>
        <v/>
      </c>
      <c r="G1107" s="11" t="str">
        <f t="shared" si="106"/>
        <v/>
      </c>
      <c r="H1107" s="99" t="str">
        <f t="shared" si="107"/>
        <v/>
      </c>
      <c r="I1107" s="156"/>
      <c r="J1107" s="156"/>
      <c r="K1107" s="157"/>
    </row>
    <row r="1108" spans="2:11" ht="15" customHeight="1">
      <c r="B1108" s="9">
        <v>18</v>
      </c>
      <c r="C1108" s="29" t="str">
        <f t="shared" si="102"/>
        <v/>
      </c>
      <c r="D1108" s="29" t="str">
        <f t="shared" si="103"/>
        <v/>
      </c>
      <c r="E1108" s="11" t="str">
        <f t="shared" si="104"/>
        <v/>
      </c>
      <c r="F1108" s="11" t="str">
        <f t="shared" si="105"/>
        <v/>
      </c>
      <c r="G1108" s="11" t="str">
        <f t="shared" si="106"/>
        <v/>
      </c>
      <c r="H1108" s="99" t="str">
        <f t="shared" si="107"/>
        <v/>
      </c>
      <c r="I1108" s="156"/>
      <c r="J1108" s="156"/>
      <c r="K1108" s="157"/>
    </row>
    <row r="1109" spans="2:11" ht="15" customHeight="1">
      <c r="B1109" s="9">
        <v>19</v>
      </c>
      <c r="C1109" s="29" t="str">
        <f t="shared" si="102"/>
        <v/>
      </c>
      <c r="D1109" s="29" t="str">
        <f t="shared" si="103"/>
        <v/>
      </c>
      <c r="E1109" s="11" t="str">
        <f t="shared" si="104"/>
        <v/>
      </c>
      <c r="F1109" s="11" t="str">
        <f t="shared" si="105"/>
        <v/>
      </c>
      <c r="G1109" s="11" t="str">
        <f t="shared" si="106"/>
        <v/>
      </c>
      <c r="H1109" s="99" t="str">
        <f t="shared" si="107"/>
        <v/>
      </c>
      <c r="I1109" s="156"/>
      <c r="J1109" s="156"/>
      <c r="K1109" s="157"/>
    </row>
    <row r="1110" spans="2:11" ht="15" customHeight="1">
      <c r="B1110" s="9">
        <v>20</v>
      </c>
      <c r="C1110" s="29" t="str">
        <f t="shared" si="102"/>
        <v/>
      </c>
      <c r="D1110" s="29" t="str">
        <f t="shared" si="103"/>
        <v/>
      </c>
      <c r="E1110" s="11" t="str">
        <f t="shared" si="104"/>
        <v/>
      </c>
      <c r="F1110" s="11" t="str">
        <f t="shared" si="105"/>
        <v/>
      </c>
      <c r="G1110" s="11" t="str">
        <f t="shared" si="106"/>
        <v/>
      </c>
      <c r="H1110" s="99" t="str">
        <f t="shared" si="107"/>
        <v/>
      </c>
      <c r="I1110" s="156"/>
      <c r="J1110" s="156"/>
      <c r="K1110" s="157"/>
    </row>
    <row r="1111" spans="2:11" ht="15" customHeight="1">
      <c r="B1111" s="9">
        <v>21</v>
      </c>
      <c r="C1111" s="29" t="str">
        <f t="shared" si="102"/>
        <v/>
      </c>
      <c r="D1111" s="29" t="str">
        <f t="shared" si="103"/>
        <v/>
      </c>
      <c r="E1111" s="11" t="str">
        <f t="shared" si="104"/>
        <v/>
      </c>
      <c r="F1111" s="11" t="str">
        <f t="shared" si="105"/>
        <v/>
      </c>
      <c r="G1111" s="11" t="str">
        <f t="shared" si="106"/>
        <v/>
      </c>
      <c r="H1111" s="99" t="str">
        <f t="shared" si="107"/>
        <v/>
      </c>
      <c r="I1111" s="156"/>
      <c r="J1111" s="156"/>
      <c r="K1111" s="157"/>
    </row>
    <row r="1112" spans="2:11" ht="15" customHeight="1">
      <c r="B1112" s="9">
        <v>22</v>
      </c>
      <c r="C1112" s="29" t="str">
        <f t="shared" si="102"/>
        <v/>
      </c>
      <c r="D1112" s="29" t="str">
        <f t="shared" si="103"/>
        <v/>
      </c>
      <c r="E1112" s="11" t="str">
        <f t="shared" si="104"/>
        <v/>
      </c>
      <c r="F1112" s="11" t="str">
        <f t="shared" si="105"/>
        <v/>
      </c>
      <c r="G1112" s="11" t="str">
        <f t="shared" si="106"/>
        <v/>
      </c>
      <c r="H1112" s="99" t="str">
        <f t="shared" si="107"/>
        <v/>
      </c>
      <c r="I1112" s="156"/>
      <c r="J1112" s="156"/>
      <c r="K1112" s="157"/>
    </row>
    <row r="1113" spans="2:11" ht="15" customHeight="1">
      <c r="B1113" s="9">
        <v>23</v>
      </c>
      <c r="C1113" s="29" t="str">
        <f t="shared" si="102"/>
        <v/>
      </c>
      <c r="D1113" s="29" t="str">
        <f t="shared" si="103"/>
        <v/>
      </c>
      <c r="E1113" s="11" t="str">
        <f t="shared" si="104"/>
        <v/>
      </c>
      <c r="F1113" s="11" t="str">
        <f t="shared" si="105"/>
        <v/>
      </c>
      <c r="G1113" s="11" t="str">
        <f t="shared" si="106"/>
        <v/>
      </c>
      <c r="H1113" s="99" t="str">
        <f t="shared" si="107"/>
        <v/>
      </c>
      <c r="I1113" s="156"/>
      <c r="J1113" s="156"/>
      <c r="K1113" s="157"/>
    </row>
    <row r="1114" spans="2:11" ht="15" customHeight="1">
      <c r="B1114" s="9">
        <v>24</v>
      </c>
      <c r="C1114" s="29" t="str">
        <f t="shared" si="102"/>
        <v/>
      </c>
      <c r="D1114" s="29" t="str">
        <f t="shared" si="103"/>
        <v/>
      </c>
      <c r="E1114" s="11" t="str">
        <f t="shared" si="104"/>
        <v/>
      </c>
      <c r="F1114" s="11" t="str">
        <f t="shared" si="105"/>
        <v/>
      </c>
      <c r="G1114" s="11" t="str">
        <f t="shared" si="106"/>
        <v/>
      </c>
      <c r="H1114" s="99" t="str">
        <f t="shared" si="107"/>
        <v/>
      </c>
      <c r="I1114" s="156"/>
      <c r="J1114" s="156"/>
      <c r="K1114" s="157"/>
    </row>
    <row r="1115" spans="2:11" ht="15" customHeight="1">
      <c r="B1115" s="9">
        <v>25</v>
      </c>
      <c r="C1115" s="29" t="str">
        <f t="shared" si="102"/>
        <v/>
      </c>
      <c r="D1115" s="29" t="str">
        <f t="shared" si="103"/>
        <v/>
      </c>
      <c r="E1115" s="11" t="str">
        <f t="shared" si="104"/>
        <v/>
      </c>
      <c r="F1115" s="11" t="str">
        <f t="shared" si="105"/>
        <v/>
      </c>
      <c r="G1115" s="11" t="str">
        <f t="shared" si="106"/>
        <v/>
      </c>
      <c r="H1115" s="99" t="str">
        <f t="shared" si="107"/>
        <v/>
      </c>
      <c r="I1115" s="156"/>
      <c r="J1115" s="156"/>
      <c r="K1115" s="157"/>
    </row>
    <row r="1116" spans="2:11" ht="15" customHeight="1">
      <c r="B1116" s="9">
        <v>26</v>
      </c>
      <c r="C1116" s="29" t="str">
        <f t="shared" si="102"/>
        <v/>
      </c>
      <c r="D1116" s="29" t="str">
        <f t="shared" si="103"/>
        <v/>
      </c>
      <c r="E1116" s="11" t="str">
        <f t="shared" si="104"/>
        <v/>
      </c>
      <c r="F1116" s="11" t="str">
        <f t="shared" si="105"/>
        <v/>
      </c>
      <c r="G1116" s="11" t="str">
        <f t="shared" si="106"/>
        <v/>
      </c>
      <c r="H1116" s="99" t="str">
        <f t="shared" si="107"/>
        <v/>
      </c>
      <c r="I1116" s="156"/>
      <c r="J1116" s="156"/>
      <c r="K1116" s="157"/>
    </row>
    <row r="1117" spans="2:11" ht="15" customHeight="1">
      <c r="B1117" s="9">
        <v>27</v>
      </c>
      <c r="C1117" s="29" t="str">
        <f t="shared" si="102"/>
        <v/>
      </c>
      <c r="D1117" s="29" t="str">
        <f t="shared" si="103"/>
        <v/>
      </c>
      <c r="E1117" s="11" t="str">
        <f t="shared" si="104"/>
        <v/>
      </c>
      <c r="F1117" s="11" t="str">
        <f t="shared" si="105"/>
        <v/>
      </c>
      <c r="G1117" s="11" t="str">
        <f t="shared" si="106"/>
        <v/>
      </c>
      <c r="H1117" s="99" t="str">
        <f t="shared" si="107"/>
        <v/>
      </c>
      <c r="I1117" s="156"/>
      <c r="J1117" s="156"/>
      <c r="K1117" s="157"/>
    </row>
    <row r="1118" spans="2:11" ht="15" customHeight="1">
      <c r="B1118" s="9">
        <v>28</v>
      </c>
      <c r="C1118" s="29" t="str">
        <f t="shared" si="102"/>
        <v/>
      </c>
      <c r="D1118" s="29" t="str">
        <f t="shared" si="103"/>
        <v/>
      </c>
      <c r="E1118" s="11" t="str">
        <f t="shared" si="104"/>
        <v/>
      </c>
      <c r="F1118" s="11" t="str">
        <f t="shared" si="105"/>
        <v/>
      </c>
      <c r="G1118" s="11" t="str">
        <f t="shared" si="106"/>
        <v/>
      </c>
      <c r="H1118" s="99" t="str">
        <f t="shared" si="107"/>
        <v/>
      </c>
      <c r="I1118" s="156"/>
      <c r="J1118" s="156"/>
      <c r="K1118" s="157"/>
    </row>
    <row r="1119" spans="2:11" ht="15" customHeight="1">
      <c r="B1119" s="9">
        <v>29</v>
      </c>
      <c r="C1119" s="29" t="str">
        <f t="shared" si="102"/>
        <v/>
      </c>
      <c r="D1119" s="29" t="str">
        <f t="shared" si="103"/>
        <v/>
      </c>
      <c r="E1119" s="11" t="str">
        <f t="shared" si="104"/>
        <v/>
      </c>
      <c r="F1119" s="11" t="str">
        <f t="shared" si="105"/>
        <v/>
      </c>
      <c r="G1119" s="11" t="str">
        <f t="shared" si="106"/>
        <v/>
      </c>
      <c r="H1119" s="99" t="str">
        <f t="shared" si="107"/>
        <v/>
      </c>
      <c r="I1119" s="156"/>
      <c r="J1119" s="156"/>
      <c r="K1119" s="157"/>
    </row>
    <row r="1120" spans="2:11" ht="15" customHeight="1">
      <c r="B1120" s="9">
        <v>30</v>
      </c>
      <c r="C1120" s="29" t="str">
        <f t="shared" si="102"/>
        <v/>
      </c>
      <c r="D1120" s="29" t="str">
        <f t="shared" si="103"/>
        <v/>
      </c>
      <c r="E1120" s="11" t="str">
        <f t="shared" si="104"/>
        <v/>
      </c>
      <c r="F1120" s="11" t="str">
        <f t="shared" si="105"/>
        <v/>
      </c>
      <c r="G1120" s="11" t="str">
        <f t="shared" si="106"/>
        <v/>
      </c>
      <c r="H1120" s="99" t="str">
        <f t="shared" si="107"/>
        <v/>
      </c>
      <c r="I1120" s="156"/>
      <c r="J1120" s="156"/>
      <c r="K1120" s="157"/>
    </row>
    <row r="1121" spans="2:11" ht="15" customHeight="1">
      <c r="B1121" s="9">
        <v>31</v>
      </c>
      <c r="C1121" s="29" t="str">
        <f t="shared" si="102"/>
        <v/>
      </c>
      <c r="D1121" s="29" t="str">
        <f t="shared" si="103"/>
        <v/>
      </c>
      <c r="E1121" s="11" t="str">
        <f t="shared" si="104"/>
        <v/>
      </c>
      <c r="F1121" s="11" t="str">
        <f t="shared" si="105"/>
        <v/>
      </c>
      <c r="G1121" s="11" t="str">
        <f t="shared" si="106"/>
        <v/>
      </c>
      <c r="H1121" s="99" t="str">
        <f t="shared" si="107"/>
        <v/>
      </c>
      <c r="I1121" s="156"/>
      <c r="J1121" s="156"/>
      <c r="K1121" s="157"/>
    </row>
    <row r="1122" spans="2:11" ht="15" customHeight="1">
      <c r="B1122" s="9">
        <v>32</v>
      </c>
      <c r="C1122" s="29" t="str">
        <f t="shared" si="102"/>
        <v/>
      </c>
      <c r="D1122" s="29" t="str">
        <f t="shared" si="103"/>
        <v/>
      </c>
      <c r="E1122" s="11" t="str">
        <f t="shared" si="104"/>
        <v/>
      </c>
      <c r="F1122" s="11" t="str">
        <f t="shared" si="105"/>
        <v/>
      </c>
      <c r="G1122" s="11" t="str">
        <f t="shared" si="106"/>
        <v/>
      </c>
      <c r="H1122" s="99" t="str">
        <f t="shared" si="107"/>
        <v/>
      </c>
      <c r="I1122" s="156"/>
      <c r="J1122" s="156"/>
      <c r="K1122" s="157"/>
    </row>
    <row r="1123" spans="2:11" ht="15" customHeight="1">
      <c r="B1123" s="9">
        <v>33</v>
      </c>
      <c r="C1123" s="29" t="str">
        <f t="shared" si="102"/>
        <v/>
      </c>
      <c r="D1123" s="29" t="str">
        <f t="shared" si="103"/>
        <v/>
      </c>
      <c r="E1123" s="11" t="str">
        <f t="shared" si="104"/>
        <v/>
      </c>
      <c r="F1123" s="11" t="str">
        <f t="shared" si="105"/>
        <v/>
      </c>
      <c r="G1123" s="11" t="str">
        <f t="shared" si="106"/>
        <v/>
      </c>
      <c r="H1123" s="99" t="str">
        <f t="shared" si="107"/>
        <v/>
      </c>
      <c r="I1123" s="156"/>
      <c r="J1123" s="156"/>
      <c r="K1123" s="157"/>
    </row>
    <row r="1124" spans="2:11" ht="15" customHeight="1">
      <c r="B1124" s="9">
        <v>34</v>
      </c>
      <c r="C1124" s="29" t="str">
        <f t="shared" si="102"/>
        <v/>
      </c>
      <c r="D1124" s="29" t="str">
        <f t="shared" si="103"/>
        <v/>
      </c>
      <c r="E1124" s="11" t="str">
        <f t="shared" si="104"/>
        <v/>
      </c>
      <c r="F1124" s="11" t="str">
        <f t="shared" si="105"/>
        <v/>
      </c>
      <c r="G1124" s="11" t="str">
        <f t="shared" si="106"/>
        <v/>
      </c>
      <c r="H1124" s="99" t="str">
        <f t="shared" si="107"/>
        <v/>
      </c>
      <c r="I1124" s="156"/>
      <c r="J1124" s="156"/>
      <c r="K1124" s="157"/>
    </row>
    <row r="1125" spans="2:11" ht="15" customHeight="1">
      <c r="B1125" s="9">
        <v>35</v>
      </c>
      <c r="C1125" s="29" t="str">
        <f t="shared" si="102"/>
        <v/>
      </c>
      <c r="D1125" s="29" t="str">
        <f t="shared" si="103"/>
        <v/>
      </c>
      <c r="E1125" s="11" t="str">
        <f t="shared" si="104"/>
        <v/>
      </c>
      <c r="F1125" s="11" t="str">
        <f t="shared" si="105"/>
        <v/>
      </c>
      <c r="G1125" s="11" t="str">
        <f t="shared" si="106"/>
        <v/>
      </c>
      <c r="H1125" s="99" t="str">
        <f t="shared" si="107"/>
        <v/>
      </c>
      <c r="I1125" s="156"/>
      <c r="J1125" s="156"/>
      <c r="K1125" s="157"/>
    </row>
    <row r="1126" spans="2:11" ht="15" customHeight="1">
      <c r="B1126" s="9">
        <v>36</v>
      </c>
      <c r="C1126" s="29" t="str">
        <f t="shared" si="102"/>
        <v/>
      </c>
      <c r="D1126" s="29" t="str">
        <f t="shared" si="103"/>
        <v/>
      </c>
      <c r="E1126" s="11" t="str">
        <f t="shared" si="104"/>
        <v/>
      </c>
      <c r="F1126" s="11" t="str">
        <f t="shared" si="105"/>
        <v/>
      </c>
      <c r="G1126" s="11" t="str">
        <f t="shared" si="106"/>
        <v/>
      </c>
      <c r="H1126" s="99" t="str">
        <f t="shared" si="107"/>
        <v/>
      </c>
      <c r="I1126" s="156"/>
      <c r="J1126" s="156"/>
      <c r="K1126" s="157"/>
    </row>
    <row r="1127" spans="2:11" ht="15" customHeight="1">
      <c r="B1127" s="9">
        <v>37</v>
      </c>
      <c r="C1127" s="29" t="str">
        <f t="shared" si="102"/>
        <v/>
      </c>
      <c r="D1127" s="29" t="str">
        <f t="shared" si="103"/>
        <v/>
      </c>
      <c r="E1127" s="11" t="str">
        <f t="shared" si="104"/>
        <v/>
      </c>
      <c r="F1127" s="11" t="str">
        <f t="shared" si="105"/>
        <v/>
      </c>
      <c r="G1127" s="11" t="str">
        <f t="shared" si="106"/>
        <v/>
      </c>
      <c r="H1127" s="99" t="str">
        <f t="shared" si="107"/>
        <v/>
      </c>
      <c r="I1127" s="156"/>
      <c r="J1127" s="156"/>
      <c r="K1127" s="157"/>
    </row>
    <row r="1128" spans="2:11" ht="15" customHeight="1">
      <c r="B1128" s="9">
        <v>38</v>
      </c>
      <c r="C1128" s="29" t="str">
        <f t="shared" si="102"/>
        <v/>
      </c>
      <c r="D1128" s="29" t="str">
        <f t="shared" si="103"/>
        <v/>
      </c>
      <c r="E1128" s="11" t="str">
        <f t="shared" si="104"/>
        <v/>
      </c>
      <c r="F1128" s="11" t="str">
        <f t="shared" si="105"/>
        <v/>
      </c>
      <c r="G1128" s="11" t="str">
        <f t="shared" si="106"/>
        <v/>
      </c>
      <c r="H1128" s="99" t="str">
        <f t="shared" si="107"/>
        <v/>
      </c>
      <c r="I1128" s="156"/>
      <c r="J1128" s="156"/>
      <c r="K1128" s="157"/>
    </row>
    <row r="1129" spans="2:11" ht="15" customHeight="1">
      <c r="B1129" s="9">
        <v>39</v>
      </c>
      <c r="C1129" s="29" t="str">
        <f t="shared" si="102"/>
        <v/>
      </c>
      <c r="D1129" s="29" t="str">
        <f t="shared" si="103"/>
        <v/>
      </c>
      <c r="E1129" s="11" t="str">
        <f t="shared" si="104"/>
        <v/>
      </c>
      <c r="F1129" s="11" t="str">
        <f t="shared" si="105"/>
        <v/>
      </c>
      <c r="G1129" s="11" t="str">
        <f t="shared" si="106"/>
        <v/>
      </c>
      <c r="H1129" s="99" t="str">
        <f t="shared" si="107"/>
        <v/>
      </c>
      <c r="I1129" s="156"/>
      <c r="J1129" s="156"/>
      <c r="K1129" s="157"/>
    </row>
    <row r="1130" spans="2:11" ht="15" customHeight="1">
      <c r="B1130" s="9">
        <v>40</v>
      </c>
      <c r="C1130" s="29" t="str">
        <f t="shared" si="102"/>
        <v/>
      </c>
      <c r="D1130" s="29" t="str">
        <f t="shared" si="103"/>
        <v/>
      </c>
      <c r="E1130" s="11" t="str">
        <f t="shared" si="104"/>
        <v/>
      </c>
      <c r="F1130" s="11" t="str">
        <f t="shared" si="105"/>
        <v/>
      </c>
      <c r="G1130" s="11" t="str">
        <f t="shared" si="106"/>
        <v/>
      </c>
      <c r="H1130" s="99" t="str">
        <f t="shared" si="107"/>
        <v/>
      </c>
      <c r="I1130" s="156"/>
      <c r="J1130" s="156"/>
      <c r="K1130" s="157"/>
    </row>
    <row r="1131" spans="2:11" ht="15" customHeight="1">
      <c r="B1131" s="9">
        <v>41</v>
      </c>
      <c r="C1131" s="29" t="str">
        <f t="shared" si="102"/>
        <v/>
      </c>
      <c r="D1131" s="29" t="str">
        <f t="shared" si="103"/>
        <v/>
      </c>
      <c r="E1131" s="11" t="str">
        <f t="shared" si="104"/>
        <v/>
      </c>
      <c r="F1131" s="11" t="str">
        <f t="shared" si="105"/>
        <v/>
      </c>
      <c r="G1131" s="11" t="str">
        <f t="shared" si="106"/>
        <v/>
      </c>
      <c r="H1131" s="99" t="str">
        <f t="shared" si="107"/>
        <v/>
      </c>
      <c r="I1131" s="156"/>
      <c r="J1131" s="156"/>
      <c r="K1131" s="157"/>
    </row>
    <row r="1132" spans="2:11" ht="15" customHeight="1">
      <c r="B1132" s="9">
        <v>42</v>
      </c>
      <c r="C1132" s="29" t="str">
        <f t="shared" si="102"/>
        <v/>
      </c>
      <c r="D1132" s="29" t="str">
        <f t="shared" si="103"/>
        <v/>
      </c>
      <c r="E1132" s="11" t="str">
        <f t="shared" si="104"/>
        <v/>
      </c>
      <c r="F1132" s="11" t="str">
        <f t="shared" si="105"/>
        <v/>
      </c>
      <c r="G1132" s="11" t="str">
        <f t="shared" si="106"/>
        <v/>
      </c>
      <c r="H1132" s="99" t="str">
        <f t="shared" si="107"/>
        <v/>
      </c>
      <c r="I1132" s="156"/>
      <c r="J1132" s="156"/>
      <c r="K1132" s="157"/>
    </row>
    <row r="1133" spans="2:11" ht="15" customHeight="1">
      <c r="B1133" s="9">
        <v>43</v>
      </c>
      <c r="C1133" s="29" t="str">
        <f t="shared" si="102"/>
        <v/>
      </c>
      <c r="D1133" s="29" t="str">
        <f t="shared" si="103"/>
        <v/>
      </c>
      <c r="E1133" s="11" t="str">
        <f t="shared" si="104"/>
        <v/>
      </c>
      <c r="F1133" s="11" t="str">
        <f t="shared" si="105"/>
        <v/>
      </c>
      <c r="G1133" s="11" t="str">
        <f t="shared" si="106"/>
        <v/>
      </c>
      <c r="H1133" s="99" t="str">
        <f t="shared" si="107"/>
        <v/>
      </c>
      <c r="I1133" s="156"/>
      <c r="J1133" s="156"/>
      <c r="K1133" s="157"/>
    </row>
    <row r="1134" spans="2:11" ht="15" customHeight="1">
      <c r="B1134" s="9">
        <v>44</v>
      </c>
      <c r="C1134" s="29" t="str">
        <f t="shared" si="102"/>
        <v/>
      </c>
      <c r="D1134" s="29" t="str">
        <f t="shared" si="103"/>
        <v/>
      </c>
      <c r="E1134" s="11" t="str">
        <f t="shared" si="104"/>
        <v/>
      </c>
      <c r="F1134" s="11" t="str">
        <f t="shared" si="105"/>
        <v/>
      </c>
      <c r="G1134" s="11" t="str">
        <f t="shared" si="106"/>
        <v/>
      </c>
      <c r="H1134" s="99" t="str">
        <f t="shared" si="107"/>
        <v/>
      </c>
      <c r="I1134" s="156"/>
      <c r="J1134" s="156"/>
      <c r="K1134" s="157"/>
    </row>
    <row r="1135" spans="2:11" ht="15" customHeight="1">
      <c r="B1135" s="9">
        <v>45</v>
      </c>
      <c r="C1135" s="29" t="str">
        <f t="shared" si="102"/>
        <v/>
      </c>
      <c r="D1135" s="29" t="str">
        <f t="shared" si="103"/>
        <v/>
      </c>
      <c r="E1135" s="11" t="str">
        <f t="shared" si="104"/>
        <v/>
      </c>
      <c r="F1135" s="11" t="str">
        <f t="shared" si="105"/>
        <v/>
      </c>
      <c r="G1135" s="11" t="str">
        <f t="shared" si="106"/>
        <v/>
      </c>
      <c r="H1135" s="99" t="str">
        <f t="shared" si="107"/>
        <v/>
      </c>
      <c r="I1135" s="156"/>
      <c r="J1135" s="156"/>
      <c r="K1135" s="157"/>
    </row>
    <row r="1136" spans="2:11" ht="15" customHeight="1">
      <c r="B1136" s="9">
        <v>46</v>
      </c>
      <c r="C1136" s="29" t="str">
        <f t="shared" si="102"/>
        <v/>
      </c>
      <c r="D1136" s="29" t="str">
        <f t="shared" si="103"/>
        <v/>
      </c>
      <c r="E1136" s="11" t="str">
        <f t="shared" si="104"/>
        <v/>
      </c>
      <c r="F1136" s="11" t="str">
        <f t="shared" si="105"/>
        <v/>
      </c>
      <c r="G1136" s="11" t="str">
        <f t="shared" si="106"/>
        <v/>
      </c>
      <c r="H1136" s="99" t="str">
        <f t="shared" si="107"/>
        <v/>
      </c>
      <c r="I1136" s="156"/>
      <c r="J1136" s="156"/>
      <c r="K1136" s="157"/>
    </row>
    <row r="1137" spans="2:11" ht="15" customHeight="1">
      <c r="B1137" s="9">
        <v>47</v>
      </c>
      <c r="C1137" s="29" t="str">
        <f t="shared" si="102"/>
        <v/>
      </c>
      <c r="D1137" s="29" t="str">
        <f t="shared" si="103"/>
        <v/>
      </c>
      <c r="E1137" s="11" t="str">
        <f t="shared" si="104"/>
        <v/>
      </c>
      <c r="F1137" s="11" t="str">
        <f t="shared" si="105"/>
        <v/>
      </c>
      <c r="G1137" s="11" t="str">
        <f t="shared" si="106"/>
        <v/>
      </c>
      <c r="H1137" s="99" t="str">
        <f t="shared" si="107"/>
        <v/>
      </c>
      <c r="I1137" s="156"/>
      <c r="J1137" s="156"/>
      <c r="K1137" s="157"/>
    </row>
    <row r="1138" spans="2:11" ht="15" customHeight="1">
      <c r="B1138" s="9">
        <v>48</v>
      </c>
      <c r="C1138" s="29" t="str">
        <f t="shared" si="102"/>
        <v/>
      </c>
      <c r="D1138" s="29" t="str">
        <f t="shared" si="103"/>
        <v/>
      </c>
      <c r="E1138" s="11" t="str">
        <f t="shared" si="104"/>
        <v/>
      </c>
      <c r="F1138" s="11" t="str">
        <f t="shared" si="105"/>
        <v/>
      </c>
      <c r="G1138" s="11" t="str">
        <f t="shared" si="106"/>
        <v/>
      </c>
      <c r="H1138" s="99" t="str">
        <f t="shared" si="107"/>
        <v/>
      </c>
      <c r="I1138" s="156"/>
      <c r="J1138" s="156"/>
      <c r="K1138" s="157"/>
    </row>
    <row r="1139" spans="2:11" ht="15" customHeight="1">
      <c r="B1139" s="9">
        <v>49</v>
      </c>
      <c r="C1139" s="29" t="str">
        <f t="shared" si="102"/>
        <v/>
      </c>
      <c r="D1139" s="29" t="str">
        <f t="shared" si="103"/>
        <v/>
      </c>
      <c r="E1139" s="11" t="str">
        <f t="shared" si="104"/>
        <v/>
      </c>
      <c r="F1139" s="11" t="str">
        <f t="shared" si="105"/>
        <v/>
      </c>
      <c r="G1139" s="11" t="str">
        <f t="shared" si="106"/>
        <v/>
      </c>
      <c r="H1139" s="99" t="str">
        <f t="shared" si="107"/>
        <v/>
      </c>
      <c r="I1139" s="156"/>
      <c r="J1139" s="156"/>
      <c r="K1139" s="157"/>
    </row>
    <row r="1140" spans="2:11" ht="15" customHeight="1">
      <c r="B1140" s="9">
        <v>50</v>
      </c>
      <c r="C1140" s="29" t="str">
        <f t="shared" si="102"/>
        <v/>
      </c>
      <c r="D1140" s="29" t="str">
        <f t="shared" si="103"/>
        <v/>
      </c>
      <c r="E1140" s="11" t="str">
        <f t="shared" si="104"/>
        <v/>
      </c>
      <c r="F1140" s="11" t="str">
        <f t="shared" si="105"/>
        <v/>
      </c>
      <c r="G1140" s="11" t="str">
        <f t="shared" si="106"/>
        <v/>
      </c>
      <c r="H1140" s="99" t="str">
        <f t="shared" si="107"/>
        <v/>
      </c>
      <c r="I1140" s="156"/>
      <c r="J1140" s="156"/>
      <c r="K1140" s="157"/>
    </row>
    <row r="1141" spans="2:11" ht="15" customHeight="1">
      <c r="B1141" s="9">
        <v>51</v>
      </c>
      <c r="C1141" s="29" t="str">
        <f t="shared" si="102"/>
        <v/>
      </c>
      <c r="D1141" s="29" t="str">
        <f t="shared" si="103"/>
        <v/>
      </c>
      <c r="E1141" s="11" t="str">
        <f t="shared" si="104"/>
        <v/>
      </c>
      <c r="F1141" s="11" t="str">
        <f t="shared" si="105"/>
        <v/>
      </c>
      <c r="G1141" s="11" t="str">
        <f t="shared" si="106"/>
        <v/>
      </c>
      <c r="H1141" s="99" t="str">
        <f t="shared" si="107"/>
        <v/>
      </c>
      <c r="I1141" s="156"/>
      <c r="J1141" s="156"/>
      <c r="K1141" s="157"/>
    </row>
    <row r="1142" spans="2:11" ht="15" customHeight="1">
      <c r="B1142" s="9">
        <v>52</v>
      </c>
      <c r="C1142" s="29" t="str">
        <f t="shared" si="102"/>
        <v/>
      </c>
      <c r="D1142" s="29" t="str">
        <f t="shared" si="103"/>
        <v/>
      </c>
      <c r="E1142" s="11" t="str">
        <f t="shared" si="104"/>
        <v/>
      </c>
      <c r="F1142" s="11" t="str">
        <f t="shared" si="105"/>
        <v/>
      </c>
      <c r="G1142" s="11" t="str">
        <f t="shared" si="106"/>
        <v/>
      </c>
      <c r="H1142" s="99" t="str">
        <f t="shared" si="107"/>
        <v/>
      </c>
      <c r="I1142" s="156"/>
      <c r="J1142" s="156"/>
      <c r="K1142" s="157"/>
    </row>
    <row r="1143" spans="2:11" ht="15" customHeight="1">
      <c r="B1143" s="9">
        <v>53</v>
      </c>
      <c r="C1143" s="29" t="str">
        <f t="shared" si="102"/>
        <v/>
      </c>
      <c r="D1143" s="29" t="str">
        <f t="shared" si="103"/>
        <v/>
      </c>
      <c r="E1143" s="11" t="str">
        <f t="shared" si="104"/>
        <v/>
      </c>
      <c r="F1143" s="11" t="str">
        <f t="shared" si="105"/>
        <v/>
      </c>
      <c r="G1143" s="11" t="str">
        <f t="shared" si="106"/>
        <v/>
      </c>
      <c r="H1143" s="99" t="str">
        <f t="shared" si="107"/>
        <v/>
      </c>
      <c r="I1143" s="156"/>
      <c r="J1143" s="156"/>
      <c r="K1143" s="157"/>
    </row>
    <row r="1144" spans="2:11" ht="15" customHeight="1">
      <c r="B1144" s="9">
        <v>54</v>
      </c>
      <c r="C1144" s="29" t="str">
        <f t="shared" si="102"/>
        <v/>
      </c>
      <c r="D1144" s="29" t="str">
        <f t="shared" si="103"/>
        <v/>
      </c>
      <c r="E1144" s="11" t="str">
        <f t="shared" si="104"/>
        <v/>
      </c>
      <c r="F1144" s="11" t="str">
        <f t="shared" si="105"/>
        <v/>
      </c>
      <c r="G1144" s="11" t="str">
        <f t="shared" si="106"/>
        <v/>
      </c>
      <c r="H1144" s="99" t="str">
        <f t="shared" si="107"/>
        <v/>
      </c>
      <c r="I1144" s="156"/>
      <c r="J1144" s="156"/>
      <c r="K1144" s="157"/>
    </row>
    <row r="1145" spans="2:11" ht="15" customHeight="1">
      <c r="B1145" s="9">
        <v>55</v>
      </c>
      <c r="C1145" s="29" t="str">
        <f t="shared" si="102"/>
        <v/>
      </c>
      <c r="D1145" s="29" t="str">
        <f t="shared" si="103"/>
        <v/>
      </c>
      <c r="E1145" s="11" t="str">
        <f t="shared" si="104"/>
        <v/>
      </c>
      <c r="F1145" s="11" t="str">
        <f t="shared" si="105"/>
        <v/>
      </c>
      <c r="G1145" s="11" t="str">
        <f t="shared" si="106"/>
        <v/>
      </c>
      <c r="H1145" s="99" t="str">
        <f t="shared" si="107"/>
        <v/>
      </c>
      <c r="I1145" s="156"/>
      <c r="J1145" s="156"/>
      <c r="K1145" s="157"/>
    </row>
    <row r="1146" spans="2:11" ht="15" customHeight="1">
      <c r="B1146" s="9">
        <v>56</v>
      </c>
      <c r="C1146" s="29" t="str">
        <f t="shared" si="102"/>
        <v/>
      </c>
      <c r="D1146" s="29" t="str">
        <f t="shared" si="103"/>
        <v/>
      </c>
      <c r="E1146" s="11" t="str">
        <f t="shared" si="104"/>
        <v/>
      </c>
      <c r="F1146" s="11" t="str">
        <f t="shared" si="105"/>
        <v/>
      </c>
      <c r="G1146" s="11" t="str">
        <f t="shared" si="106"/>
        <v/>
      </c>
      <c r="H1146" s="99" t="str">
        <f t="shared" si="107"/>
        <v/>
      </c>
      <c r="I1146" s="156"/>
      <c r="J1146" s="156"/>
      <c r="K1146" s="157"/>
    </row>
    <row r="1147" spans="2:11" ht="15" customHeight="1">
      <c r="B1147" s="9">
        <v>57</v>
      </c>
      <c r="C1147" s="29" t="str">
        <f t="shared" si="102"/>
        <v/>
      </c>
      <c r="D1147" s="29" t="str">
        <f t="shared" si="103"/>
        <v/>
      </c>
      <c r="E1147" s="11" t="str">
        <f t="shared" si="104"/>
        <v/>
      </c>
      <c r="F1147" s="11" t="str">
        <f t="shared" si="105"/>
        <v/>
      </c>
      <c r="G1147" s="11" t="str">
        <f t="shared" si="106"/>
        <v/>
      </c>
      <c r="H1147" s="99" t="str">
        <f t="shared" si="107"/>
        <v/>
      </c>
      <c r="I1147" s="156"/>
      <c r="J1147" s="156"/>
      <c r="K1147" s="157"/>
    </row>
    <row r="1148" spans="2:11" ht="15" customHeight="1">
      <c r="B1148" s="9">
        <v>58</v>
      </c>
      <c r="C1148" s="29" t="str">
        <f t="shared" si="102"/>
        <v/>
      </c>
      <c r="D1148" s="29" t="str">
        <f t="shared" si="103"/>
        <v/>
      </c>
      <c r="E1148" s="11" t="str">
        <f t="shared" si="104"/>
        <v/>
      </c>
      <c r="F1148" s="11" t="str">
        <f t="shared" si="105"/>
        <v/>
      </c>
      <c r="G1148" s="11" t="str">
        <f t="shared" si="106"/>
        <v/>
      </c>
      <c r="H1148" s="99" t="str">
        <f t="shared" si="107"/>
        <v/>
      </c>
      <c r="I1148" s="156"/>
      <c r="J1148" s="156"/>
      <c r="K1148" s="157"/>
    </row>
    <row r="1149" spans="2:11" ht="15" customHeight="1">
      <c r="B1149" s="9">
        <v>59</v>
      </c>
      <c r="C1149" s="29" t="str">
        <f t="shared" si="102"/>
        <v/>
      </c>
      <c r="D1149" s="29" t="str">
        <f t="shared" si="103"/>
        <v/>
      </c>
      <c r="E1149" s="11" t="str">
        <f t="shared" si="104"/>
        <v/>
      </c>
      <c r="F1149" s="11" t="str">
        <f t="shared" si="105"/>
        <v/>
      </c>
      <c r="G1149" s="11" t="str">
        <f t="shared" si="106"/>
        <v/>
      </c>
      <c r="H1149" s="99" t="str">
        <f t="shared" si="107"/>
        <v/>
      </c>
      <c r="I1149" s="156"/>
      <c r="J1149" s="156"/>
      <c r="K1149" s="157"/>
    </row>
    <row r="1150" spans="2:11" ht="15" customHeight="1">
      <c r="B1150" s="9">
        <v>60</v>
      </c>
      <c r="C1150" s="29" t="str">
        <f t="shared" si="102"/>
        <v/>
      </c>
      <c r="D1150" s="29" t="str">
        <f t="shared" si="103"/>
        <v/>
      </c>
      <c r="E1150" s="11" t="str">
        <f t="shared" si="104"/>
        <v/>
      </c>
      <c r="F1150" s="11" t="str">
        <f t="shared" si="105"/>
        <v/>
      </c>
      <c r="G1150" s="11" t="str">
        <f t="shared" si="106"/>
        <v/>
      </c>
      <c r="H1150" s="99" t="str">
        <f t="shared" si="107"/>
        <v/>
      </c>
      <c r="I1150" s="156"/>
      <c r="J1150" s="156"/>
      <c r="K1150" s="157"/>
    </row>
    <row r="1151" spans="2:11" ht="15" customHeight="1">
      <c r="B1151" s="9">
        <v>61</v>
      </c>
      <c r="C1151" s="29" t="str">
        <f t="shared" si="102"/>
        <v/>
      </c>
      <c r="D1151" s="29" t="str">
        <f t="shared" si="103"/>
        <v/>
      </c>
      <c r="E1151" s="11" t="str">
        <f t="shared" si="104"/>
        <v/>
      </c>
      <c r="F1151" s="11" t="str">
        <f t="shared" si="105"/>
        <v/>
      </c>
      <c r="G1151" s="11" t="str">
        <f t="shared" si="106"/>
        <v/>
      </c>
      <c r="H1151" s="99" t="str">
        <f t="shared" si="107"/>
        <v/>
      </c>
      <c r="I1151" s="156"/>
      <c r="J1151" s="156"/>
      <c r="K1151" s="157"/>
    </row>
    <row r="1152" spans="2:11" ht="15" customHeight="1">
      <c r="B1152" s="9">
        <v>62</v>
      </c>
      <c r="C1152" s="29" t="str">
        <f t="shared" si="102"/>
        <v/>
      </c>
      <c r="D1152" s="29" t="str">
        <f t="shared" si="103"/>
        <v/>
      </c>
      <c r="E1152" s="11" t="str">
        <f t="shared" si="104"/>
        <v/>
      </c>
      <c r="F1152" s="11" t="str">
        <f t="shared" si="105"/>
        <v/>
      </c>
      <c r="G1152" s="11" t="str">
        <f t="shared" si="106"/>
        <v/>
      </c>
      <c r="H1152" s="99" t="str">
        <f t="shared" si="107"/>
        <v/>
      </c>
      <c r="I1152" s="156"/>
      <c r="J1152" s="156"/>
      <c r="K1152" s="157"/>
    </row>
    <row r="1153" spans="2:11" ht="15" customHeight="1">
      <c r="B1153" s="9">
        <v>63</v>
      </c>
      <c r="C1153" s="29" t="str">
        <f t="shared" si="102"/>
        <v/>
      </c>
      <c r="D1153" s="29" t="str">
        <f t="shared" si="103"/>
        <v/>
      </c>
      <c r="E1153" s="11" t="str">
        <f t="shared" si="104"/>
        <v/>
      </c>
      <c r="F1153" s="11" t="str">
        <f t="shared" si="105"/>
        <v/>
      </c>
      <c r="G1153" s="11" t="str">
        <f t="shared" si="106"/>
        <v/>
      </c>
      <c r="H1153" s="99" t="str">
        <f t="shared" si="107"/>
        <v/>
      </c>
      <c r="I1153" s="156"/>
      <c r="J1153" s="156"/>
      <c r="K1153" s="157"/>
    </row>
    <row r="1154" spans="2:11" ht="15" customHeight="1">
      <c r="B1154" s="9">
        <v>64</v>
      </c>
      <c r="C1154" s="29" t="str">
        <f t="shared" si="102"/>
        <v/>
      </c>
      <c r="D1154" s="29" t="str">
        <f t="shared" si="103"/>
        <v/>
      </c>
      <c r="E1154" s="11" t="str">
        <f t="shared" si="104"/>
        <v/>
      </c>
      <c r="F1154" s="11" t="str">
        <f t="shared" si="105"/>
        <v/>
      </c>
      <c r="G1154" s="11" t="str">
        <f t="shared" si="106"/>
        <v/>
      </c>
      <c r="H1154" s="99" t="str">
        <f t="shared" si="107"/>
        <v/>
      </c>
      <c r="I1154" s="156"/>
      <c r="J1154" s="156"/>
      <c r="K1154" s="157"/>
    </row>
    <row r="1155" spans="2:11" ht="15" customHeight="1">
      <c r="B1155" s="9">
        <v>65</v>
      </c>
      <c r="C1155" s="29" t="str">
        <f t="shared" ref="C1155:C1190" si="108">IFERROR(VLOOKUP("補助対象外"&amp;B1155,$A$4:$H$645,3,FALSE),"")</f>
        <v/>
      </c>
      <c r="D1155" s="29" t="str">
        <f t="shared" ref="D1155:D1190" si="109">IFERROR(VLOOKUP("補助対象外"&amp;B1155,$A$4:$H$645,4,FALSE),"")</f>
        <v/>
      </c>
      <c r="E1155" s="11" t="str">
        <f t="shared" ref="E1155:E1190" si="110">IFERROR(VLOOKUP("補助対象外"&amp;B1155,$A$4:$H$645,5,FALSE),"")</f>
        <v/>
      </c>
      <c r="F1155" s="11" t="str">
        <f t="shared" ref="F1155:F1190" si="111">IFERROR(VLOOKUP("補助対象外"&amp;B1155,$A$4:$H$645,6,FALSE),"")</f>
        <v/>
      </c>
      <c r="G1155" s="11" t="str">
        <f t="shared" ref="G1155:G1190" si="112">IFERROR(VLOOKUP("補助対象外"&amp;B1155,$A$4:$H$645,7,FALSE),"")</f>
        <v/>
      </c>
      <c r="H1155" s="99" t="str">
        <f t="shared" ref="H1155:H1190" si="113">IFERROR(VLOOKUP("補助対象外"&amp;B1155,$A$4:$H$645,8,FALSE),"")</f>
        <v/>
      </c>
      <c r="I1155" s="156"/>
      <c r="J1155" s="156"/>
      <c r="K1155" s="157"/>
    </row>
    <row r="1156" spans="2:11" ht="15" customHeight="1">
      <c r="B1156" s="9">
        <v>66</v>
      </c>
      <c r="C1156" s="29" t="str">
        <f t="shared" si="108"/>
        <v/>
      </c>
      <c r="D1156" s="29" t="str">
        <f t="shared" si="109"/>
        <v/>
      </c>
      <c r="E1156" s="11" t="str">
        <f t="shared" si="110"/>
        <v/>
      </c>
      <c r="F1156" s="11" t="str">
        <f t="shared" si="111"/>
        <v/>
      </c>
      <c r="G1156" s="11" t="str">
        <f t="shared" si="112"/>
        <v/>
      </c>
      <c r="H1156" s="99" t="str">
        <f t="shared" si="113"/>
        <v/>
      </c>
      <c r="I1156" s="156"/>
      <c r="J1156" s="156"/>
      <c r="K1156" s="157"/>
    </row>
    <row r="1157" spans="2:11" ht="15" customHeight="1">
      <c r="B1157" s="9">
        <v>67</v>
      </c>
      <c r="C1157" s="29" t="str">
        <f t="shared" si="108"/>
        <v/>
      </c>
      <c r="D1157" s="29" t="str">
        <f t="shared" si="109"/>
        <v/>
      </c>
      <c r="E1157" s="11" t="str">
        <f t="shared" si="110"/>
        <v/>
      </c>
      <c r="F1157" s="11" t="str">
        <f t="shared" si="111"/>
        <v/>
      </c>
      <c r="G1157" s="11" t="str">
        <f t="shared" si="112"/>
        <v/>
      </c>
      <c r="H1157" s="99" t="str">
        <f t="shared" si="113"/>
        <v/>
      </c>
      <c r="I1157" s="156"/>
      <c r="J1157" s="156"/>
      <c r="K1157" s="157"/>
    </row>
    <row r="1158" spans="2:11" ht="15" customHeight="1">
      <c r="B1158" s="9">
        <v>68</v>
      </c>
      <c r="C1158" s="29" t="str">
        <f t="shared" si="108"/>
        <v/>
      </c>
      <c r="D1158" s="29" t="str">
        <f t="shared" si="109"/>
        <v/>
      </c>
      <c r="E1158" s="11" t="str">
        <f t="shared" si="110"/>
        <v/>
      </c>
      <c r="F1158" s="11" t="str">
        <f t="shared" si="111"/>
        <v/>
      </c>
      <c r="G1158" s="11" t="str">
        <f t="shared" si="112"/>
        <v/>
      </c>
      <c r="H1158" s="99" t="str">
        <f t="shared" si="113"/>
        <v/>
      </c>
      <c r="I1158" s="156"/>
      <c r="J1158" s="156"/>
      <c r="K1158" s="157"/>
    </row>
    <row r="1159" spans="2:11" ht="15" customHeight="1">
      <c r="B1159" s="9">
        <v>69</v>
      </c>
      <c r="C1159" s="29" t="str">
        <f t="shared" si="108"/>
        <v/>
      </c>
      <c r="D1159" s="29" t="str">
        <f t="shared" si="109"/>
        <v/>
      </c>
      <c r="E1159" s="11" t="str">
        <f t="shared" si="110"/>
        <v/>
      </c>
      <c r="F1159" s="11" t="str">
        <f t="shared" si="111"/>
        <v/>
      </c>
      <c r="G1159" s="11" t="str">
        <f t="shared" si="112"/>
        <v/>
      </c>
      <c r="H1159" s="99" t="str">
        <f t="shared" si="113"/>
        <v/>
      </c>
      <c r="I1159" s="156"/>
      <c r="J1159" s="156"/>
      <c r="K1159" s="157"/>
    </row>
    <row r="1160" spans="2:11" ht="15" customHeight="1">
      <c r="B1160" s="9">
        <v>70</v>
      </c>
      <c r="C1160" s="29" t="str">
        <f t="shared" si="108"/>
        <v/>
      </c>
      <c r="D1160" s="29" t="str">
        <f t="shared" si="109"/>
        <v/>
      </c>
      <c r="E1160" s="11" t="str">
        <f t="shared" si="110"/>
        <v/>
      </c>
      <c r="F1160" s="11" t="str">
        <f t="shared" si="111"/>
        <v/>
      </c>
      <c r="G1160" s="11" t="str">
        <f t="shared" si="112"/>
        <v/>
      </c>
      <c r="H1160" s="99" t="str">
        <f t="shared" si="113"/>
        <v/>
      </c>
      <c r="I1160" s="156"/>
      <c r="J1160" s="156"/>
      <c r="K1160" s="157"/>
    </row>
    <row r="1161" spans="2:11" ht="15" customHeight="1">
      <c r="B1161" s="9">
        <v>71</v>
      </c>
      <c r="C1161" s="29" t="str">
        <f t="shared" si="108"/>
        <v/>
      </c>
      <c r="D1161" s="29" t="str">
        <f t="shared" si="109"/>
        <v/>
      </c>
      <c r="E1161" s="11" t="str">
        <f t="shared" si="110"/>
        <v/>
      </c>
      <c r="F1161" s="11" t="str">
        <f t="shared" si="111"/>
        <v/>
      </c>
      <c r="G1161" s="11" t="str">
        <f t="shared" si="112"/>
        <v/>
      </c>
      <c r="H1161" s="99" t="str">
        <f t="shared" si="113"/>
        <v/>
      </c>
      <c r="I1161" s="156"/>
      <c r="J1161" s="156"/>
      <c r="K1161" s="157"/>
    </row>
    <row r="1162" spans="2:11" ht="15" customHeight="1">
      <c r="B1162" s="9">
        <v>72</v>
      </c>
      <c r="C1162" s="29" t="str">
        <f t="shared" si="108"/>
        <v/>
      </c>
      <c r="D1162" s="29" t="str">
        <f t="shared" si="109"/>
        <v/>
      </c>
      <c r="E1162" s="11" t="str">
        <f t="shared" si="110"/>
        <v/>
      </c>
      <c r="F1162" s="11" t="str">
        <f t="shared" si="111"/>
        <v/>
      </c>
      <c r="G1162" s="11" t="str">
        <f t="shared" si="112"/>
        <v/>
      </c>
      <c r="H1162" s="99" t="str">
        <f t="shared" si="113"/>
        <v/>
      </c>
      <c r="I1162" s="156"/>
      <c r="J1162" s="156"/>
      <c r="K1162" s="157"/>
    </row>
    <row r="1163" spans="2:11" ht="15" customHeight="1">
      <c r="B1163" s="9">
        <v>73</v>
      </c>
      <c r="C1163" s="29" t="str">
        <f t="shared" si="108"/>
        <v/>
      </c>
      <c r="D1163" s="29" t="str">
        <f t="shared" si="109"/>
        <v/>
      </c>
      <c r="E1163" s="11" t="str">
        <f t="shared" si="110"/>
        <v/>
      </c>
      <c r="F1163" s="11" t="str">
        <f t="shared" si="111"/>
        <v/>
      </c>
      <c r="G1163" s="11" t="str">
        <f t="shared" si="112"/>
        <v/>
      </c>
      <c r="H1163" s="99" t="str">
        <f t="shared" si="113"/>
        <v/>
      </c>
      <c r="I1163" s="156"/>
      <c r="J1163" s="156"/>
      <c r="K1163" s="157"/>
    </row>
    <row r="1164" spans="2:11" ht="15" customHeight="1">
      <c r="B1164" s="9">
        <v>74</v>
      </c>
      <c r="C1164" s="29" t="str">
        <f t="shared" si="108"/>
        <v/>
      </c>
      <c r="D1164" s="29" t="str">
        <f t="shared" si="109"/>
        <v/>
      </c>
      <c r="E1164" s="11" t="str">
        <f t="shared" si="110"/>
        <v/>
      </c>
      <c r="F1164" s="11" t="str">
        <f t="shared" si="111"/>
        <v/>
      </c>
      <c r="G1164" s="11" t="str">
        <f t="shared" si="112"/>
        <v/>
      </c>
      <c r="H1164" s="99" t="str">
        <f t="shared" si="113"/>
        <v/>
      </c>
      <c r="I1164" s="156"/>
      <c r="J1164" s="156"/>
      <c r="K1164" s="157"/>
    </row>
    <row r="1165" spans="2:11" ht="15" customHeight="1">
      <c r="B1165" s="9">
        <v>75</v>
      </c>
      <c r="C1165" s="29" t="str">
        <f t="shared" si="108"/>
        <v/>
      </c>
      <c r="D1165" s="29" t="str">
        <f t="shared" si="109"/>
        <v/>
      </c>
      <c r="E1165" s="11" t="str">
        <f t="shared" si="110"/>
        <v/>
      </c>
      <c r="F1165" s="11" t="str">
        <f t="shared" si="111"/>
        <v/>
      </c>
      <c r="G1165" s="11" t="str">
        <f t="shared" si="112"/>
        <v/>
      </c>
      <c r="H1165" s="99" t="str">
        <f t="shared" si="113"/>
        <v/>
      </c>
      <c r="I1165" s="156"/>
      <c r="J1165" s="156"/>
      <c r="K1165" s="157"/>
    </row>
    <row r="1166" spans="2:11" ht="15" customHeight="1">
      <c r="B1166" s="9">
        <v>76</v>
      </c>
      <c r="C1166" s="29" t="str">
        <f t="shared" si="108"/>
        <v/>
      </c>
      <c r="D1166" s="29" t="str">
        <f t="shared" si="109"/>
        <v/>
      </c>
      <c r="E1166" s="11" t="str">
        <f t="shared" si="110"/>
        <v/>
      </c>
      <c r="F1166" s="11" t="str">
        <f t="shared" si="111"/>
        <v/>
      </c>
      <c r="G1166" s="11" t="str">
        <f t="shared" si="112"/>
        <v/>
      </c>
      <c r="H1166" s="99" t="str">
        <f t="shared" si="113"/>
        <v/>
      </c>
      <c r="I1166" s="156"/>
      <c r="J1166" s="156"/>
      <c r="K1166" s="157"/>
    </row>
    <row r="1167" spans="2:11" ht="15" customHeight="1">
      <c r="B1167" s="9">
        <v>77</v>
      </c>
      <c r="C1167" s="29" t="str">
        <f t="shared" si="108"/>
        <v/>
      </c>
      <c r="D1167" s="29" t="str">
        <f t="shared" si="109"/>
        <v/>
      </c>
      <c r="E1167" s="11" t="str">
        <f t="shared" si="110"/>
        <v/>
      </c>
      <c r="F1167" s="11" t="str">
        <f t="shared" si="111"/>
        <v/>
      </c>
      <c r="G1167" s="11" t="str">
        <f t="shared" si="112"/>
        <v/>
      </c>
      <c r="H1167" s="99" t="str">
        <f t="shared" si="113"/>
        <v/>
      </c>
      <c r="I1167" s="156"/>
      <c r="J1167" s="156"/>
      <c r="K1167" s="157"/>
    </row>
    <row r="1168" spans="2:11" ht="15" customHeight="1">
      <c r="B1168" s="9">
        <v>78</v>
      </c>
      <c r="C1168" s="29" t="str">
        <f t="shared" si="108"/>
        <v/>
      </c>
      <c r="D1168" s="29" t="str">
        <f t="shared" si="109"/>
        <v/>
      </c>
      <c r="E1168" s="11" t="str">
        <f t="shared" si="110"/>
        <v/>
      </c>
      <c r="F1168" s="11" t="str">
        <f t="shared" si="111"/>
        <v/>
      </c>
      <c r="G1168" s="11" t="str">
        <f t="shared" si="112"/>
        <v/>
      </c>
      <c r="H1168" s="99" t="str">
        <f t="shared" si="113"/>
        <v/>
      </c>
      <c r="I1168" s="156"/>
      <c r="J1168" s="156"/>
      <c r="K1168" s="157"/>
    </row>
    <row r="1169" spans="2:11" ht="15" customHeight="1">
      <c r="B1169" s="9">
        <v>79</v>
      </c>
      <c r="C1169" s="29" t="str">
        <f t="shared" si="108"/>
        <v/>
      </c>
      <c r="D1169" s="29" t="str">
        <f t="shared" si="109"/>
        <v/>
      </c>
      <c r="E1169" s="11" t="str">
        <f t="shared" si="110"/>
        <v/>
      </c>
      <c r="F1169" s="11" t="str">
        <f t="shared" si="111"/>
        <v/>
      </c>
      <c r="G1169" s="11" t="str">
        <f t="shared" si="112"/>
        <v/>
      </c>
      <c r="H1169" s="99" t="str">
        <f t="shared" si="113"/>
        <v/>
      </c>
      <c r="I1169" s="156"/>
      <c r="J1169" s="156"/>
      <c r="K1169" s="157"/>
    </row>
    <row r="1170" spans="2:11" ht="15" customHeight="1">
      <c r="B1170" s="9">
        <v>80</v>
      </c>
      <c r="C1170" s="29" t="str">
        <f t="shared" si="108"/>
        <v/>
      </c>
      <c r="D1170" s="29" t="str">
        <f t="shared" si="109"/>
        <v/>
      </c>
      <c r="E1170" s="11" t="str">
        <f t="shared" si="110"/>
        <v/>
      </c>
      <c r="F1170" s="11" t="str">
        <f t="shared" si="111"/>
        <v/>
      </c>
      <c r="G1170" s="11" t="str">
        <f t="shared" si="112"/>
        <v/>
      </c>
      <c r="H1170" s="99" t="str">
        <f t="shared" si="113"/>
        <v/>
      </c>
      <c r="I1170" s="156"/>
      <c r="J1170" s="156"/>
      <c r="K1170" s="157"/>
    </row>
    <row r="1171" spans="2:11" ht="15" customHeight="1">
      <c r="B1171" s="9">
        <v>81</v>
      </c>
      <c r="C1171" s="29" t="str">
        <f t="shared" si="108"/>
        <v/>
      </c>
      <c r="D1171" s="29" t="str">
        <f t="shared" si="109"/>
        <v/>
      </c>
      <c r="E1171" s="11" t="str">
        <f t="shared" si="110"/>
        <v/>
      </c>
      <c r="F1171" s="11" t="str">
        <f t="shared" si="111"/>
        <v/>
      </c>
      <c r="G1171" s="11" t="str">
        <f t="shared" si="112"/>
        <v/>
      </c>
      <c r="H1171" s="99" t="str">
        <f t="shared" si="113"/>
        <v/>
      </c>
      <c r="I1171" s="156"/>
      <c r="J1171" s="156"/>
      <c r="K1171" s="157"/>
    </row>
    <row r="1172" spans="2:11" ht="15" customHeight="1">
      <c r="B1172" s="9">
        <v>82</v>
      </c>
      <c r="C1172" s="29" t="str">
        <f t="shared" si="108"/>
        <v/>
      </c>
      <c r="D1172" s="29" t="str">
        <f t="shared" si="109"/>
        <v/>
      </c>
      <c r="E1172" s="11" t="str">
        <f t="shared" si="110"/>
        <v/>
      </c>
      <c r="F1172" s="11" t="str">
        <f t="shared" si="111"/>
        <v/>
      </c>
      <c r="G1172" s="11" t="str">
        <f t="shared" si="112"/>
        <v/>
      </c>
      <c r="H1172" s="99" t="str">
        <f t="shared" si="113"/>
        <v/>
      </c>
      <c r="I1172" s="156"/>
      <c r="J1172" s="156"/>
      <c r="K1172" s="157"/>
    </row>
    <row r="1173" spans="2:11" ht="15" customHeight="1">
      <c r="B1173" s="9">
        <v>83</v>
      </c>
      <c r="C1173" s="29" t="str">
        <f t="shared" si="108"/>
        <v/>
      </c>
      <c r="D1173" s="29" t="str">
        <f t="shared" si="109"/>
        <v/>
      </c>
      <c r="E1173" s="11" t="str">
        <f t="shared" si="110"/>
        <v/>
      </c>
      <c r="F1173" s="11" t="str">
        <f t="shared" si="111"/>
        <v/>
      </c>
      <c r="G1173" s="11" t="str">
        <f t="shared" si="112"/>
        <v/>
      </c>
      <c r="H1173" s="99" t="str">
        <f t="shared" si="113"/>
        <v/>
      </c>
      <c r="I1173" s="156"/>
      <c r="J1173" s="156"/>
      <c r="K1173" s="157"/>
    </row>
    <row r="1174" spans="2:11" ht="15" customHeight="1">
      <c r="B1174" s="9">
        <v>84</v>
      </c>
      <c r="C1174" s="29" t="str">
        <f t="shared" si="108"/>
        <v/>
      </c>
      <c r="D1174" s="29" t="str">
        <f t="shared" si="109"/>
        <v/>
      </c>
      <c r="E1174" s="11" t="str">
        <f t="shared" si="110"/>
        <v/>
      </c>
      <c r="F1174" s="11" t="str">
        <f t="shared" si="111"/>
        <v/>
      </c>
      <c r="G1174" s="11" t="str">
        <f t="shared" si="112"/>
        <v/>
      </c>
      <c r="H1174" s="99" t="str">
        <f t="shared" si="113"/>
        <v/>
      </c>
      <c r="I1174" s="156"/>
      <c r="J1174" s="156"/>
      <c r="K1174" s="157"/>
    </row>
    <row r="1175" spans="2:11" ht="15" customHeight="1">
      <c r="B1175" s="9">
        <v>85</v>
      </c>
      <c r="C1175" s="29" t="str">
        <f t="shared" si="108"/>
        <v/>
      </c>
      <c r="D1175" s="29" t="str">
        <f t="shared" si="109"/>
        <v/>
      </c>
      <c r="E1175" s="11" t="str">
        <f t="shared" si="110"/>
        <v/>
      </c>
      <c r="F1175" s="11" t="str">
        <f t="shared" si="111"/>
        <v/>
      </c>
      <c r="G1175" s="11" t="str">
        <f t="shared" si="112"/>
        <v/>
      </c>
      <c r="H1175" s="99" t="str">
        <f t="shared" si="113"/>
        <v/>
      </c>
      <c r="I1175" s="156"/>
      <c r="J1175" s="156"/>
      <c r="K1175" s="157"/>
    </row>
    <row r="1176" spans="2:11" ht="15" customHeight="1">
      <c r="B1176" s="9">
        <v>86</v>
      </c>
      <c r="C1176" s="29" t="str">
        <f t="shared" si="108"/>
        <v/>
      </c>
      <c r="D1176" s="29" t="str">
        <f t="shared" si="109"/>
        <v/>
      </c>
      <c r="E1176" s="11" t="str">
        <f t="shared" si="110"/>
        <v/>
      </c>
      <c r="F1176" s="11" t="str">
        <f t="shared" si="111"/>
        <v/>
      </c>
      <c r="G1176" s="11" t="str">
        <f t="shared" si="112"/>
        <v/>
      </c>
      <c r="H1176" s="99" t="str">
        <f t="shared" si="113"/>
        <v/>
      </c>
      <c r="I1176" s="156"/>
      <c r="J1176" s="156"/>
      <c r="K1176" s="157"/>
    </row>
    <row r="1177" spans="2:11" ht="15" customHeight="1">
      <c r="B1177" s="9">
        <v>87</v>
      </c>
      <c r="C1177" s="29" t="str">
        <f t="shared" si="108"/>
        <v/>
      </c>
      <c r="D1177" s="29" t="str">
        <f t="shared" si="109"/>
        <v/>
      </c>
      <c r="E1177" s="11" t="str">
        <f t="shared" si="110"/>
        <v/>
      </c>
      <c r="F1177" s="11" t="str">
        <f t="shared" si="111"/>
        <v/>
      </c>
      <c r="G1177" s="11" t="str">
        <f t="shared" si="112"/>
        <v/>
      </c>
      <c r="H1177" s="99" t="str">
        <f t="shared" si="113"/>
        <v/>
      </c>
      <c r="I1177" s="156"/>
      <c r="J1177" s="156"/>
      <c r="K1177" s="157"/>
    </row>
    <row r="1178" spans="2:11" ht="15" customHeight="1">
      <c r="B1178" s="9">
        <v>88</v>
      </c>
      <c r="C1178" s="29" t="str">
        <f t="shared" si="108"/>
        <v/>
      </c>
      <c r="D1178" s="29" t="str">
        <f t="shared" si="109"/>
        <v/>
      </c>
      <c r="E1178" s="11" t="str">
        <f t="shared" si="110"/>
        <v/>
      </c>
      <c r="F1178" s="11" t="str">
        <f t="shared" si="111"/>
        <v/>
      </c>
      <c r="G1178" s="11" t="str">
        <f t="shared" si="112"/>
        <v/>
      </c>
      <c r="H1178" s="99" t="str">
        <f t="shared" si="113"/>
        <v/>
      </c>
      <c r="I1178" s="156"/>
      <c r="J1178" s="156"/>
      <c r="K1178" s="157"/>
    </row>
    <row r="1179" spans="2:11" ht="15" customHeight="1">
      <c r="B1179" s="9">
        <v>89</v>
      </c>
      <c r="C1179" s="29" t="str">
        <f t="shared" si="108"/>
        <v/>
      </c>
      <c r="D1179" s="29" t="str">
        <f t="shared" si="109"/>
        <v/>
      </c>
      <c r="E1179" s="11" t="str">
        <f t="shared" si="110"/>
        <v/>
      </c>
      <c r="F1179" s="11" t="str">
        <f t="shared" si="111"/>
        <v/>
      </c>
      <c r="G1179" s="11" t="str">
        <f t="shared" si="112"/>
        <v/>
      </c>
      <c r="H1179" s="99" t="str">
        <f t="shared" si="113"/>
        <v/>
      </c>
      <c r="I1179" s="156"/>
      <c r="J1179" s="156"/>
      <c r="K1179" s="157"/>
    </row>
    <row r="1180" spans="2:11" ht="15" customHeight="1">
      <c r="B1180" s="9">
        <v>90</v>
      </c>
      <c r="C1180" s="29" t="str">
        <f t="shared" si="108"/>
        <v/>
      </c>
      <c r="D1180" s="29" t="str">
        <f t="shared" si="109"/>
        <v/>
      </c>
      <c r="E1180" s="11" t="str">
        <f t="shared" si="110"/>
        <v/>
      </c>
      <c r="F1180" s="11" t="str">
        <f t="shared" si="111"/>
        <v/>
      </c>
      <c r="G1180" s="11" t="str">
        <f t="shared" si="112"/>
        <v/>
      </c>
      <c r="H1180" s="99" t="str">
        <f t="shared" si="113"/>
        <v/>
      </c>
      <c r="I1180" s="156"/>
      <c r="J1180" s="156"/>
      <c r="K1180" s="157"/>
    </row>
    <row r="1181" spans="2:11" ht="15" customHeight="1">
      <c r="B1181" s="9">
        <v>91</v>
      </c>
      <c r="C1181" s="29" t="str">
        <f t="shared" si="108"/>
        <v/>
      </c>
      <c r="D1181" s="29" t="str">
        <f t="shared" si="109"/>
        <v/>
      </c>
      <c r="E1181" s="11" t="str">
        <f t="shared" si="110"/>
        <v/>
      </c>
      <c r="F1181" s="11" t="str">
        <f t="shared" si="111"/>
        <v/>
      </c>
      <c r="G1181" s="11" t="str">
        <f t="shared" si="112"/>
        <v/>
      </c>
      <c r="H1181" s="99" t="str">
        <f t="shared" si="113"/>
        <v/>
      </c>
      <c r="I1181" s="156"/>
      <c r="J1181" s="156"/>
      <c r="K1181" s="157"/>
    </row>
    <row r="1182" spans="2:11" ht="15" customHeight="1">
      <c r="B1182" s="9">
        <v>92</v>
      </c>
      <c r="C1182" s="29" t="str">
        <f t="shared" si="108"/>
        <v/>
      </c>
      <c r="D1182" s="29" t="str">
        <f t="shared" si="109"/>
        <v/>
      </c>
      <c r="E1182" s="11" t="str">
        <f t="shared" si="110"/>
        <v/>
      </c>
      <c r="F1182" s="11" t="str">
        <f t="shared" si="111"/>
        <v/>
      </c>
      <c r="G1182" s="11" t="str">
        <f t="shared" si="112"/>
        <v/>
      </c>
      <c r="H1182" s="99" t="str">
        <f t="shared" si="113"/>
        <v/>
      </c>
      <c r="I1182" s="156"/>
      <c r="J1182" s="156"/>
      <c r="K1182" s="157"/>
    </row>
    <row r="1183" spans="2:11" ht="15" customHeight="1">
      <c r="B1183" s="9">
        <v>93</v>
      </c>
      <c r="C1183" s="29" t="str">
        <f t="shared" si="108"/>
        <v/>
      </c>
      <c r="D1183" s="29" t="str">
        <f t="shared" si="109"/>
        <v/>
      </c>
      <c r="E1183" s="11" t="str">
        <f t="shared" si="110"/>
        <v/>
      </c>
      <c r="F1183" s="11" t="str">
        <f t="shared" si="111"/>
        <v/>
      </c>
      <c r="G1183" s="11" t="str">
        <f t="shared" si="112"/>
        <v/>
      </c>
      <c r="H1183" s="99" t="str">
        <f t="shared" si="113"/>
        <v/>
      </c>
      <c r="I1183" s="156"/>
      <c r="J1183" s="156"/>
      <c r="K1183" s="157"/>
    </row>
    <row r="1184" spans="2:11" ht="15" customHeight="1">
      <c r="B1184" s="9">
        <v>94</v>
      </c>
      <c r="C1184" s="29" t="str">
        <f t="shared" si="108"/>
        <v/>
      </c>
      <c r="D1184" s="29" t="str">
        <f t="shared" si="109"/>
        <v/>
      </c>
      <c r="E1184" s="11" t="str">
        <f t="shared" si="110"/>
        <v/>
      </c>
      <c r="F1184" s="11" t="str">
        <f t="shared" si="111"/>
        <v/>
      </c>
      <c r="G1184" s="11" t="str">
        <f t="shared" si="112"/>
        <v/>
      </c>
      <c r="H1184" s="99" t="str">
        <f t="shared" si="113"/>
        <v/>
      </c>
      <c r="I1184" s="156"/>
      <c r="J1184" s="156"/>
      <c r="K1184" s="157"/>
    </row>
    <row r="1185" spans="2:11" ht="15" customHeight="1">
      <c r="B1185" s="9">
        <v>95</v>
      </c>
      <c r="C1185" s="29" t="str">
        <f t="shared" si="108"/>
        <v/>
      </c>
      <c r="D1185" s="29" t="str">
        <f t="shared" si="109"/>
        <v/>
      </c>
      <c r="E1185" s="11" t="str">
        <f t="shared" si="110"/>
        <v/>
      </c>
      <c r="F1185" s="11" t="str">
        <f t="shared" si="111"/>
        <v/>
      </c>
      <c r="G1185" s="11" t="str">
        <f t="shared" si="112"/>
        <v/>
      </c>
      <c r="H1185" s="99" t="str">
        <f t="shared" si="113"/>
        <v/>
      </c>
      <c r="I1185" s="156"/>
      <c r="J1185" s="156"/>
      <c r="K1185" s="157"/>
    </row>
    <row r="1186" spans="2:11" ht="15" customHeight="1">
      <c r="B1186" s="9">
        <v>96</v>
      </c>
      <c r="C1186" s="29" t="str">
        <f t="shared" si="108"/>
        <v/>
      </c>
      <c r="D1186" s="29" t="str">
        <f t="shared" si="109"/>
        <v/>
      </c>
      <c r="E1186" s="11" t="str">
        <f t="shared" si="110"/>
        <v/>
      </c>
      <c r="F1186" s="11" t="str">
        <f t="shared" si="111"/>
        <v/>
      </c>
      <c r="G1186" s="11" t="str">
        <f t="shared" si="112"/>
        <v/>
      </c>
      <c r="H1186" s="99" t="str">
        <f t="shared" si="113"/>
        <v/>
      </c>
      <c r="I1186" s="156"/>
      <c r="J1186" s="156"/>
      <c r="K1186" s="157"/>
    </row>
    <row r="1187" spans="2:11" ht="15" customHeight="1">
      <c r="B1187" s="9">
        <v>97</v>
      </c>
      <c r="C1187" s="29" t="str">
        <f t="shared" si="108"/>
        <v/>
      </c>
      <c r="D1187" s="29" t="str">
        <f t="shared" si="109"/>
        <v/>
      </c>
      <c r="E1187" s="11" t="str">
        <f t="shared" si="110"/>
        <v/>
      </c>
      <c r="F1187" s="11" t="str">
        <f t="shared" si="111"/>
        <v/>
      </c>
      <c r="G1187" s="11" t="str">
        <f t="shared" si="112"/>
        <v/>
      </c>
      <c r="H1187" s="99" t="str">
        <f t="shared" si="113"/>
        <v/>
      </c>
      <c r="I1187" s="156"/>
      <c r="J1187" s="156"/>
      <c r="K1187" s="157"/>
    </row>
    <row r="1188" spans="2:11" ht="15" customHeight="1">
      <c r="B1188" s="9">
        <v>98</v>
      </c>
      <c r="C1188" s="29" t="str">
        <f t="shared" si="108"/>
        <v/>
      </c>
      <c r="D1188" s="29" t="str">
        <f t="shared" si="109"/>
        <v/>
      </c>
      <c r="E1188" s="11" t="str">
        <f t="shared" si="110"/>
        <v/>
      </c>
      <c r="F1188" s="11" t="str">
        <f t="shared" si="111"/>
        <v/>
      </c>
      <c r="G1188" s="11" t="str">
        <f t="shared" si="112"/>
        <v/>
      </c>
      <c r="H1188" s="99" t="str">
        <f t="shared" si="113"/>
        <v/>
      </c>
      <c r="I1188" s="156"/>
      <c r="J1188" s="156"/>
      <c r="K1188" s="157"/>
    </row>
    <row r="1189" spans="2:11" ht="15" customHeight="1">
      <c r="B1189" s="9">
        <v>99</v>
      </c>
      <c r="C1189" s="29" t="str">
        <f t="shared" si="108"/>
        <v/>
      </c>
      <c r="D1189" s="29" t="str">
        <f t="shared" si="109"/>
        <v/>
      </c>
      <c r="E1189" s="11" t="str">
        <f t="shared" si="110"/>
        <v/>
      </c>
      <c r="F1189" s="11" t="str">
        <f t="shared" si="111"/>
        <v/>
      </c>
      <c r="G1189" s="11" t="str">
        <f t="shared" si="112"/>
        <v/>
      </c>
      <c r="H1189" s="99" t="str">
        <f t="shared" si="113"/>
        <v/>
      </c>
      <c r="I1189" s="156"/>
      <c r="J1189" s="156"/>
      <c r="K1189" s="157"/>
    </row>
    <row r="1190" spans="2:11" ht="15" customHeight="1">
      <c r="B1190" s="9">
        <v>100</v>
      </c>
      <c r="C1190" s="29" t="str">
        <f t="shared" si="108"/>
        <v/>
      </c>
      <c r="D1190" s="29" t="str">
        <f t="shared" si="109"/>
        <v/>
      </c>
      <c r="E1190" s="11" t="str">
        <f t="shared" si="110"/>
        <v/>
      </c>
      <c r="F1190" s="11" t="str">
        <f t="shared" si="111"/>
        <v/>
      </c>
      <c r="G1190" s="11" t="str">
        <f t="shared" si="112"/>
        <v/>
      </c>
      <c r="H1190" s="99" t="str">
        <f t="shared" si="113"/>
        <v/>
      </c>
      <c r="I1190" s="156"/>
      <c r="J1190" s="156"/>
      <c r="K1190" s="157"/>
    </row>
    <row r="1191" spans="2:11" ht="15" customHeight="1">
      <c r="B1191" s="9"/>
      <c r="C1191" s="33"/>
      <c r="D1191" s="33"/>
      <c r="E1191" s="55"/>
      <c r="F1191" s="55"/>
      <c r="G1191" s="28" t="s">
        <v>73</v>
      </c>
      <c r="H1191" s="98">
        <f>SUM(H1091:H1190)</f>
        <v>0</v>
      </c>
      <c r="I1191" s="158"/>
      <c r="J1191" s="158"/>
      <c r="K1191" s="160"/>
    </row>
    <row r="1192" spans="2:11">
      <c r="C1192" s="30"/>
      <c r="D1192" s="30"/>
      <c r="G1192" s="30"/>
    </row>
  </sheetData>
  <sheetProtection sheet="1" objects="1" scenarios="1"/>
  <mergeCells count="531">
    <mergeCell ref="C14:G14"/>
    <mergeCell ref="C53:G53"/>
    <mergeCell ref="C67:G67"/>
    <mergeCell ref="C106:G106"/>
    <mergeCell ref="C121:G121"/>
    <mergeCell ref="C160:G160"/>
    <mergeCell ref="C175:G175"/>
    <mergeCell ref="C214:G214"/>
    <mergeCell ref="C229:G229"/>
    <mergeCell ref="C268:G268"/>
    <mergeCell ref="C283:G283"/>
    <mergeCell ref="C322:G322"/>
    <mergeCell ref="C337:G337"/>
    <mergeCell ref="C376:G376"/>
    <mergeCell ref="C391:G391"/>
    <mergeCell ref="C430:G430"/>
    <mergeCell ref="C445:G445"/>
    <mergeCell ref="C484:G484"/>
    <mergeCell ref="C499:G499"/>
    <mergeCell ref="C538:G538"/>
    <mergeCell ref="C553:G553"/>
    <mergeCell ref="C592:G592"/>
    <mergeCell ref="C607:G607"/>
    <mergeCell ref="C646:G646"/>
    <mergeCell ref="F661:G661"/>
    <mergeCell ref="I677:K677"/>
    <mergeCell ref="I678:K678"/>
    <mergeCell ref="I679:K679"/>
    <mergeCell ref="I680:K680"/>
    <mergeCell ref="I681:K681"/>
    <mergeCell ref="I682:K682"/>
    <mergeCell ref="I683:K683"/>
    <mergeCell ref="I684:K684"/>
    <mergeCell ref="I685:K685"/>
    <mergeCell ref="I686:K686"/>
    <mergeCell ref="I687:K687"/>
    <mergeCell ref="I688:K688"/>
    <mergeCell ref="I689:K689"/>
    <mergeCell ref="I690:K690"/>
    <mergeCell ref="I691:K691"/>
    <mergeCell ref="I692:K692"/>
    <mergeCell ref="I693:K693"/>
    <mergeCell ref="I694:K694"/>
    <mergeCell ref="I695:K695"/>
    <mergeCell ref="I696:K696"/>
    <mergeCell ref="I697:K697"/>
    <mergeCell ref="I698:K698"/>
    <mergeCell ref="I699:K699"/>
    <mergeCell ref="I700:K700"/>
    <mergeCell ref="I701:K701"/>
    <mergeCell ref="I702:K702"/>
    <mergeCell ref="I703:K703"/>
    <mergeCell ref="I704:K704"/>
    <mergeCell ref="I705:K705"/>
    <mergeCell ref="I706:K706"/>
    <mergeCell ref="I707:K707"/>
    <mergeCell ref="I708:K708"/>
    <mergeCell ref="I710:K710"/>
    <mergeCell ref="I711:K711"/>
    <mergeCell ref="I712:K712"/>
    <mergeCell ref="I713:K713"/>
    <mergeCell ref="I714:K714"/>
    <mergeCell ref="I715:K715"/>
    <mergeCell ref="I716:K716"/>
    <mergeCell ref="I717:K717"/>
    <mergeCell ref="I718:K718"/>
    <mergeCell ref="I719:K719"/>
    <mergeCell ref="I720:K720"/>
    <mergeCell ref="I721:K721"/>
    <mergeCell ref="I722:K722"/>
    <mergeCell ref="I723:K723"/>
    <mergeCell ref="I724:K724"/>
    <mergeCell ref="I725:K725"/>
    <mergeCell ref="I726:K726"/>
    <mergeCell ref="I727:K727"/>
    <mergeCell ref="I728:K728"/>
    <mergeCell ref="I729:K729"/>
    <mergeCell ref="I730:K730"/>
    <mergeCell ref="I731:K731"/>
    <mergeCell ref="I732:K732"/>
    <mergeCell ref="I733:K733"/>
    <mergeCell ref="I734:K734"/>
    <mergeCell ref="I735:K735"/>
    <mergeCell ref="I736:K736"/>
    <mergeCell ref="I737:K737"/>
    <mergeCell ref="I738:K738"/>
    <mergeCell ref="I739:K739"/>
    <mergeCell ref="I740:K740"/>
    <mergeCell ref="I741:K741"/>
    <mergeCell ref="I744:K744"/>
    <mergeCell ref="I745:K745"/>
    <mergeCell ref="I746:K746"/>
    <mergeCell ref="I747:K747"/>
    <mergeCell ref="I748:K748"/>
    <mergeCell ref="I749:K749"/>
    <mergeCell ref="I750:K750"/>
    <mergeCell ref="I751:K751"/>
    <mergeCell ref="I752:K752"/>
    <mergeCell ref="I753:K753"/>
    <mergeCell ref="I754:K754"/>
    <mergeCell ref="I755:K755"/>
    <mergeCell ref="I756:K756"/>
    <mergeCell ref="I757:K757"/>
    <mergeCell ref="I758:K758"/>
    <mergeCell ref="I759:K759"/>
    <mergeCell ref="I760:K760"/>
    <mergeCell ref="I761:K761"/>
    <mergeCell ref="I762:K762"/>
    <mergeCell ref="I763:K763"/>
    <mergeCell ref="I764:K764"/>
    <mergeCell ref="I765:K765"/>
    <mergeCell ref="I766:K766"/>
    <mergeCell ref="I767:K767"/>
    <mergeCell ref="I768:K768"/>
    <mergeCell ref="I769:K769"/>
    <mergeCell ref="I770:K770"/>
    <mergeCell ref="I771:K771"/>
    <mergeCell ref="I772:K772"/>
    <mergeCell ref="I773:K773"/>
    <mergeCell ref="I774:K774"/>
    <mergeCell ref="I775:K775"/>
    <mergeCell ref="I777:K777"/>
    <mergeCell ref="I778:K778"/>
    <mergeCell ref="I779:K779"/>
    <mergeCell ref="I780:K780"/>
    <mergeCell ref="I781:K781"/>
    <mergeCell ref="I782:K782"/>
    <mergeCell ref="I783:K783"/>
    <mergeCell ref="I784:K784"/>
    <mergeCell ref="I785:K785"/>
    <mergeCell ref="I786:K786"/>
    <mergeCell ref="I787:K787"/>
    <mergeCell ref="I788:K788"/>
    <mergeCell ref="I789:K789"/>
    <mergeCell ref="I790:K790"/>
    <mergeCell ref="I791:K791"/>
    <mergeCell ref="I792:K792"/>
    <mergeCell ref="I793:K793"/>
    <mergeCell ref="I794:K794"/>
    <mergeCell ref="I795:K795"/>
    <mergeCell ref="I796:K796"/>
    <mergeCell ref="I797:K797"/>
    <mergeCell ref="I798:K798"/>
    <mergeCell ref="I799:K799"/>
    <mergeCell ref="I800:K800"/>
    <mergeCell ref="I801:K801"/>
    <mergeCell ref="I802:K802"/>
    <mergeCell ref="I803:K803"/>
    <mergeCell ref="I804:K804"/>
    <mergeCell ref="I805:K805"/>
    <mergeCell ref="I806:K806"/>
    <mergeCell ref="I807:K807"/>
    <mergeCell ref="I808:K808"/>
    <mergeCell ref="I809:K809"/>
    <mergeCell ref="I810:K810"/>
    <mergeCell ref="I811:K811"/>
    <mergeCell ref="I812:K812"/>
    <mergeCell ref="I813:K813"/>
    <mergeCell ref="I814:K814"/>
    <mergeCell ref="I815:K815"/>
    <mergeCell ref="I816:K816"/>
    <mergeCell ref="I817:K817"/>
    <mergeCell ref="I819:K819"/>
    <mergeCell ref="I820:K820"/>
    <mergeCell ref="I821:K821"/>
    <mergeCell ref="I822:K822"/>
    <mergeCell ref="I823:K823"/>
    <mergeCell ref="I824:K824"/>
    <mergeCell ref="I825:K825"/>
    <mergeCell ref="I828:K828"/>
    <mergeCell ref="I829:K829"/>
    <mergeCell ref="I830:K830"/>
    <mergeCell ref="I831:K831"/>
    <mergeCell ref="I832:K832"/>
    <mergeCell ref="I833:K833"/>
    <mergeCell ref="I834:K834"/>
    <mergeCell ref="I835:K835"/>
    <mergeCell ref="I836:K836"/>
    <mergeCell ref="I837:K837"/>
    <mergeCell ref="I838:K838"/>
    <mergeCell ref="I839:K839"/>
    <mergeCell ref="I840:K840"/>
    <mergeCell ref="I841:K841"/>
    <mergeCell ref="I842:K842"/>
    <mergeCell ref="I843:K843"/>
    <mergeCell ref="I844:K844"/>
    <mergeCell ref="I845:K845"/>
    <mergeCell ref="I846:K846"/>
    <mergeCell ref="I847:K847"/>
    <mergeCell ref="I848:K848"/>
    <mergeCell ref="I849:K849"/>
    <mergeCell ref="I850:K850"/>
    <mergeCell ref="I851:K851"/>
    <mergeCell ref="I852:K852"/>
    <mergeCell ref="I853:K853"/>
    <mergeCell ref="I854:K854"/>
    <mergeCell ref="I855:K855"/>
    <mergeCell ref="I856:K856"/>
    <mergeCell ref="I857:K857"/>
    <mergeCell ref="I858:K858"/>
    <mergeCell ref="I859:K859"/>
    <mergeCell ref="I860:K860"/>
    <mergeCell ref="I861:K861"/>
    <mergeCell ref="I862:K862"/>
    <mergeCell ref="I863:K863"/>
    <mergeCell ref="I864:K864"/>
    <mergeCell ref="I865:K865"/>
    <mergeCell ref="I866:K866"/>
    <mergeCell ref="I867:K867"/>
    <mergeCell ref="I868:K868"/>
    <mergeCell ref="I869:K869"/>
    <mergeCell ref="I870:K870"/>
    <mergeCell ref="I871:K871"/>
    <mergeCell ref="I872:K872"/>
    <mergeCell ref="I873:K873"/>
    <mergeCell ref="I874:K874"/>
    <mergeCell ref="I875:K875"/>
    <mergeCell ref="I876:K876"/>
    <mergeCell ref="I877:K877"/>
    <mergeCell ref="I878:K878"/>
    <mergeCell ref="I879:K879"/>
    <mergeCell ref="I881:K881"/>
    <mergeCell ref="I882:K882"/>
    <mergeCell ref="I883:K883"/>
    <mergeCell ref="I884:K884"/>
    <mergeCell ref="I885:K885"/>
    <mergeCell ref="I886:K886"/>
    <mergeCell ref="I887:K887"/>
    <mergeCell ref="I888:K888"/>
    <mergeCell ref="I889:K889"/>
    <mergeCell ref="I890:K890"/>
    <mergeCell ref="I891:K891"/>
    <mergeCell ref="I892:K892"/>
    <mergeCell ref="I893:K893"/>
    <mergeCell ref="I894:K894"/>
    <mergeCell ref="I895:K895"/>
    <mergeCell ref="I896:K896"/>
    <mergeCell ref="I897:K897"/>
    <mergeCell ref="I898:K898"/>
    <mergeCell ref="I899:K899"/>
    <mergeCell ref="I900:K900"/>
    <mergeCell ref="I901:K901"/>
    <mergeCell ref="I902:K902"/>
    <mergeCell ref="I903:K903"/>
    <mergeCell ref="I904:K904"/>
    <mergeCell ref="I905:K905"/>
    <mergeCell ref="I906:K906"/>
    <mergeCell ref="I907:K907"/>
    <mergeCell ref="I908:K908"/>
    <mergeCell ref="I909:K909"/>
    <mergeCell ref="I910:K910"/>
    <mergeCell ref="I911:K911"/>
    <mergeCell ref="I912:K912"/>
    <mergeCell ref="I913:K913"/>
    <mergeCell ref="I914:K914"/>
    <mergeCell ref="I915:K915"/>
    <mergeCell ref="I916:K916"/>
    <mergeCell ref="I917:K917"/>
    <mergeCell ref="I918:K918"/>
    <mergeCell ref="I919:K919"/>
    <mergeCell ref="I920:K920"/>
    <mergeCell ref="I921:K921"/>
    <mergeCell ref="I922:K922"/>
    <mergeCell ref="I923:K923"/>
    <mergeCell ref="I924:K924"/>
    <mergeCell ref="I925:K925"/>
    <mergeCell ref="I926:K926"/>
    <mergeCell ref="I927:K927"/>
    <mergeCell ref="I928:K928"/>
    <mergeCell ref="I929:K929"/>
    <mergeCell ref="I930:K930"/>
    <mergeCell ref="I931:K931"/>
    <mergeCell ref="I932:K932"/>
    <mergeCell ref="I934:K934"/>
    <mergeCell ref="I935:K935"/>
    <mergeCell ref="I936:K936"/>
    <mergeCell ref="I937:K937"/>
    <mergeCell ref="I938:K938"/>
    <mergeCell ref="I939:K939"/>
    <mergeCell ref="I940:K940"/>
    <mergeCell ref="I941:K941"/>
    <mergeCell ref="I942:K942"/>
    <mergeCell ref="I943:K943"/>
    <mergeCell ref="I944:K944"/>
    <mergeCell ref="I945:K945"/>
    <mergeCell ref="I946:K946"/>
    <mergeCell ref="I947:K947"/>
    <mergeCell ref="I948:K948"/>
    <mergeCell ref="I949:K949"/>
    <mergeCell ref="I950:K950"/>
    <mergeCell ref="I951:K951"/>
    <mergeCell ref="I952:K952"/>
    <mergeCell ref="I953:K953"/>
    <mergeCell ref="I954:K954"/>
    <mergeCell ref="I955:K955"/>
    <mergeCell ref="I956:K956"/>
    <mergeCell ref="I957:K957"/>
    <mergeCell ref="I958:K958"/>
    <mergeCell ref="I959:K959"/>
    <mergeCell ref="I960:K960"/>
    <mergeCell ref="I961:K961"/>
    <mergeCell ref="I962:K962"/>
    <mergeCell ref="I963:K963"/>
    <mergeCell ref="I964:K964"/>
    <mergeCell ref="I965:K965"/>
    <mergeCell ref="I966:K966"/>
    <mergeCell ref="I967:K967"/>
    <mergeCell ref="I968:K968"/>
    <mergeCell ref="I969:K969"/>
    <mergeCell ref="I970:K970"/>
    <mergeCell ref="I971:K971"/>
    <mergeCell ref="I972:K972"/>
    <mergeCell ref="I973:K973"/>
    <mergeCell ref="I974:K974"/>
    <mergeCell ref="I975:K975"/>
    <mergeCell ref="I976:K976"/>
    <mergeCell ref="I977:K977"/>
    <mergeCell ref="I978:K978"/>
    <mergeCell ref="I979:K979"/>
    <mergeCell ref="I980:K980"/>
    <mergeCell ref="I981:K981"/>
    <mergeCell ref="I982:K982"/>
    <mergeCell ref="I983:K983"/>
    <mergeCell ref="I984:K984"/>
    <mergeCell ref="I985:K985"/>
    <mergeCell ref="I987:K987"/>
    <mergeCell ref="I988:K988"/>
    <mergeCell ref="I989:K989"/>
    <mergeCell ref="I990:K990"/>
    <mergeCell ref="I991:K991"/>
    <mergeCell ref="I992:K992"/>
    <mergeCell ref="I993:K993"/>
    <mergeCell ref="I994:K994"/>
    <mergeCell ref="I995:K995"/>
    <mergeCell ref="I996:K996"/>
    <mergeCell ref="I997:K997"/>
    <mergeCell ref="I998:K998"/>
    <mergeCell ref="I999:K999"/>
    <mergeCell ref="I1000:K1000"/>
    <mergeCell ref="I1001:K1001"/>
    <mergeCell ref="I1002:K1002"/>
    <mergeCell ref="I1003:K1003"/>
    <mergeCell ref="I1004:K1004"/>
    <mergeCell ref="I1005:K1005"/>
    <mergeCell ref="I1006:K1006"/>
    <mergeCell ref="I1007:K1007"/>
    <mergeCell ref="I1008:K1008"/>
    <mergeCell ref="I1009:K1009"/>
    <mergeCell ref="I1010:K1010"/>
    <mergeCell ref="I1011:K1011"/>
    <mergeCell ref="I1012:K1012"/>
    <mergeCell ref="I1013:K1013"/>
    <mergeCell ref="I1014:K1014"/>
    <mergeCell ref="I1015:K1015"/>
    <mergeCell ref="I1016:K1016"/>
    <mergeCell ref="I1017:K1017"/>
    <mergeCell ref="I1018:K1018"/>
    <mergeCell ref="I1019:K1019"/>
    <mergeCell ref="I1020:K1020"/>
    <mergeCell ref="I1021:K1021"/>
    <mergeCell ref="I1022:K1022"/>
    <mergeCell ref="I1023:K1023"/>
    <mergeCell ref="I1024:K1024"/>
    <mergeCell ref="I1025:K1025"/>
    <mergeCell ref="I1026:K1026"/>
    <mergeCell ref="I1027:K1027"/>
    <mergeCell ref="I1028:K1028"/>
    <mergeCell ref="I1029:K1029"/>
    <mergeCell ref="I1030:K1030"/>
    <mergeCell ref="I1031:K1031"/>
    <mergeCell ref="I1032:K1032"/>
    <mergeCell ref="I1033:K1033"/>
    <mergeCell ref="I1034:K1034"/>
    <mergeCell ref="I1035:K1035"/>
    <mergeCell ref="I1036:K1036"/>
    <mergeCell ref="I1037:K1037"/>
    <mergeCell ref="I1038:K1038"/>
    <mergeCell ref="I1039:K1039"/>
    <mergeCell ref="I1040:K1040"/>
    <mergeCell ref="I1041:K1041"/>
    <mergeCell ref="I1042:K1042"/>
    <mergeCell ref="I1043:K1043"/>
    <mergeCell ref="I1044:K1044"/>
    <mergeCell ref="I1045:K1045"/>
    <mergeCell ref="I1046:K1046"/>
    <mergeCell ref="I1047:K1047"/>
    <mergeCell ref="I1048:K1048"/>
    <mergeCell ref="I1049:K1049"/>
    <mergeCell ref="I1050:K1050"/>
    <mergeCell ref="I1051:K1051"/>
    <mergeCell ref="I1052:K1052"/>
    <mergeCell ref="I1053:K1053"/>
    <mergeCell ref="I1054:K1054"/>
    <mergeCell ref="I1055:K1055"/>
    <mergeCell ref="I1056:K1056"/>
    <mergeCell ref="I1057:K1057"/>
    <mergeCell ref="I1058:K1058"/>
    <mergeCell ref="I1059:K1059"/>
    <mergeCell ref="I1060:K1060"/>
    <mergeCell ref="I1061:K1061"/>
    <mergeCell ref="I1062:K1062"/>
    <mergeCell ref="I1063:K1063"/>
    <mergeCell ref="I1064:K1064"/>
    <mergeCell ref="I1065:K1065"/>
    <mergeCell ref="I1066:K1066"/>
    <mergeCell ref="I1067:K1067"/>
    <mergeCell ref="I1068:K1068"/>
    <mergeCell ref="I1069:K1069"/>
    <mergeCell ref="I1070:K1070"/>
    <mergeCell ref="I1071:K1071"/>
    <mergeCell ref="I1072:K1072"/>
    <mergeCell ref="I1073:K1073"/>
    <mergeCell ref="I1074:K1074"/>
    <mergeCell ref="I1075:K1075"/>
    <mergeCell ref="I1076:K1076"/>
    <mergeCell ref="I1077:K1077"/>
    <mergeCell ref="I1078:K1078"/>
    <mergeCell ref="I1079:K1079"/>
    <mergeCell ref="I1080:K1080"/>
    <mergeCell ref="I1081:K1081"/>
    <mergeCell ref="I1082:K1082"/>
    <mergeCell ref="I1083:K1083"/>
    <mergeCell ref="I1084:K1084"/>
    <mergeCell ref="I1085:K1085"/>
    <mergeCell ref="I1086:K1086"/>
    <mergeCell ref="I1087:K1087"/>
    <mergeCell ref="I1088:K1088"/>
    <mergeCell ref="I1090:K1090"/>
    <mergeCell ref="I1091:K1091"/>
    <mergeCell ref="I1092:K1092"/>
    <mergeCell ref="I1093:K1093"/>
    <mergeCell ref="I1094:K1094"/>
    <mergeCell ref="I1095:K1095"/>
    <mergeCell ref="I1096:K1096"/>
    <mergeCell ref="I1097:K1097"/>
    <mergeCell ref="I1098:K1098"/>
    <mergeCell ref="I1099:K1099"/>
    <mergeCell ref="I1100:K1100"/>
    <mergeCell ref="I1101:K1101"/>
    <mergeCell ref="I1102:K1102"/>
    <mergeCell ref="I1103:K1103"/>
    <mergeCell ref="I1104:K1104"/>
    <mergeCell ref="I1105:K1105"/>
    <mergeCell ref="I1106:K1106"/>
    <mergeCell ref="I1107:K1107"/>
    <mergeCell ref="I1108:K1108"/>
    <mergeCell ref="I1109:K1109"/>
    <mergeCell ref="I1110:K1110"/>
    <mergeCell ref="I1111:K1111"/>
    <mergeCell ref="I1112:K1112"/>
    <mergeCell ref="I1113:K1113"/>
    <mergeCell ref="I1114:K1114"/>
    <mergeCell ref="I1115:K1115"/>
    <mergeCell ref="I1116:K1116"/>
    <mergeCell ref="I1117:K1117"/>
    <mergeCell ref="I1118:K1118"/>
    <mergeCell ref="I1119:K1119"/>
    <mergeCell ref="I1120:K1120"/>
    <mergeCell ref="I1121:K1121"/>
    <mergeCell ref="I1122:K1122"/>
    <mergeCell ref="I1123:K1123"/>
    <mergeCell ref="I1124:K1124"/>
    <mergeCell ref="I1125:K1125"/>
    <mergeCell ref="I1126:K1126"/>
    <mergeCell ref="I1127:K1127"/>
    <mergeCell ref="I1128:K1128"/>
    <mergeCell ref="I1129:K1129"/>
    <mergeCell ref="I1130:K1130"/>
    <mergeCell ref="I1131:K1131"/>
    <mergeCell ref="I1132:K1132"/>
    <mergeCell ref="I1133:K1133"/>
    <mergeCell ref="I1134:K1134"/>
    <mergeCell ref="I1135:K1135"/>
    <mergeCell ref="I1136:K1136"/>
    <mergeCell ref="I1137:K1137"/>
    <mergeCell ref="I1138:K1138"/>
    <mergeCell ref="I1139:K1139"/>
    <mergeCell ref="I1140:K1140"/>
    <mergeCell ref="I1141:K1141"/>
    <mergeCell ref="I1142:K1142"/>
    <mergeCell ref="I1143:K1143"/>
    <mergeCell ref="I1144:K1144"/>
    <mergeCell ref="I1145:K1145"/>
    <mergeCell ref="I1146:K1146"/>
    <mergeCell ref="I1147:K1147"/>
    <mergeCell ref="I1148:K1148"/>
    <mergeCell ref="I1149:K1149"/>
    <mergeCell ref="I1150:K1150"/>
    <mergeCell ref="I1151:K1151"/>
    <mergeCell ref="I1152:K1152"/>
    <mergeCell ref="I1153:K1153"/>
    <mergeCell ref="I1154:K1154"/>
    <mergeCell ref="I1155:K1155"/>
    <mergeCell ref="I1156:K1156"/>
    <mergeCell ref="I1157:K1157"/>
    <mergeCell ref="I1158:K1158"/>
    <mergeCell ref="I1159:K1159"/>
    <mergeCell ref="I1160:K1160"/>
    <mergeCell ref="I1161:K1161"/>
    <mergeCell ref="I1162:K1162"/>
    <mergeCell ref="I1163:K1163"/>
    <mergeCell ref="I1164:K1164"/>
    <mergeCell ref="I1165:K1165"/>
    <mergeCell ref="I1166:K1166"/>
    <mergeCell ref="I1167:K1167"/>
    <mergeCell ref="I1168:K1168"/>
    <mergeCell ref="I1169:K1169"/>
    <mergeCell ref="I1170:K1170"/>
    <mergeCell ref="I1171:K1171"/>
    <mergeCell ref="I1172:K1172"/>
    <mergeCell ref="I1173:K1173"/>
    <mergeCell ref="I1174:K1174"/>
    <mergeCell ref="I1175:K1175"/>
    <mergeCell ref="I1176:K1176"/>
    <mergeCell ref="I1177:K1177"/>
    <mergeCell ref="I1178:K1178"/>
    <mergeCell ref="I1179:K1179"/>
    <mergeCell ref="I1180:K1180"/>
    <mergeCell ref="I1181:K1181"/>
    <mergeCell ref="I1182:K1182"/>
    <mergeCell ref="I1183:K1183"/>
    <mergeCell ref="I1184:K1184"/>
    <mergeCell ref="I1185:K1185"/>
    <mergeCell ref="I1186:K1186"/>
    <mergeCell ref="I1187:K1187"/>
    <mergeCell ref="I1188:K1188"/>
    <mergeCell ref="I1189:K1189"/>
    <mergeCell ref="I1190:K1190"/>
    <mergeCell ref="I1191:K1191"/>
    <mergeCell ref="F649:F654"/>
    <mergeCell ref="F655:F660"/>
  </mergeCells>
  <phoneticPr fontId="2"/>
  <conditionalFormatting sqref="E4:E13">
    <cfRule type="cellIs" dxfId="24" priority="26" operator="greaterThan">
      <formula>0</formula>
    </cfRule>
  </conditionalFormatting>
  <conditionalFormatting sqref="H4:H14">
    <cfRule type="cellIs" dxfId="23" priority="25" operator="greaterThan">
      <formula>0</formula>
    </cfRule>
  </conditionalFormatting>
  <conditionalFormatting sqref="H67">
    <cfRule type="cellIs" dxfId="22" priority="23" operator="greaterThan">
      <formula>0</formula>
    </cfRule>
  </conditionalFormatting>
  <conditionalFormatting sqref="E111:E120">
    <cfRule type="cellIs" dxfId="21" priority="22" operator="greaterThan">
      <formula>0</formula>
    </cfRule>
  </conditionalFormatting>
  <conditionalFormatting sqref="H111:H121">
    <cfRule type="cellIs" dxfId="20" priority="21" operator="greaterThan">
      <formula>0</formula>
    </cfRule>
  </conditionalFormatting>
  <conditionalFormatting sqref="E165:E174">
    <cfRule type="cellIs" dxfId="19" priority="20" operator="greaterThan">
      <formula>0</formula>
    </cfRule>
  </conditionalFormatting>
  <conditionalFormatting sqref="H165:H175">
    <cfRule type="cellIs" dxfId="18" priority="19" operator="greaterThan">
      <formula>0</formula>
    </cfRule>
  </conditionalFormatting>
  <conditionalFormatting sqref="E219:E228">
    <cfRule type="cellIs" dxfId="17" priority="18" operator="greaterThan">
      <formula>0</formula>
    </cfRule>
  </conditionalFormatting>
  <conditionalFormatting sqref="H219:H229">
    <cfRule type="cellIs" dxfId="16" priority="17" operator="greaterThan">
      <formula>0</formula>
    </cfRule>
  </conditionalFormatting>
  <conditionalFormatting sqref="E273:E282">
    <cfRule type="cellIs" dxfId="15" priority="16" operator="greaterThan">
      <formula>0</formula>
    </cfRule>
  </conditionalFormatting>
  <conditionalFormatting sqref="H273:H283">
    <cfRule type="cellIs" dxfId="14" priority="15" operator="greaterThan">
      <formula>0</formula>
    </cfRule>
  </conditionalFormatting>
  <conditionalFormatting sqref="E327:E336">
    <cfRule type="cellIs" dxfId="13" priority="14" operator="greaterThan">
      <formula>0</formula>
    </cfRule>
  </conditionalFormatting>
  <conditionalFormatting sqref="H327:H337">
    <cfRule type="cellIs" dxfId="12" priority="13" operator="greaterThan">
      <formula>0</formula>
    </cfRule>
  </conditionalFormatting>
  <conditionalFormatting sqref="E381:E390">
    <cfRule type="cellIs" dxfId="11" priority="12" operator="greaterThan">
      <formula>0</formula>
    </cfRule>
  </conditionalFormatting>
  <conditionalFormatting sqref="H381:H391">
    <cfRule type="cellIs" dxfId="10" priority="11" operator="greaterThan">
      <formula>0</formula>
    </cfRule>
  </conditionalFormatting>
  <conditionalFormatting sqref="E435:E444">
    <cfRule type="cellIs" dxfId="9" priority="10" operator="greaterThan">
      <formula>0</formula>
    </cfRule>
  </conditionalFormatting>
  <conditionalFormatting sqref="H435:H445">
    <cfRule type="cellIs" dxfId="8" priority="9" operator="greaterThan">
      <formula>0</formula>
    </cfRule>
  </conditionalFormatting>
  <conditionalFormatting sqref="E489:E498">
    <cfRule type="cellIs" dxfId="7" priority="8" operator="greaterThan">
      <formula>0</formula>
    </cfRule>
  </conditionalFormatting>
  <conditionalFormatting sqref="H489:H499">
    <cfRule type="cellIs" dxfId="6" priority="7" operator="greaterThan">
      <formula>0</formula>
    </cfRule>
  </conditionalFormatting>
  <conditionalFormatting sqref="E543:E552">
    <cfRule type="cellIs" dxfId="5" priority="6" operator="greaterThan">
      <formula>0</formula>
    </cfRule>
  </conditionalFormatting>
  <conditionalFormatting sqref="H543:H553">
    <cfRule type="cellIs" dxfId="4" priority="5" operator="greaterThan">
      <formula>0</formula>
    </cfRule>
  </conditionalFormatting>
  <conditionalFormatting sqref="E597:E606">
    <cfRule type="cellIs" dxfId="3" priority="4" operator="greaterThan">
      <formula>0</formula>
    </cfRule>
  </conditionalFormatting>
  <conditionalFormatting sqref="H597:H607">
    <cfRule type="cellIs" dxfId="2" priority="3" operator="greaterThan">
      <formula>0</formula>
    </cfRule>
  </conditionalFormatting>
  <conditionalFormatting sqref="E57:E66">
    <cfRule type="cellIs" dxfId="1" priority="2" operator="greaterThan">
      <formula>0</formula>
    </cfRule>
  </conditionalFormatting>
  <conditionalFormatting sqref="H57:H66">
    <cfRule type="cellIs" dxfId="0" priority="1" operator="greaterThan">
      <formula>0</formula>
    </cfRule>
  </conditionalFormatting>
  <dataValidations count="1">
    <dataValidation type="list" allowBlank="1" showDropDown="0" showInputMessage="1" showErrorMessage="1" sqref="E15 E4:E13 E647:E648 E54 E57:E66 E68 E17:E52 E107:E108 E111:E120 E124:E159 E122 E161:E162 E176 E165:E174 E178:E213 E215:E216 E232:E267 E230 E219:E228 E269:E270 E273:E282 E286:E321 E284 E323:E324 E338 E327:E336 E340:E375 E377:E378 E394:E429 E392 E381:E390 E431:E432 E435:E444 E448:E483 E446 E485:E486 E500 E489:E498 E502:E537 E539:E540 E556:E591 E554 E543:E552 E593:E594 E597:E606 E610:E645 E608 E70:E105">
      <formula1>"1,2,3,4,5"</formula1>
    </dataValidation>
  </dataValidations>
  <hyperlinks>
    <hyperlink ref="I1" location="'収支別型（月別）'!C2"/>
    <hyperlink ref="J1" location="'収支別型（月別）'!C55"/>
    <hyperlink ref="K1" location="'収支別型（月別）'!C109"/>
    <hyperlink ref="L1" location="'収支別型（月別）'!C163"/>
    <hyperlink ref="M1" location="'収支別型（月別）'!C217"/>
    <hyperlink ref="N1" location="'収支別型（月別）'!C271"/>
    <hyperlink ref="O1" location="'収支別型（月別）'!C325"/>
    <hyperlink ref="P1" location="'収支別型（月別）'!C379"/>
    <hyperlink ref="Q1" location="'収支別型（月別）'!C433"/>
    <hyperlink ref="R1" location="'収支別型（月別）'!C487"/>
    <hyperlink ref="S1" location="'収支別型（月別）'!C541"/>
    <hyperlink ref="T1" location="'収支別型（月別）'!C595"/>
    <hyperlink ref="U1" location="'収支別型（月別）'!F661"/>
    <hyperlink ref="V1" location="'収支別型（月別）'!C673"/>
  </hyperlinks>
  <pageMargins left="0.7" right="0.7" top="0.75" bottom="0.75" header="0.3" footer="0.3"/>
  <pageSetup paperSize="9" scale="96" fitToWidth="1" fitToHeight="1" orientation="portrait" usePrinterDefaults="1" r:id="rId1"/>
  <rowBreaks count="33" manualBreakCount="33">
    <brk id="14" min="2" max="7" man="1"/>
    <brk id="54" min="2" max="7" man="1"/>
    <brk id="67" min="2" max="7" man="1"/>
    <brk id="108" min="2" max="7" man="1"/>
    <brk id="121" min="2" max="7" man="1"/>
    <brk id="162" min="2" max="7" man="1"/>
    <brk id="175" min="2" max="7" man="1"/>
    <brk id="216" min="2" max="7" man="1"/>
    <brk id="229" min="2" max="7" man="1"/>
    <brk id="270" min="2" max="7" man="1"/>
    <brk id="283" min="2" max="7" man="1"/>
    <brk id="324" min="2" max="7" man="1"/>
    <brk id="337" min="2" max="7" man="1"/>
    <brk id="378" min="2" max="7" man="1"/>
    <brk id="391" min="2" max="7" man="1"/>
    <brk id="432" min="2" max="7" man="1"/>
    <brk id="445" min="2" max="7" man="1"/>
    <brk id="486" min="2" max="7" man="1"/>
    <brk id="499" min="2" max="7" man="1"/>
    <brk id="540" min="2" max="7" man="1"/>
    <brk id="553" min="2" max="7" man="1"/>
    <brk id="594" min="2" max="7" man="1"/>
    <brk id="607" min="2" max="7" man="1"/>
    <brk id="648" min="2" max="7" man="1"/>
    <brk id="672" min="2" max="7" man="1"/>
    <brk id="708" min="2" max="7" man="1"/>
    <brk id="741" min="2" max="7" man="1"/>
    <brk id="775" min="2" max="7" man="1"/>
    <brk id="825" min="2" max="7" man="1"/>
    <brk id="879" min="2" max="7" man="1"/>
    <brk id="932" min="2" max="7" man="1"/>
    <brk id="985" min="2" max="7" man="1"/>
    <brk id="1088" min="2"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6"/>
  </sheetPr>
  <dimension ref="A2:F504"/>
  <sheetViews>
    <sheetView view="pageBreakPreview" zoomScale="80" zoomScaleSheetLayoutView="80" workbookViewId="0">
      <selection activeCell="B3" sqref="B3:F3"/>
    </sheetView>
  </sheetViews>
  <sheetFormatPr defaultColWidth="8.75" defaultRowHeight="12"/>
  <cols>
    <col min="1" max="1" width="2.625" style="161" customWidth="1"/>
    <col min="2" max="5" width="34.75" style="162" customWidth="1"/>
    <col min="6" max="6" width="34.75" style="161" customWidth="1"/>
    <col min="7" max="256" width="8.75" style="161"/>
    <col min="257" max="257" width="2.625" style="161" customWidth="1"/>
    <col min="258" max="262" width="34.75" style="161" customWidth="1"/>
    <col min="263" max="512" width="8.75" style="161"/>
    <col min="513" max="513" width="2.625" style="161" customWidth="1"/>
    <col min="514" max="518" width="34.75" style="161" customWidth="1"/>
    <col min="519" max="768" width="8.75" style="161"/>
    <col min="769" max="769" width="2.625" style="161" customWidth="1"/>
    <col min="770" max="774" width="34.75" style="161" customWidth="1"/>
    <col min="775" max="1024" width="8.75" style="161"/>
    <col min="1025" max="1025" width="2.625" style="161" customWidth="1"/>
    <col min="1026" max="1030" width="34.75" style="161" customWidth="1"/>
    <col min="1031" max="1280" width="8.75" style="161"/>
    <col min="1281" max="1281" width="2.625" style="161" customWidth="1"/>
    <col min="1282" max="1286" width="34.75" style="161" customWidth="1"/>
    <col min="1287" max="1536" width="8.75" style="161"/>
    <col min="1537" max="1537" width="2.625" style="161" customWidth="1"/>
    <col min="1538" max="1542" width="34.75" style="161" customWidth="1"/>
    <col min="1543" max="1792" width="8.75" style="161"/>
    <col min="1793" max="1793" width="2.625" style="161" customWidth="1"/>
    <col min="1794" max="1798" width="34.75" style="161" customWidth="1"/>
    <col min="1799" max="2048" width="8.75" style="161"/>
    <col min="2049" max="2049" width="2.625" style="161" customWidth="1"/>
    <col min="2050" max="2054" width="34.75" style="161" customWidth="1"/>
    <col min="2055" max="2304" width="8.75" style="161"/>
    <col min="2305" max="2305" width="2.625" style="161" customWidth="1"/>
    <col min="2306" max="2310" width="34.75" style="161" customWidth="1"/>
    <col min="2311" max="2560" width="8.75" style="161"/>
    <col min="2561" max="2561" width="2.625" style="161" customWidth="1"/>
    <col min="2562" max="2566" width="34.75" style="161" customWidth="1"/>
    <col min="2567" max="2816" width="8.75" style="161"/>
    <col min="2817" max="2817" width="2.625" style="161" customWidth="1"/>
    <col min="2818" max="2822" width="34.75" style="161" customWidth="1"/>
    <col min="2823" max="3072" width="8.75" style="161"/>
    <col min="3073" max="3073" width="2.625" style="161" customWidth="1"/>
    <col min="3074" max="3078" width="34.75" style="161" customWidth="1"/>
    <col min="3079" max="3328" width="8.75" style="161"/>
    <col min="3329" max="3329" width="2.625" style="161" customWidth="1"/>
    <col min="3330" max="3334" width="34.75" style="161" customWidth="1"/>
    <col min="3335" max="3584" width="8.75" style="161"/>
    <col min="3585" max="3585" width="2.625" style="161" customWidth="1"/>
    <col min="3586" max="3590" width="34.75" style="161" customWidth="1"/>
    <col min="3591" max="3840" width="8.75" style="161"/>
    <col min="3841" max="3841" width="2.625" style="161" customWidth="1"/>
    <col min="3842" max="3846" width="34.75" style="161" customWidth="1"/>
    <col min="3847" max="4096" width="8.75" style="161"/>
    <col min="4097" max="4097" width="2.625" style="161" customWidth="1"/>
    <col min="4098" max="4102" width="34.75" style="161" customWidth="1"/>
    <col min="4103" max="4352" width="8.75" style="161"/>
    <col min="4353" max="4353" width="2.625" style="161" customWidth="1"/>
    <col min="4354" max="4358" width="34.75" style="161" customWidth="1"/>
    <col min="4359" max="4608" width="8.75" style="161"/>
    <col min="4609" max="4609" width="2.625" style="161" customWidth="1"/>
    <col min="4610" max="4614" width="34.75" style="161" customWidth="1"/>
    <col min="4615" max="4864" width="8.75" style="161"/>
    <col min="4865" max="4865" width="2.625" style="161" customWidth="1"/>
    <col min="4866" max="4870" width="34.75" style="161" customWidth="1"/>
    <col min="4871" max="5120" width="8.75" style="161"/>
    <col min="5121" max="5121" width="2.625" style="161" customWidth="1"/>
    <col min="5122" max="5126" width="34.75" style="161" customWidth="1"/>
    <col min="5127" max="5376" width="8.75" style="161"/>
    <col min="5377" max="5377" width="2.625" style="161" customWidth="1"/>
    <col min="5378" max="5382" width="34.75" style="161" customWidth="1"/>
    <col min="5383" max="5632" width="8.75" style="161"/>
    <col min="5633" max="5633" width="2.625" style="161" customWidth="1"/>
    <col min="5634" max="5638" width="34.75" style="161" customWidth="1"/>
    <col min="5639" max="5888" width="8.75" style="161"/>
    <col min="5889" max="5889" width="2.625" style="161" customWidth="1"/>
    <col min="5890" max="5894" width="34.75" style="161" customWidth="1"/>
    <col min="5895" max="6144" width="8.75" style="161"/>
    <col min="6145" max="6145" width="2.625" style="161" customWidth="1"/>
    <col min="6146" max="6150" width="34.75" style="161" customWidth="1"/>
    <col min="6151" max="6400" width="8.75" style="161"/>
    <col min="6401" max="6401" width="2.625" style="161" customWidth="1"/>
    <col min="6402" max="6406" width="34.75" style="161" customWidth="1"/>
    <col min="6407" max="6656" width="8.75" style="161"/>
    <col min="6657" max="6657" width="2.625" style="161" customWidth="1"/>
    <col min="6658" max="6662" width="34.75" style="161" customWidth="1"/>
    <col min="6663" max="6912" width="8.75" style="161"/>
    <col min="6913" max="6913" width="2.625" style="161" customWidth="1"/>
    <col min="6914" max="6918" width="34.75" style="161" customWidth="1"/>
    <col min="6919" max="7168" width="8.75" style="161"/>
    <col min="7169" max="7169" width="2.625" style="161" customWidth="1"/>
    <col min="7170" max="7174" width="34.75" style="161" customWidth="1"/>
    <col min="7175" max="7424" width="8.75" style="161"/>
    <col min="7425" max="7425" width="2.625" style="161" customWidth="1"/>
    <col min="7426" max="7430" width="34.75" style="161" customWidth="1"/>
    <col min="7431" max="7680" width="8.75" style="161"/>
    <col min="7681" max="7681" width="2.625" style="161" customWidth="1"/>
    <col min="7682" max="7686" width="34.75" style="161" customWidth="1"/>
    <col min="7687" max="7936" width="8.75" style="161"/>
    <col min="7937" max="7937" width="2.625" style="161" customWidth="1"/>
    <col min="7938" max="7942" width="34.75" style="161" customWidth="1"/>
    <col min="7943" max="8192" width="8.75" style="161"/>
    <col min="8193" max="8193" width="2.625" style="161" customWidth="1"/>
    <col min="8194" max="8198" width="34.75" style="161" customWidth="1"/>
    <col min="8199" max="8448" width="8.75" style="161"/>
    <col min="8449" max="8449" width="2.625" style="161" customWidth="1"/>
    <col min="8450" max="8454" width="34.75" style="161" customWidth="1"/>
    <col min="8455" max="8704" width="8.75" style="161"/>
    <col min="8705" max="8705" width="2.625" style="161" customWidth="1"/>
    <col min="8706" max="8710" width="34.75" style="161" customWidth="1"/>
    <col min="8711" max="8960" width="8.75" style="161"/>
    <col min="8961" max="8961" width="2.625" style="161" customWidth="1"/>
    <col min="8962" max="8966" width="34.75" style="161" customWidth="1"/>
    <col min="8967" max="9216" width="8.75" style="161"/>
    <col min="9217" max="9217" width="2.625" style="161" customWidth="1"/>
    <col min="9218" max="9222" width="34.75" style="161" customWidth="1"/>
    <col min="9223" max="9472" width="8.75" style="161"/>
    <col min="9473" max="9473" width="2.625" style="161" customWidth="1"/>
    <col min="9474" max="9478" width="34.75" style="161" customWidth="1"/>
    <col min="9479" max="9728" width="8.75" style="161"/>
    <col min="9729" max="9729" width="2.625" style="161" customWidth="1"/>
    <col min="9730" max="9734" width="34.75" style="161" customWidth="1"/>
    <col min="9735" max="9984" width="8.75" style="161"/>
    <col min="9985" max="9985" width="2.625" style="161" customWidth="1"/>
    <col min="9986" max="9990" width="34.75" style="161" customWidth="1"/>
    <col min="9991" max="10240" width="8.75" style="161"/>
    <col min="10241" max="10241" width="2.625" style="161" customWidth="1"/>
    <col min="10242" max="10246" width="34.75" style="161" customWidth="1"/>
    <col min="10247" max="10496" width="8.75" style="161"/>
    <col min="10497" max="10497" width="2.625" style="161" customWidth="1"/>
    <col min="10498" max="10502" width="34.75" style="161" customWidth="1"/>
    <col min="10503" max="10752" width="8.75" style="161"/>
    <col min="10753" max="10753" width="2.625" style="161" customWidth="1"/>
    <col min="10754" max="10758" width="34.75" style="161" customWidth="1"/>
    <col min="10759" max="11008" width="8.75" style="161"/>
    <col min="11009" max="11009" width="2.625" style="161" customWidth="1"/>
    <col min="11010" max="11014" width="34.75" style="161" customWidth="1"/>
    <col min="11015" max="11264" width="8.75" style="161"/>
    <col min="11265" max="11265" width="2.625" style="161" customWidth="1"/>
    <col min="11266" max="11270" width="34.75" style="161" customWidth="1"/>
    <col min="11271" max="11520" width="8.75" style="161"/>
    <col min="11521" max="11521" width="2.625" style="161" customWidth="1"/>
    <col min="11522" max="11526" width="34.75" style="161" customWidth="1"/>
    <col min="11527" max="11776" width="8.75" style="161"/>
    <col min="11777" max="11777" width="2.625" style="161" customWidth="1"/>
    <col min="11778" max="11782" width="34.75" style="161" customWidth="1"/>
    <col min="11783" max="12032" width="8.75" style="161"/>
    <col min="12033" max="12033" width="2.625" style="161" customWidth="1"/>
    <col min="12034" max="12038" width="34.75" style="161" customWidth="1"/>
    <col min="12039" max="12288" width="8.75" style="161"/>
    <col min="12289" max="12289" width="2.625" style="161" customWidth="1"/>
    <col min="12290" max="12294" width="34.75" style="161" customWidth="1"/>
    <col min="12295" max="12544" width="8.75" style="161"/>
    <col min="12545" max="12545" width="2.625" style="161" customWidth="1"/>
    <col min="12546" max="12550" width="34.75" style="161" customWidth="1"/>
    <col min="12551" max="12800" width="8.75" style="161"/>
    <col min="12801" max="12801" width="2.625" style="161" customWidth="1"/>
    <col min="12802" max="12806" width="34.75" style="161" customWidth="1"/>
    <col min="12807" max="13056" width="8.75" style="161"/>
    <col min="13057" max="13057" width="2.625" style="161" customWidth="1"/>
    <col min="13058" max="13062" width="34.75" style="161" customWidth="1"/>
    <col min="13063" max="13312" width="8.75" style="161"/>
    <col min="13313" max="13313" width="2.625" style="161" customWidth="1"/>
    <col min="13314" max="13318" width="34.75" style="161" customWidth="1"/>
    <col min="13319" max="13568" width="8.75" style="161"/>
    <col min="13569" max="13569" width="2.625" style="161" customWidth="1"/>
    <col min="13570" max="13574" width="34.75" style="161" customWidth="1"/>
    <col min="13575" max="13824" width="8.75" style="161"/>
    <col min="13825" max="13825" width="2.625" style="161" customWidth="1"/>
    <col min="13826" max="13830" width="34.75" style="161" customWidth="1"/>
    <col min="13831" max="14080" width="8.75" style="161"/>
    <col min="14081" max="14081" width="2.625" style="161" customWidth="1"/>
    <col min="14082" max="14086" width="34.75" style="161" customWidth="1"/>
    <col min="14087" max="14336" width="8.75" style="161"/>
    <col min="14337" max="14337" width="2.625" style="161" customWidth="1"/>
    <col min="14338" max="14342" width="34.75" style="161" customWidth="1"/>
    <col min="14343" max="14592" width="8.75" style="161"/>
    <col min="14593" max="14593" width="2.625" style="161" customWidth="1"/>
    <col min="14594" max="14598" width="34.75" style="161" customWidth="1"/>
    <col min="14599" max="14848" width="8.75" style="161"/>
    <col min="14849" max="14849" width="2.625" style="161" customWidth="1"/>
    <col min="14850" max="14854" width="34.75" style="161" customWidth="1"/>
    <col min="14855" max="15104" width="8.75" style="161"/>
    <col min="15105" max="15105" width="2.625" style="161" customWidth="1"/>
    <col min="15106" max="15110" width="34.75" style="161" customWidth="1"/>
    <col min="15111" max="15360" width="8.75" style="161"/>
    <col min="15361" max="15361" width="2.625" style="161" customWidth="1"/>
    <col min="15362" max="15366" width="34.75" style="161" customWidth="1"/>
    <col min="15367" max="15616" width="8.75" style="161"/>
    <col min="15617" max="15617" width="2.625" style="161" customWidth="1"/>
    <col min="15618" max="15622" width="34.75" style="161" customWidth="1"/>
    <col min="15623" max="15872" width="8.75" style="161"/>
    <col min="15873" max="15873" width="2.625" style="161" customWidth="1"/>
    <col min="15874" max="15878" width="34.75" style="161" customWidth="1"/>
    <col min="15879" max="16128" width="8.75" style="161"/>
    <col min="16129" max="16129" width="2.625" style="161" customWidth="1"/>
    <col min="16130" max="16134" width="34.75" style="161" customWidth="1"/>
    <col min="16135" max="16384" width="8.75" style="161"/>
  </cols>
  <sheetData>
    <row r="2" spans="1:6" s="163" customFormat="1">
      <c r="A2" s="164"/>
      <c r="B2" s="170"/>
      <c r="C2" s="170"/>
      <c r="D2" s="170"/>
      <c r="E2" s="170"/>
    </row>
    <row r="3" spans="1:6" s="163" customFormat="1" ht="33" customHeight="1">
      <c r="A3" s="164"/>
      <c r="B3" s="171" t="s">
        <v>167</v>
      </c>
      <c r="C3" s="171"/>
      <c r="D3" s="171"/>
      <c r="E3" s="171"/>
      <c r="F3" s="171"/>
    </row>
    <row r="4" spans="1:6" s="163" customFormat="1" ht="16.95">
      <c r="A4" s="165"/>
      <c r="B4" s="172"/>
      <c r="C4" s="170"/>
      <c r="D4" s="170"/>
      <c r="E4" s="170"/>
    </row>
    <row r="5" spans="1:6" s="163" customFormat="1" ht="33" customHeight="1">
      <c r="A5" s="166"/>
      <c r="B5" s="173" t="s">
        <v>117</v>
      </c>
      <c r="C5" s="183" t="s">
        <v>170</v>
      </c>
      <c r="D5" s="183" t="s">
        <v>67</v>
      </c>
      <c r="E5" s="191" t="s">
        <v>171</v>
      </c>
      <c r="F5" s="191" t="s">
        <v>23</v>
      </c>
    </row>
    <row r="6" spans="1:6" s="163" customFormat="1" ht="33" customHeight="1">
      <c r="A6" s="167"/>
      <c r="B6" s="174" t="s">
        <v>172</v>
      </c>
      <c r="C6" s="184" t="s">
        <v>115</v>
      </c>
      <c r="D6" s="184" t="s">
        <v>173</v>
      </c>
      <c r="E6" s="192" t="s">
        <v>174</v>
      </c>
      <c r="F6" s="192"/>
    </row>
    <row r="7" spans="1:6" s="163" customFormat="1" ht="33" customHeight="1">
      <c r="A7" s="166"/>
      <c r="B7" s="175" t="s">
        <v>22</v>
      </c>
      <c r="C7" s="185" t="s">
        <v>175</v>
      </c>
      <c r="D7" s="185" t="s">
        <v>152</v>
      </c>
      <c r="E7" s="193" t="s">
        <v>176</v>
      </c>
      <c r="F7" s="198" t="s">
        <v>134</v>
      </c>
    </row>
    <row r="8" spans="1:6" s="163" customFormat="1" ht="33" customHeight="1">
      <c r="A8" s="168"/>
      <c r="B8" s="176" t="s">
        <v>177</v>
      </c>
      <c r="C8" s="186" t="s">
        <v>178</v>
      </c>
      <c r="D8" s="188"/>
      <c r="E8" s="194" t="s">
        <v>180</v>
      </c>
      <c r="F8" s="199" t="s">
        <v>181</v>
      </c>
    </row>
    <row r="9" spans="1:6" s="163" customFormat="1" ht="33" customHeight="1">
      <c r="A9" s="167"/>
      <c r="B9" s="176" t="s">
        <v>38</v>
      </c>
      <c r="C9" s="187" t="s">
        <v>182</v>
      </c>
      <c r="D9" s="187" t="s">
        <v>149</v>
      </c>
      <c r="E9" s="194" t="s">
        <v>184</v>
      </c>
      <c r="F9" s="194" t="s">
        <v>112</v>
      </c>
    </row>
    <row r="10" spans="1:6" s="163" customFormat="1" ht="33" customHeight="1">
      <c r="A10" s="167"/>
      <c r="B10" s="176" t="s">
        <v>40</v>
      </c>
      <c r="C10" s="188"/>
      <c r="D10" s="188"/>
      <c r="E10" s="194" t="s">
        <v>185</v>
      </c>
      <c r="F10" s="194" t="s">
        <v>186</v>
      </c>
    </row>
    <row r="11" spans="1:6" s="163" customFormat="1" ht="33" customHeight="1">
      <c r="A11" s="169"/>
      <c r="B11" s="177" t="s">
        <v>188</v>
      </c>
      <c r="C11" s="187" t="s">
        <v>189</v>
      </c>
      <c r="D11" s="187" t="s">
        <v>190</v>
      </c>
      <c r="E11" s="194" t="s">
        <v>192</v>
      </c>
      <c r="F11" s="194" t="s">
        <v>74</v>
      </c>
    </row>
    <row r="12" spans="1:6" s="163" customFormat="1" ht="33" customHeight="1">
      <c r="A12" s="169"/>
      <c r="B12" s="176" t="s">
        <v>194</v>
      </c>
      <c r="C12" s="188"/>
      <c r="D12" s="188"/>
      <c r="E12" s="194" t="s">
        <v>196</v>
      </c>
      <c r="F12" s="194" t="s">
        <v>197</v>
      </c>
    </row>
    <row r="13" spans="1:6" s="163" customFormat="1" ht="33" customHeight="1">
      <c r="A13" s="169"/>
      <c r="B13" s="176" t="s">
        <v>199</v>
      </c>
      <c r="C13" s="186" t="s">
        <v>200</v>
      </c>
      <c r="D13" s="186" t="s">
        <v>201</v>
      </c>
      <c r="E13" s="194" t="s">
        <v>203</v>
      </c>
      <c r="F13" s="194" t="s">
        <v>205</v>
      </c>
    </row>
    <row r="14" spans="1:6" s="163" customFormat="1" ht="33" customHeight="1">
      <c r="A14" s="169"/>
      <c r="B14" s="176" t="s">
        <v>206</v>
      </c>
      <c r="C14" s="186" t="s">
        <v>208</v>
      </c>
      <c r="D14" s="186" t="s">
        <v>210</v>
      </c>
      <c r="E14" s="194" t="s">
        <v>211</v>
      </c>
      <c r="F14" s="194" t="s">
        <v>213</v>
      </c>
    </row>
    <row r="15" spans="1:6" s="163" customFormat="1" ht="33" customHeight="1">
      <c r="A15" s="169"/>
      <c r="B15" s="176" t="s">
        <v>214</v>
      </c>
      <c r="C15" s="186"/>
      <c r="D15" s="186" t="s">
        <v>215</v>
      </c>
      <c r="E15" s="195" t="s">
        <v>217</v>
      </c>
      <c r="F15" s="194" t="s">
        <v>218</v>
      </c>
    </row>
    <row r="16" spans="1:6" s="163" customFormat="1" ht="33" customHeight="1">
      <c r="A16" s="169"/>
      <c r="B16" s="177" t="s">
        <v>127</v>
      </c>
      <c r="C16" s="186"/>
      <c r="D16" s="186" t="s">
        <v>219</v>
      </c>
      <c r="E16" s="196"/>
      <c r="F16" s="194" t="s">
        <v>120</v>
      </c>
    </row>
    <row r="17" spans="1:6" s="163" customFormat="1" ht="33" customHeight="1">
      <c r="A17" s="169"/>
      <c r="B17" s="176" t="s">
        <v>168</v>
      </c>
      <c r="C17" s="186"/>
      <c r="D17" s="186" t="s">
        <v>220</v>
      </c>
      <c r="E17" s="194" t="s">
        <v>221</v>
      </c>
      <c r="F17" s="194" t="s">
        <v>222</v>
      </c>
    </row>
    <row r="18" spans="1:6" s="163" customFormat="1" ht="33" customHeight="1">
      <c r="A18" s="169"/>
      <c r="B18" s="176" t="s">
        <v>198</v>
      </c>
      <c r="C18" s="186"/>
      <c r="D18" s="186"/>
      <c r="E18" s="194" t="s">
        <v>224</v>
      </c>
      <c r="F18" s="194" t="s">
        <v>225</v>
      </c>
    </row>
    <row r="19" spans="1:6" s="163" customFormat="1" ht="33" customHeight="1">
      <c r="A19" s="167"/>
      <c r="B19" s="176" t="s">
        <v>226</v>
      </c>
      <c r="C19" s="186"/>
      <c r="D19" s="186"/>
      <c r="E19" s="194"/>
      <c r="F19" s="194" t="s">
        <v>228</v>
      </c>
    </row>
    <row r="20" spans="1:6" s="163" customFormat="1" ht="33" customHeight="1">
      <c r="A20" s="167"/>
      <c r="B20" s="176" t="s">
        <v>229</v>
      </c>
      <c r="C20" s="186"/>
      <c r="D20" s="186"/>
      <c r="E20" s="194"/>
      <c r="F20" s="194" t="s">
        <v>230</v>
      </c>
    </row>
    <row r="21" spans="1:6" s="163" customFormat="1" ht="33" customHeight="1">
      <c r="A21" s="167"/>
      <c r="B21" s="176"/>
      <c r="C21" s="186"/>
      <c r="D21" s="186"/>
      <c r="E21" s="194"/>
      <c r="F21" s="194"/>
    </row>
    <row r="22" spans="1:6" s="163" customFormat="1" ht="33" customHeight="1">
      <c r="A22" s="167"/>
      <c r="B22" s="174"/>
      <c r="C22" s="184"/>
      <c r="D22" s="184"/>
      <c r="E22" s="192"/>
      <c r="F22" s="192"/>
    </row>
    <row r="23" spans="1:6" s="163" customFormat="1" ht="41.25" customHeight="1">
      <c r="A23" s="167"/>
      <c r="B23" s="178"/>
      <c r="C23" s="189" t="s">
        <v>195</v>
      </c>
      <c r="D23" s="189" t="s">
        <v>195</v>
      </c>
      <c r="E23" s="197"/>
      <c r="F23" s="197"/>
    </row>
    <row r="24" spans="1:6" s="163" customFormat="1" ht="14.4">
      <c r="B24" s="179"/>
      <c r="C24" s="179"/>
      <c r="D24" s="179"/>
      <c r="E24" s="179"/>
    </row>
    <row r="25" spans="1:6" s="163" customFormat="1" ht="14.4">
      <c r="B25" s="180"/>
      <c r="C25" s="180"/>
      <c r="D25" s="190"/>
      <c r="E25" s="180"/>
    </row>
    <row r="26" spans="1:6" s="163" customFormat="1" ht="14.4">
      <c r="B26" s="180"/>
      <c r="C26" s="180"/>
      <c r="D26" s="180"/>
      <c r="E26" s="180"/>
    </row>
    <row r="27" spans="1:6">
      <c r="A27" s="165"/>
      <c r="B27" s="181"/>
      <c r="C27" s="181"/>
      <c r="D27" s="181"/>
      <c r="E27" s="181"/>
    </row>
    <row r="28" spans="1:6">
      <c r="A28" s="165"/>
      <c r="B28" s="181"/>
      <c r="C28" s="181"/>
      <c r="D28" s="181"/>
      <c r="E28" s="181"/>
    </row>
    <row r="29" spans="1:6">
      <c r="A29" s="165"/>
      <c r="B29" s="182"/>
      <c r="C29" s="182"/>
      <c r="D29" s="182"/>
      <c r="E29" s="182"/>
      <c r="F29" s="182"/>
    </row>
    <row r="30" spans="1:6">
      <c r="A30" s="165"/>
      <c r="B30" s="181"/>
      <c r="C30" s="181"/>
      <c r="D30" s="181"/>
      <c r="E30" s="181"/>
    </row>
    <row r="31" spans="1:6">
      <c r="A31" s="165"/>
      <c r="B31" s="181"/>
      <c r="C31" s="181"/>
      <c r="D31" s="181"/>
      <c r="E31" s="181"/>
    </row>
    <row r="32" spans="1:6">
      <c r="A32" s="165"/>
      <c r="B32" s="181"/>
      <c r="C32" s="181"/>
      <c r="D32" s="181"/>
      <c r="E32" s="181"/>
    </row>
    <row r="33" spans="1:5">
      <c r="A33" s="165"/>
      <c r="B33" s="181"/>
      <c r="C33" s="181"/>
      <c r="D33" s="181"/>
      <c r="E33" s="181"/>
    </row>
    <row r="34" spans="1:5">
      <c r="A34" s="165"/>
      <c r="B34" s="181"/>
      <c r="C34" s="181"/>
      <c r="D34" s="181"/>
      <c r="E34" s="181"/>
    </row>
    <row r="35" spans="1:5">
      <c r="A35" s="165"/>
      <c r="B35" s="181"/>
      <c r="C35" s="181"/>
      <c r="D35" s="181"/>
      <c r="E35" s="181"/>
    </row>
    <row r="36" spans="1:5">
      <c r="A36" s="165"/>
      <c r="B36" s="181"/>
      <c r="C36" s="181"/>
      <c r="D36" s="181"/>
      <c r="E36" s="181"/>
    </row>
    <row r="37" spans="1:5">
      <c r="A37" s="165"/>
      <c r="B37" s="181"/>
      <c r="C37" s="181"/>
      <c r="D37" s="181"/>
      <c r="E37" s="181"/>
    </row>
    <row r="38" spans="1:5">
      <c r="A38" s="165"/>
      <c r="B38" s="181"/>
      <c r="C38" s="181"/>
      <c r="D38" s="181"/>
      <c r="E38" s="181"/>
    </row>
    <row r="39" spans="1:5">
      <c r="A39" s="165"/>
      <c r="B39" s="181"/>
      <c r="C39" s="181"/>
      <c r="D39" s="181"/>
      <c r="E39" s="181"/>
    </row>
    <row r="40" spans="1:5">
      <c r="A40" s="165"/>
      <c r="B40" s="181"/>
      <c r="C40" s="181"/>
      <c r="D40" s="181"/>
      <c r="E40" s="181"/>
    </row>
    <row r="41" spans="1:5">
      <c r="A41" s="165"/>
      <c r="B41" s="181"/>
      <c r="C41" s="181"/>
      <c r="D41" s="181"/>
      <c r="E41" s="181"/>
    </row>
    <row r="42" spans="1:5">
      <c r="A42" s="165"/>
      <c r="B42" s="181"/>
      <c r="C42" s="181"/>
      <c r="D42" s="181"/>
      <c r="E42" s="181"/>
    </row>
    <row r="43" spans="1:5">
      <c r="A43" s="165"/>
      <c r="B43" s="181"/>
      <c r="C43" s="181"/>
      <c r="D43" s="181"/>
      <c r="E43" s="181"/>
    </row>
    <row r="44" spans="1:5">
      <c r="A44" s="165"/>
      <c r="B44" s="181"/>
      <c r="C44" s="181"/>
      <c r="D44" s="181"/>
      <c r="E44" s="181"/>
    </row>
    <row r="45" spans="1:5">
      <c r="A45" s="165"/>
      <c r="B45" s="181"/>
      <c r="C45" s="181"/>
      <c r="D45" s="181"/>
      <c r="E45" s="181"/>
    </row>
    <row r="46" spans="1:5">
      <c r="A46" s="165"/>
      <c r="B46" s="181"/>
      <c r="C46" s="181"/>
      <c r="D46" s="181"/>
      <c r="E46" s="181"/>
    </row>
    <row r="47" spans="1:5">
      <c r="A47" s="165"/>
      <c r="B47" s="181"/>
      <c r="C47" s="181"/>
      <c r="D47" s="181"/>
      <c r="E47" s="181"/>
    </row>
    <row r="48" spans="1:5">
      <c r="A48" s="165"/>
      <c r="B48" s="181"/>
      <c r="C48" s="181"/>
      <c r="D48" s="181"/>
      <c r="E48" s="181"/>
    </row>
    <row r="49" spans="1:5">
      <c r="A49" s="165"/>
      <c r="B49" s="181"/>
      <c r="C49" s="181"/>
      <c r="D49" s="181"/>
      <c r="E49" s="181"/>
    </row>
    <row r="50" spans="1:5">
      <c r="A50" s="165"/>
      <c r="B50" s="181"/>
      <c r="C50" s="181"/>
      <c r="D50" s="181"/>
      <c r="E50" s="181"/>
    </row>
    <row r="51" spans="1:5">
      <c r="A51" s="165"/>
      <c r="B51" s="181"/>
      <c r="C51" s="181"/>
      <c r="D51" s="181"/>
      <c r="E51" s="181"/>
    </row>
    <row r="52" spans="1:5">
      <c r="A52" s="165"/>
      <c r="B52" s="181"/>
      <c r="C52" s="181"/>
      <c r="D52" s="181"/>
      <c r="E52" s="181"/>
    </row>
    <row r="53" spans="1:5">
      <c r="A53" s="165"/>
      <c r="B53" s="181"/>
      <c r="C53" s="181"/>
      <c r="D53" s="181"/>
      <c r="E53" s="181"/>
    </row>
    <row r="54" spans="1:5">
      <c r="A54" s="165"/>
      <c r="B54" s="181"/>
      <c r="C54" s="181"/>
      <c r="D54" s="181"/>
      <c r="E54" s="181"/>
    </row>
    <row r="55" spans="1:5">
      <c r="A55" s="165"/>
      <c r="B55" s="181"/>
      <c r="C55" s="181"/>
      <c r="D55" s="181"/>
      <c r="E55" s="181"/>
    </row>
    <row r="56" spans="1:5">
      <c r="A56" s="165"/>
      <c r="B56" s="181"/>
      <c r="C56" s="181"/>
      <c r="D56" s="181"/>
      <c r="E56" s="181"/>
    </row>
    <row r="57" spans="1:5">
      <c r="A57" s="165"/>
      <c r="B57" s="181"/>
      <c r="C57" s="181"/>
      <c r="D57" s="181"/>
      <c r="E57" s="181"/>
    </row>
    <row r="58" spans="1:5">
      <c r="A58" s="165"/>
      <c r="B58" s="181"/>
      <c r="C58" s="181"/>
      <c r="D58" s="181"/>
      <c r="E58" s="181"/>
    </row>
    <row r="59" spans="1:5">
      <c r="A59" s="165"/>
      <c r="B59" s="181"/>
      <c r="C59" s="181"/>
      <c r="D59" s="181"/>
      <c r="E59" s="181"/>
    </row>
    <row r="60" spans="1:5">
      <c r="A60" s="165"/>
      <c r="B60" s="181"/>
      <c r="C60" s="181"/>
      <c r="D60" s="181"/>
      <c r="E60" s="181"/>
    </row>
    <row r="61" spans="1:5">
      <c r="A61" s="165"/>
      <c r="B61" s="181"/>
      <c r="C61" s="181"/>
      <c r="D61" s="181"/>
      <c r="E61" s="181"/>
    </row>
    <row r="62" spans="1:5">
      <c r="A62" s="165"/>
      <c r="B62" s="181"/>
      <c r="C62" s="181"/>
      <c r="D62" s="181"/>
      <c r="E62" s="181"/>
    </row>
    <row r="63" spans="1:5">
      <c r="A63" s="165"/>
      <c r="B63" s="181"/>
      <c r="C63" s="181"/>
      <c r="D63" s="181"/>
      <c r="E63" s="181"/>
    </row>
    <row r="64" spans="1:5">
      <c r="A64" s="165"/>
      <c r="B64" s="181"/>
      <c r="C64" s="181"/>
      <c r="D64" s="181"/>
      <c r="E64" s="181"/>
    </row>
    <row r="65" spans="1:5">
      <c r="A65" s="165"/>
      <c r="B65" s="181"/>
      <c r="C65" s="181"/>
      <c r="D65" s="181"/>
      <c r="E65" s="181"/>
    </row>
    <row r="66" spans="1:5">
      <c r="A66" s="165"/>
      <c r="B66" s="181"/>
      <c r="C66" s="181"/>
      <c r="D66" s="181"/>
      <c r="E66" s="181"/>
    </row>
    <row r="67" spans="1:5">
      <c r="A67" s="165"/>
      <c r="B67" s="181"/>
      <c r="C67" s="181"/>
      <c r="D67" s="181"/>
      <c r="E67" s="181"/>
    </row>
    <row r="68" spans="1:5">
      <c r="A68" s="165"/>
      <c r="B68" s="181"/>
      <c r="C68" s="181"/>
      <c r="D68" s="181"/>
      <c r="E68" s="181"/>
    </row>
    <row r="69" spans="1:5">
      <c r="A69" s="165"/>
      <c r="B69" s="181"/>
      <c r="C69" s="181"/>
      <c r="D69" s="181"/>
      <c r="E69" s="181"/>
    </row>
    <row r="70" spans="1:5">
      <c r="A70" s="165"/>
      <c r="B70" s="181"/>
      <c r="C70" s="181"/>
      <c r="D70" s="181"/>
      <c r="E70" s="181"/>
    </row>
    <row r="71" spans="1:5">
      <c r="A71" s="165"/>
      <c r="B71" s="181"/>
      <c r="C71" s="181"/>
      <c r="D71" s="181"/>
      <c r="E71" s="181"/>
    </row>
    <row r="72" spans="1:5">
      <c r="A72" s="165"/>
      <c r="B72" s="181"/>
      <c r="C72" s="181"/>
      <c r="D72" s="181"/>
      <c r="E72" s="181"/>
    </row>
    <row r="73" spans="1:5">
      <c r="A73" s="165"/>
      <c r="B73" s="181"/>
      <c r="C73" s="181"/>
      <c r="D73" s="181"/>
      <c r="E73" s="181"/>
    </row>
    <row r="74" spans="1:5">
      <c r="A74" s="165"/>
      <c r="B74" s="181"/>
      <c r="C74" s="181"/>
      <c r="D74" s="181"/>
      <c r="E74" s="181"/>
    </row>
    <row r="75" spans="1:5">
      <c r="A75" s="165"/>
      <c r="B75" s="181"/>
      <c r="C75" s="181"/>
      <c r="D75" s="181"/>
      <c r="E75" s="181"/>
    </row>
    <row r="76" spans="1:5">
      <c r="A76" s="165"/>
      <c r="B76" s="181"/>
      <c r="C76" s="181"/>
      <c r="D76" s="181"/>
      <c r="E76" s="181"/>
    </row>
    <row r="77" spans="1:5">
      <c r="A77" s="165"/>
      <c r="B77" s="181"/>
      <c r="C77" s="181"/>
      <c r="D77" s="181"/>
      <c r="E77" s="181"/>
    </row>
    <row r="78" spans="1:5">
      <c r="A78" s="165"/>
      <c r="B78" s="181"/>
      <c r="C78" s="181"/>
      <c r="D78" s="181"/>
      <c r="E78" s="181"/>
    </row>
    <row r="79" spans="1:5">
      <c r="A79" s="165"/>
      <c r="B79" s="181"/>
      <c r="C79" s="181"/>
      <c r="D79" s="181"/>
      <c r="E79" s="181"/>
    </row>
    <row r="80" spans="1:5">
      <c r="A80" s="165"/>
      <c r="B80" s="181"/>
      <c r="C80" s="181"/>
      <c r="D80" s="181"/>
      <c r="E80" s="181"/>
    </row>
    <row r="81" spans="1:5">
      <c r="A81" s="165"/>
      <c r="B81" s="181"/>
      <c r="C81" s="181"/>
      <c r="D81" s="181"/>
      <c r="E81" s="181"/>
    </row>
    <row r="82" spans="1:5">
      <c r="A82" s="165"/>
      <c r="B82" s="181"/>
      <c r="C82" s="181"/>
      <c r="D82" s="181"/>
      <c r="E82" s="181"/>
    </row>
    <row r="83" spans="1:5">
      <c r="A83" s="165"/>
      <c r="B83" s="181"/>
      <c r="C83" s="181"/>
      <c r="D83" s="181"/>
      <c r="E83" s="181"/>
    </row>
    <row r="84" spans="1:5">
      <c r="A84" s="165"/>
      <c r="B84" s="181"/>
      <c r="C84" s="181"/>
      <c r="D84" s="181"/>
      <c r="E84" s="181"/>
    </row>
    <row r="85" spans="1:5">
      <c r="A85" s="165"/>
      <c r="B85" s="181"/>
      <c r="C85" s="181"/>
      <c r="D85" s="181"/>
      <c r="E85" s="181"/>
    </row>
    <row r="86" spans="1:5">
      <c r="A86" s="165"/>
      <c r="B86" s="181"/>
      <c r="C86" s="181"/>
      <c r="D86" s="181"/>
      <c r="E86" s="181"/>
    </row>
    <row r="87" spans="1:5">
      <c r="A87" s="165"/>
      <c r="B87" s="181"/>
      <c r="C87" s="181"/>
      <c r="D87" s="181"/>
      <c r="E87" s="181"/>
    </row>
    <row r="88" spans="1:5">
      <c r="A88" s="165"/>
      <c r="B88" s="181"/>
      <c r="C88" s="181"/>
      <c r="D88" s="181"/>
      <c r="E88" s="181"/>
    </row>
    <row r="89" spans="1:5">
      <c r="A89" s="165"/>
      <c r="B89" s="181"/>
      <c r="C89" s="181"/>
      <c r="D89" s="181"/>
      <c r="E89" s="181"/>
    </row>
    <row r="90" spans="1:5">
      <c r="A90" s="165"/>
      <c r="B90" s="181"/>
      <c r="C90" s="181"/>
      <c r="D90" s="181"/>
      <c r="E90" s="181"/>
    </row>
    <row r="91" spans="1:5">
      <c r="A91" s="165"/>
      <c r="B91" s="181"/>
      <c r="C91" s="181"/>
      <c r="D91" s="181"/>
      <c r="E91" s="181"/>
    </row>
    <row r="92" spans="1:5">
      <c r="A92" s="165"/>
      <c r="B92" s="181"/>
      <c r="C92" s="181"/>
      <c r="D92" s="181"/>
      <c r="E92" s="181"/>
    </row>
    <row r="93" spans="1:5">
      <c r="A93" s="165"/>
      <c r="B93" s="181"/>
      <c r="C93" s="181"/>
      <c r="D93" s="181"/>
      <c r="E93" s="181"/>
    </row>
    <row r="94" spans="1:5">
      <c r="A94" s="165"/>
      <c r="B94" s="181"/>
      <c r="C94" s="181"/>
      <c r="D94" s="181"/>
      <c r="E94" s="181"/>
    </row>
    <row r="95" spans="1:5">
      <c r="A95" s="165"/>
      <c r="B95" s="181"/>
      <c r="C95" s="181"/>
      <c r="D95" s="181"/>
      <c r="E95" s="181"/>
    </row>
    <row r="96" spans="1:5">
      <c r="A96" s="165"/>
      <c r="B96" s="181"/>
      <c r="C96" s="181"/>
      <c r="D96" s="181"/>
      <c r="E96" s="181"/>
    </row>
    <row r="97" spans="1:5">
      <c r="A97" s="165"/>
      <c r="B97" s="181"/>
      <c r="C97" s="181"/>
      <c r="D97" s="181"/>
      <c r="E97" s="181"/>
    </row>
    <row r="98" spans="1:5">
      <c r="A98" s="165"/>
      <c r="B98" s="181"/>
      <c r="C98" s="181"/>
      <c r="D98" s="181"/>
      <c r="E98" s="181"/>
    </row>
    <row r="99" spans="1:5">
      <c r="A99" s="165"/>
      <c r="B99" s="181"/>
      <c r="C99" s="181"/>
      <c r="D99" s="181"/>
      <c r="E99" s="181"/>
    </row>
    <row r="100" spans="1:5">
      <c r="A100" s="165"/>
      <c r="B100" s="181"/>
      <c r="C100" s="181"/>
      <c r="D100" s="181"/>
      <c r="E100" s="181"/>
    </row>
    <row r="101" spans="1:5">
      <c r="A101" s="165"/>
      <c r="B101" s="181"/>
      <c r="C101" s="181"/>
      <c r="D101" s="181"/>
      <c r="E101" s="181"/>
    </row>
    <row r="102" spans="1:5">
      <c r="A102" s="165"/>
      <c r="B102" s="181"/>
      <c r="C102" s="181"/>
      <c r="D102" s="181"/>
      <c r="E102" s="181"/>
    </row>
    <row r="103" spans="1:5">
      <c r="A103" s="165"/>
      <c r="B103" s="181"/>
      <c r="C103" s="181"/>
      <c r="D103" s="181"/>
      <c r="E103" s="181"/>
    </row>
    <row r="104" spans="1:5">
      <c r="A104" s="165"/>
      <c r="B104" s="181"/>
      <c r="C104" s="181"/>
      <c r="D104" s="181"/>
      <c r="E104" s="181"/>
    </row>
    <row r="105" spans="1:5">
      <c r="A105" s="165"/>
      <c r="B105" s="181"/>
      <c r="C105" s="181"/>
      <c r="D105" s="181"/>
      <c r="E105" s="181"/>
    </row>
    <row r="106" spans="1:5">
      <c r="A106" s="165"/>
      <c r="B106" s="181"/>
      <c r="C106" s="181"/>
      <c r="D106" s="181"/>
      <c r="E106" s="181"/>
    </row>
    <row r="107" spans="1:5">
      <c r="A107" s="165"/>
      <c r="B107" s="181"/>
      <c r="C107" s="181"/>
      <c r="D107" s="181"/>
      <c r="E107" s="181"/>
    </row>
    <row r="108" spans="1:5">
      <c r="A108" s="165"/>
      <c r="B108" s="181"/>
      <c r="C108" s="181"/>
      <c r="D108" s="181"/>
      <c r="E108" s="181"/>
    </row>
    <row r="109" spans="1:5">
      <c r="A109" s="165"/>
      <c r="B109" s="181"/>
      <c r="C109" s="181"/>
      <c r="D109" s="181"/>
      <c r="E109" s="181"/>
    </row>
    <row r="110" spans="1:5">
      <c r="A110" s="165"/>
      <c r="B110" s="181"/>
      <c r="C110" s="181"/>
      <c r="D110" s="181"/>
      <c r="E110" s="181"/>
    </row>
    <row r="111" spans="1:5">
      <c r="A111" s="165"/>
      <c r="B111" s="181"/>
      <c r="C111" s="181"/>
      <c r="D111" s="181"/>
      <c r="E111" s="181"/>
    </row>
    <row r="112" spans="1:5">
      <c r="A112" s="165"/>
      <c r="B112" s="181"/>
      <c r="C112" s="181"/>
      <c r="D112" s="181"/>
      <c r="E112" s="181"/>
    </row>
    <row r="113" spans="1:5">
      <c r="A113" s="165"/>
      <c r="B113" s="181"/>
      <c r="C113" s="181"/>
      <c r="D113" s="181"/>
      <c r="E113" s="181"/>
    </row>
    <row r="114" spans="1:5">
      <c r="A114" s="165"/>
      <c r="B114" s="181"/>
      <c r="C114" s="181"/>
      <c r="D114" s="181"/>
      <c r="E114" s="181"/>
    </row>
    <row r="115" spans="1:5">
      <c r="A115" s="165"/>
      <c r="B115" s="181"/>
      <c r="C115" s="181"/>
      <c r="D115" s="181"/>
      <c r="E115" s="181"/>
    </row>
    <row r="116" spans="1:5">
      <c r="A116" s="165"/>
      <c r="B116" s="181"/>
      <c r="C116" s="181"/>
      <c r="D116" s="181"/>
      <c r="E116" s="181"/>
    </row>
    <row r="117" spans="1:5">
      <c r="A117" s="165"/>
      <c r="B117" s="181"/>
      <c r="C117" s="181"/>
      <c r="D117" s="181"/>
      <c r="E117" s="181"/>
    </row>
    <row r="118" spans="1:5">
      <c r="A118" s="165"/>
      <c r="B118" s="181"/>
      <c r="C118" s="181"/>
      <c r="D118" s="181"/>
      <c r="E118" s="181"/>
    </row>
    <row r="119" spans="1:5">
      <c r="A119" s="165"/>
      <c r="B119" s="181"/>
      <c r="C119" s="181"/>
      <c r="D119" s="181"/>
      <c r="E119" s="181"/>
    </row>
    <row r="120" spans="1:5">
      <c r="A120" s="165"/>
      <c r="B120" s="181"/>
      <c r="C120" s="181"/>
      <c r="D120" s="181"/>
      <c r="E120" s="181"/>
    </row>
    <row r="121" spans="1:5">
      <c r="A121" s="165"/>
      <c r="B121" s="181"/>
      <c r="C121" s="181"/>
      <c r="D121" s="181"/>
      <c r="E121" s="181"/>
    </row>
    <row r="122" spans="1:5">
      <c r="A122" s="165"/>
      <c r="B122" s="181"/>
      <c r="C122" s="181"/>
      <c r="D122" s="181"/>
      <c r="E122" s="181"/>
    </row>
    <row r="123" spans="1:5">
      <c r="A123" s="165"/>
      <c r="B123" s="181"/>
      <c r="C123" s="181"/>
      <c r="D123" s="181"/>
      <c r="E123" s="181"/>
    </row>
    <row r="124" spans="1:5">
      <c r="A124" s="165"/>
      <c r="B124" s="181"/>
      <c r="C124" s="181"/>
      <c r="D124" s="181"/>
      <c r="E124" s="181"/>
    </row>
    <row r="125" spans="1:5">
      <c r="A125" s="165"/>
      <c r="B125" s="181"/>
      <c r="C125" s="181"/>
      <c r="D125" s="181"/>
      <c r="E125" s="181"/>
    </row>
    <row r="126" spans="1:5">
      <c r="A126" s="165"/>
      <c r="B126" s="181"/>
      <c r="C126" s="181"/>
      <c r="D126" s="181"/>
      <c r="E126" s="181"/>
    </row>
    <row r="127" spans="1:5">
      <c r="A127" s="165"/>
      <c r="B127" s="181"/>
      <c r="C127" s="181"/>
      <c r="D127" s="181"/>
      <c r="E127" s="181"/>
    </row>
    <row r="128" spans="1:5">
      <c r="A128" s="165"/>
      <c r="B128" s="181"/>
      <c r="C128" s="181"/>
      <c r="D128" s="181"/>
      <c r="E128" s="181"/>
    </row>
    <row r="129" spans="1:5">
      <c r="A129" s="165"/>
      <c r="B129" s="181"/>
      <c r="C129" s="181"/>
      <c r="D129" s="181"/>
      <c r="E129" s="181"/>
    </row>
    <row r="130" spans="1:5">
      <c r="A130" s="165"/>
      <c r="B130" s="181"/>
      <c r="C130" s="181"/>
      <c r="D130" s="181"/>
      <c r="E130" s="181"/>
    </row>
    <row r="131" spans="1:5">
      <c r="A131" s="165"/>
      <c r="B131" s="181"/>
      <c r="C131" s="181"/>
      <c r="D131" s="181"/>
      <c r="E131" s="181"/>
    </row>
    <row r="132" spans="1:5">
      <c r="A132" s="165"/>
      <c r="B132" s="181"/>
      <c r="C132" s="181"/>
      <c r="D132" s="181"/>
      <c r="E132" s="181"/>
    </row>
    <row r="133" spans="1:5">
      <c r="A133" s="165"/>
      <c r="B133" s="181"/>
      <c r="C133" s="181"/>
      <c r="D133" s="181"/>
      <c r="E133" s="181"/>
    </row>
    <row r="134" spans="1:5">
      <c r="A134" s="165"/>
      <c r="B134" s="181"/>
      <c r="C134" s="181"/>
      <c r="D134" s="181"/>
      <c r="E134" s="181"/>
    </row>
    <row r="135" spans="1:5">
      <c r="A135" s="165"/>
      <c r="B135" s="181"/>
      <c r="C135" s="181"/>
      <c r="D135" s="181"/>
      <c r="E135" s="181"/>
    </row>
    <row r="136" spans="1:5">
      <c r="A136" s="165"/>
      <c r="B136" s="181"/>
      <c r="C136" s="181"/>
      <c r="D136" s="181"/>
      <c r="E136" s="181"/>
    </row>
    <row r="137" spans="1:5">
      <c r="A137" s="165"/>
      <c r="B137" s="181"/>
      <c r="C137" s="181"/>
      <c r="D137" s="181"/>
      <c r="E137" s="181"/>
    </row>
    <row r="138" spans="1:5">
      <c r="A138" s="165"/>
      <c r="B138" s="181"/>
      <c r="C138" s="181"/>
      <c r="D138" s="181"/>
      <c r="E138" s="181"/>
    </row>
    <row r="139" spans="1:5">
      <c r="A139" s="165"/>
      <c r="B139" s="181"/>
      <c r="C139" s="181"/>
      <c r="D139" s="181"/>
      <c r="E139" s="181"/>
    </row>
    <row r="140" spans="1:5">
      <c r="A140" s="165"/>
      <c r="B140" s="181"/>
      <c r="C140" s="181"/>
      <c r="D140" s="181"/>
      <c r="E140" s="181"/>
    </row>
    <row r="141" spans="1:5">
      <c r="A141" s="165"/>
      <c r="B141" s="181"/>
      <c r="C141" s="181"/>
      <c r="D141" s="181"/>
      <c r="E141" s="181"/>
    </row>
    <row r="142" spans="1:5">
      <c r="A142" s="165"/>
      <c r="B142" s="181"/>
      <c r="C142" s="181"/>
      <c r="D142" s="181"/>
      <c r="E142" s="181"/>
    </row>
    <row r="143" spans="1:5">
      <c r="A143" s="165"/>
      <c r="B143" s="181"/>
      <c r="C143" s="181"/>
      <c r="D143" s="181"/>
      <c r="E143" s="181"/>
    </row>
    <row r="144" spans="1:5">
      <c r="A144" s="165"/>
      <c r="B144" s="181"/>
      <c r="C144" s="181"/>
      <c r="D144" s="181"/>
      <c r="E144" s="181"/>
    </row>
    <row r="145" spans="1:5">
      <c r="A145" s="165"/>
      <c r="B145" s="181"/>
      <c r="C145" s="181"/>
      <c r="D145" s="181"/>
      <c r="E145" s="181"/>
    </row>
    <row r="146" spans="1:5">
      <c r="A146" s="165"/>
      <c r="B146" s="181"/>
      <c r="C146" s="181"/>
      <c r="D146" s="181"/>
      <c r="E146" s="181"/>
    </row>
    <row r="147" spans="1:5">
      <c r="A147" s="165"/>
      <c r="B147" s="181"/>
      <c r="C147" s="181"/>
      <c r="D147" s="181"/>
      <c r="E147" s="181"/>
    </row>
    <row r="148" spans="1:5">
      <c r="A148" s="165"/>
      <c r="B148" s="181"/>
      <c r="C148" s="181"/>
      <c r="D148" s="181"/>
      <c r="E148" s="181"/>
    </row>
    <row r="149" spans="1:5">
      <c r="A149" s="165"/>
      <c r="B149" s="181"/>
      <c r="C149" s="181"/>
      <c r="D149" s="181"/>
      <c r="E149" s="181"/>
    </row>
    <row r="150" spans="1:5">
      <c r="A150" s="165"/>
      <c r="B150" s="181"/>
      <c r="C150" s="181"/>
      <c r="D150" s="181"/>
      <c r="E150" s="181"/>
    </row>
    <row r="151" spans="1:5">
      <c r="A151" s="165"/>
      <c r="B151" s="181"/>
      <c r="C151" s="181"/>
      <c r="D151" s="181"/>
      <c r="E151" s="181"/>
    </row>
    <row r="152" spans="1:5">
      <c r="A152" s="165"/>
      <c r="B152" s="181"/>
      <c r="C152" s="181"/>
      <c r="D152" s="181"/>
      <c r="E152" s="181"/>
    </row>
    <row r="153" spans="1:5">
      <c r="A153" s="165"/>
      <c r="B153" s="181"/>
      <c r="C153" s="181"/>
      <c r="D153" s="181"/>
      <c r="E153" s="181"/>
    </row>
    <row r="154" spans="1:5">
      <c r="A154" s="165"/>
      <c r="B154" s="181"/>
      <c r="C154" s="181"/>
      <c r="D154" s="181"/>
      <c r="E154" s="181"/>
    </row>
    <row r="155" spans="1:5">
      <c r="A155" s="165"/>
      <c r="B155" s="181"/>
      <c r="C155" s="181"/>
      <c r="D155" s="181"/>
      <c r="E155" s="181"/>
    </row>
    <row r="156" spans="1:5">
      <c r="A156" s="165"/>
      <c r="B156" s="181"/>
      <c r="C156" s="181"/>
      <c r="D156" s="181"/>
      <c r="E156" s="181"/>
    </row>
    <row r="157" spans="1:5">
      <c r="A157" s="165"/>
      <c r="B157" s="181"/>
      <c r="C157" s="181"/>
      <c r="D157" s="181"/>
      <c r="E157" s="181"/>
    </row>
    <row r="158" spans="1:5">
      <c r="A158" s="165"/>
      <c r="B158" s="181"/>
      <c r="C158" s="181"/>
      <c r="D158" s="181"/>
      <c r="E158" s="181"/>
    </row>
    <row r="159" spans="1:5">
      <c r="A159" s="165"/>
      <c r="B159" s="181"/>
      <c r="C159" s="181"/>
      <c r="D159" s="181"/>
      <c r="E159" s="181"/>
    </row>
    <row r="160" spans="1:5">
      <c r="A160" s="165"/>
      <c r="B160" s="181"/>
      <c r="C160" s="181"/>
      <c r="D160" s="181"/>
      <c r="E160" s="181"/>
    </row>
    <row r="161" spans="1:5">
      <c r="A161" s="165"/>
      <c r="B161" s="181"/>
      <c r="C161" s="181"/>
      <c r="D161" s="181"/>
      <c r="E161" s="181"/>
    </row>
    <row r="162" spans="1:5">
      <c r="A162" s="165"/>
      <c r="B162" s="181"/>
      <c r="C162" s="181"/>
      <c r="D162" s="181"/>
      <c r="E162" s="181"/>
    </row>
    <row r="163" spans="1:5">
      <c r="A163" s="165"/>
      <c r="B163" s="181"/>
      <c r="C163" s="181"/>
      <c r="D163" s="181"/>
      <c r="E163" s="181"/>
    </row>
    <row r="164" spans="1:5">
      <c r="A164" s="165"/>
      <c r="B164" s="181"/>
      <c r="C164" s="181"/>
      <c r="D164" s="181"/>
      <c r="E164" s="181"/>
    </row>
    <row r="165" spans="1:5">
      <c r="A165" s="165"/>
      <c r="B165" s="181"/>
      <c r="C165" s="181"/>
      <c r="D165" s="181"/>
      <c r="E165" s="181"/>
    </row>
    <row r="166" spans="1:5">
      <c r="A166" s="165"/>
      <c r="B166" s="181"/>
      <c r="C166" s="181"/>
      <c r="D166" s="181"/>
      <c r="E166" s="181"/>
    </row>
    <row r="167" spans="1:5">
      <c r="A167" s="165"/>
      <c r="B167" s="181"/>
      <c r="C167" s="181"/>
      <c r="D167" s="181"/>
      <c r="E167" s="181"/>
    </row>
    <row r="168" spans="1:5">
      <c r="A168" s="165"/>
      <c r="B168" s="181"/>
      <c r="C168" s="181"/>
      <c r="D168" s="181"/>
      <c r="E168" s="181"/>
    </row>
    <row r="169" spans="1:5">
      <c r="A169" s="165"/>
      <c r="B169" s="181"/>
      <c r="C169" s="181"/>
      <c r="D169" s="181"/>
      <c r="E169" s="181"/>
    </row>
    <row r="170" spans="1:5">
      <c r="A170" s="165"/>
      <c r="B170" s="181"/>
      <c r="C170" s="181"/>
      <c r="D170" s="181"/>
      <c r="E170" s="181"/>
    </row>
    <row r="171" spans="1:5">
      <c r="A171" s="165"/>
      <c r="B171" s="181"/>
      <c r="C171" s="181"/>
      <c r="D171" s="181"/>
      <c r="E171" s="181"/>
    </row>
    <row r="172" spans="1:5">
      <c r="A172" s="165"/>
      <c r="B172" s="181"/>
      <c r="C172" s="181"/>
      <c r="D172" s="181"/>
      <c r="E172" s="181"/>
    </row>
    <row r="173" spans="1:5">
      <c r="A173" s="165"/>
      <c r="B173" s="181"/>
      <c r="C173" s="181"/>
      <c r="D173" s="181"/>
      <c r="E173" s="181"/>
    </row>
    <row r="174" spans="1:5">
      <c r="A174" s="165"/>
      <c r="B174" s="181"/>
      <c r="C174" s="181"/>
      <c r="D174" s="181"/>
      <c r="E174" s="181"/>
    </row>
    <row r="175" spans="1:5">
      <c r="A175" s="165"/>
      <c r="B175" s="181"/>
      <c r="C175" s="181"/>
      <c r="D175" s="181"/>
      <c r="E175" s="181"/>
    </row>
    <row r="176" spans="1:5">
      <c r="A176" s="165"/>
      <c r="B176" s="181"/>
      <c r="C176" s="181"/>
      <c r="D176" s="181"/>
      <c r="E176" s="181"/>
    </row>
    <row r="177" spans="1:5">
      <c r="A177" s="165"/>
      <c r="B177" s="181"/>
      <c r="C177" s="181"/>
      <c r="D177" s="181"/>
      <c r="E177" s="181"/>
    </row>
    <row r="178" spans="1:5">
      <c r="A178" s="165"/>
      <c r="B178" s="181"/>
      <c r="C178" s="181"/>
      <c r="D178" s="181"/>
      <c r="E178" s="181"/>
    </row>
    <row r="179" spans="1:5">
      <c r="A179" s="165"/>
      <c r="B179" s="181"/>
      <c r="C179" s="181"/>
      <c r="D179" s="181"/>
      <c r="E179" s="181"/>
    </row>
    <row r="180" spans="1:5">
      <c r="A180" s="165"/>
      <c r="B180" s="181"/>
      <c r="C180" s="181"/>
      <c r="D180" s="181"/>
      <c r="E180" s="181"/>
    </row>
    <row r="181" spans="1:5">
      <c r="A181" s="165"/>
      <c r="B181" s="181"/>
      <c r="C181" s="181"/>
      <c r="D181" s="181"/>
      <c r="E181" s="181"/>
    </row>
    <row r="182" spans="1:5">
      <c r="A182" s="165"/>
      <c r="B182" s="181"/>
      <c r="C182" s="181"/>
      <c r="D182" s="181"/>
      <c r="E182" s="181"/>
    </row>
    <row r="183" spans="1:5">
      <c r="A183" s="165"/>
      <c r="B183" s="181"/>
      <c r="C183" s="181"/>
      <c r="D183" s="181"/>
      <c r="E183" s="181"/>
    </row>
    <row r="184" spans="1:5">
      <c r="A184" s="165"/>
      <c r="B184" s="181"/>
      <c r="C184" s="181"/>
      <c r="D184" s="181"/>
      <c r="E184" s="181"/>
    </row>
    <row r="185" spans="1:5">
      <c r="A185" s="165"/>
      <c r="B185" s="181"/>
      <c r="C185" s="181"/>
      <c r="D185" s="181"/>
      <c r="E185" s="181"/>
    </row>
    <row r="186" spans="1:5">
      <c r="A186" s="165"/>
      <c r="B186" s="181"/>
      <c r="C186" s="181"/>
      <c r="D186" s="181"/>
      <c r="E186" s="181"/>
    </row>
    <row r="187" spans="1:5">
      <c r="A187" s="165"/>
      <c r="B187" s="181"/>
      <c r="C187" s="181"/>
      <c r="D187" s="181"/>
      <c r="E187" s="181"/>
    </row>
    <row r="188" spans="1:5">
      <c r="A188" s="165"/>
      <c r="B188" s="181"/>
      <c r="C188" s="181"/>
      <c r="D188" s="181"/>
      <c r="E188" s="181"/>
    </row>
    <row r="189" spans="1:5">
      <c r="A189" s="165"/>
      <c r="B189" s="181"/>
      <c r="C189" s="181"/>
      <c r="D189" s="181"/>
      <c r="E189" s="181"/>
    </row>
    <row r="190" spans="1:5">
      <c r="A190" s="165"/>
      <c r="B190" s="181"/>
      <c r="C190" s="181"/>
      <c r="D190" s="181"/>
      <c r="E190" s="181"/>
    </row>
    <row r="191" spans="1:5">
      <c r="A191" s="165"/>
      <c r="B191" s="181"/>
      <c r="C191" s="181"/>
      <c r="D191" s="181"/>
      <c r="E191" s="181"/>
    </row>
    <row r="192" spans="1:5">
      <c r="A192" s="165"/>
      <c r="B192" s="181"/>
      <c r="C192" s="181"/>
      <c r="D192" s="181"/>
      <c r="E192" s="181"/>
    </row>
    <row r="193" spans="1:5">
      <c r="A193" s="165"/>
      <c r="B193" s="181"/>
      <c r="C193" s="181"/>
      <c r="D193" s="181"/>
      <c r="E193" s="181"/>
    </row>
    <row r="194" spans="1:5">
      <c r="A194" s="165"/>
      <c r="B194" s="181"/>
      <c r="C194" s="181"/>
      <c r="D194" s="181"/>
      <c r="E194" s="181"/>
    </row>
    <row r="195" spans="1:5">
      <c r="A195" s="165"/>
      <c r="B195" s="181"/>
      <c r="C195" s="181"/>
      <c r="D195" s="181"/>
      <c r="E195" s="181"/>
    </row>
    <row r="196" spans="1:5">
      <c r="A196" s="165"/>
      <c r="B196" s="181"/>
      <c r="C196" s="181"/>
      <c r="D196" s="181"/>
      <c r="E196" s="181"/>
    </row>
    <row r="197" spans="1:5">
      <c r="A197" s="165"/>
      <c r="B197" s="181"/>
      <c r="C197" s="181"/>
      <c r="D197" s="181"/>
      <c r="E197" s="181"/>
    </row>
    <row r="198" spans="1:5">
      <c r="A198" s="165"/>
      <c r="B198" s="181"/>
      <c r="C198" s="181"/>
      <c r="D198" s="181"/>
      <c r="E198" s="181"/>
    </row>
    <row r="199" spans="1:5">
      <c r="A199" s="165"/>
      <c r="B199" s="181"/>
      <c r="C199" s="181"/>
      <c r="D199" s="181"/>
      <c r="E199" s="181"/>
    </row>
    <row r="200" spans="1:5">
      <c r="A200" s="165"/>
      <c r="B200" s="181"/>
      <c r="C200" s="181"/>
      <c r="D200" s="181"/>
      <c r="E200" s="181"/>
    </row>
    <row r="201" spans="1:5">
      <c r="A201" s="165"/>
      <c r="B201" s="181"/>
      <c r="C201" s="181"/>
      <c r="D201" s="181"/>
      <c r="E201" s="181"/>
    </row>
    <row r="202" spans="1:5">
      <c r="A202" s="165"/>
      <c r="B202" s="181"/>
      <c r="C202" s="181"/>
      <c r="D202" s="181"/>
      <c r="E202" s="181"/>
    </row>
    <row r="203" spans="1:5">
      <c r="A203" s="165"/>
      <c r="B203" s="181"/>
      <c r="C203" s="181"/>
      <c r="D203" s="181"/>
      <c r="E203" s="181"/>
    </row>
    <row r="204" spans="1:5">
      <c r="A204" s="165"/>
      <c r="B204" s="181"/>
      <c r="C204" s="181"/>
      <c r="D204" s="181"/>
      <c r="E204" s="181"/>
    </row>
    <row r="205" spans="1:5">
      <c r="A205" s="165"/>
      <c r="B205" s="181"/>
      <c r="C205" s="181"/>
      <c r="D205" s="181"/>
      <c r="E205" s="181"/>
    </row>
    <row r="206" spans="1:5">
      <c r="A206" s="165"/>
      <c r="B206" s="181"/>
      <c r="C206" s="181"/>
      <c r="D206" s="181"/>
      <c r="E206" s="181"/>
    </row>
    <row r="207" spans="1:5">
      <c r="A207" s="165"/>
      <c r="B207" s="181"/>
      <c r="C207" s="181"/>
      <c r="D207" s="181"/>
      <c r="E207" s="181"/>
    </row>
    <row r="208" spans="1:5">
      <c r="A208" s="165"/>
      <c r="B208" s="181"/>
      <c r="C208" s="181"/>
      <c r="D208" s="181"/>
      <c r="E208" s="181"/>
    </row>
    <row r="209" spans="1:5">
      <c r="A209" s="165"/>
      <c r="B209" s="181"/>
      <c r="C209" s="181"/>
      <c r="D209" s="181"/>
      <c r="E209" s="181"/>
    </row>
    <row r="210" spans="1:5">
      <c r="A210" s="165"/>
      <c r="B210" s="181"/>
      <c r="C210" s="181"/>
      <c r="D210" s="181"/>
      <c r="E210" s="181"/>
    </row>
    <row r="211" spans="1:5">
      <c r="A211" s="165"/>
      <c r="B211" s="181"/>
      <c r="C211" s="181"/>
      <c r="D211" s="181"/>
      <c r="E211" s="181"/>
    </row>
    <row r="212" spans="1:5">
      <c r="A212" s="165"/>
      <c r="B212" s="181"/>
      <c r="C212" s="181"/>
      <c r="D212" s="181"/>
      <c r="E212" s="181"/>
    </row>
    <row r="213" spans="1:5">
      <c r="A213" s="165"/>
      <c r="B213" s="181"/>
      <c r="C213" s="181"/>
      <c r="D213" s="181"/>
      <c r="E213" s="181"/>
    </row>
    <row r="214" spans="1:5">
      <c r="A214" s="165"/>
      <c r="B214" s="181"/>
      <c r="C214" s="181"/>
      <c r="D214" s="181"/>
      <c r="E214" s="181"/>
    </row>
    <row r="215" spans="1:5">
      <c r="A215" s="165"/>
      <c r="B215" s="181"/>
      <c r="C215" s="181"/>
      <c r="D215" s="181"/>
      <c r="E215" s="181"/>
    </row>
    <row r="216" spans="1:5">
      <c r="A216" s="165"/>
      <c r="B216" s="181"/>
      <c r="C216" s="181"/>
      <c r="D216" s="181"/>
      <c r="E216" s="181"/>
    </row>
    <row r="217" spans="1:5">
      <c r="A217" s="165"/>
      <c r="B217" s="181"/>
      <c r="C217" s="181"/>
      <c r="D217" s="181"/>
      <c r="E217" s="181"/>
    </row>
    <row r="218" spans="1:5">
      <c r="A218" s="165"/>
      <c r="B218" s="181"/>
      <c r="C218" s="181"/>
      <c r="D218" s="181"/>
      <c r="E218" s="181"/>
    </row>
    <row r="219" spans="1:5">
      <c r="A219" s="165"/>
      <c r="B219" s="181"/>
      <c r="C219" s="181"/>
      <c r="D219" s="181"/>
      <c r="E219" s="181"/>
    </row>
    <row r="220" spans="1:5">
      <c r="A220" s="165"/>
      <c r="B220" s="181"/>
      <c r="C220" s="181"/>
      <c r="D220" s="181"/>
      <c r="E220" s="181"/>
    </row>
    <row r="221" spans="1:5">
      <c r="A221" s="165"/>
      <c r="B221" s="181"/>
      <c r="C221" s="181"/>
      <c r="D221" s="181"/>
      <c r="E221" s="181"/>
    </row>
    <row r="222" spans="1:5">
      <c r="A222" s="165"/>
      <c r="B222" s="181"/>
      <c r="C222" s="181"/>
      <c r="D222" s="181"/>
      <c r="E222" s="181"/>
    </row>
    <row r="223" spans="1:5">
      <c r="A223" s="165"/>
      <c r="B223" s="181"/>
      <c r="C223" s="181"/>
      <c r="D223" s="181"/>
      <c r="E223" s="181"/>
    </row>
    <row r="224" spans="1:5">
      <c r="A224" s="165"/>
      <c r="B224" s="181"/>
      <c r="C224" s="181"/>
      <c r="D224" s="181"/>
      <c r="E224" s="181"/>
    </row>
    <row r="225" spans="1:5">
      <c r="A225" s="165"/>
      <c r="B225" s="181"/>
      <c r="C225" s="181"/>
      <c r="D225" s="181"/>
      <c r="E225" s="181"/>
    </row>
    <row r="226" spans="1:5">
      <c r="A226" s="165"/>
      <c r="B226" s="181"/>
      <c r="C226" s="181"/>
      <c r="D226" s="181"/>
      <c r="E226" s="181"/>
    </row>
    <row r="227" spans="1:5">
      <c r="A227" s="165"/>
      <c r="B227" s="181"/>
      <c r="C227" s="181"/>
      <c r="D227" s="181"/>
      <c r="E227" s="181"/>
    </row>
    <row r="228" spans="1:5">
      <c r="A228" s="165"/>
      <c r="B228" s="181"/>
      <c r="C228" s="181"/>
      <c r="D228" s="181"/>
      <c r="E228" s="181"/>
    </row>
    <row r="229" spans="1:5">
      <c r="A229" s="165"/>
      <c r="B229" s="181"/>
      <c r="C229" s="181"/>
      <c r="D229" s="181"/>
      <c r="E229" s="181"/>
    </row>
    <row r="230" spans="1:5">
      <c r="A230" s="165"/>
      <c r="B230" s="181"/>
      <c r="C230" s="181"/>
      <c r="D230" s="181"/>
      <c r="E230" s="181"/>
    </row>
    <row r="231" spans="1:5">
      <c r="A231" s="165"/>
      <c r="B231" s="181"/>
      <c r="C231" s="181"/>
      <c r="D231" s="181"/>
      <c r="E231" s="181"/>
    </row>
    <row r="232" spans="1:5">
      <c r="A232" s="165"/>
      <c r="B232" s="181"/>
      <c r="C232" s="181"/>
      <c r="D232" s="181"/>
      <c r="E232" s="181"/>
    </row>
    <row r="233" spans="1:5">
      <c r="A233" s="165"/>
      <c r="B233" s="181"/>
      <c r="C233" s="181"/>
      <c r="D233" s="181"/>
      <c r="E233" s="181"/>
    </row>
    <row r="234" spans="1:5">
      <c r="A234" s="165"/>
      <c r="B234" s="181"/>
      <c r="C234" s="181"/>
      <c r="D234" s="181"/>
      <c r="E234" s="181"/>
    </row>
    <row r="235" spans="1:5">
      <c r="A235" s="165"/>
      <c r="B235" s="181"/>
      <c r="C235" s="181"/>
      <c r="D235" s="181"/>
      <c r="E235" s="181"/>
    </row>
    <row r="236" spans="1:5">
      <c r="A236" s="165"/>
      <c r="B236" s="181"/>
      <c r="C236" s="181"/>
      <c r="D236" s="181"/>
      <c r="E236" s="181"/>
    </row>
    <row r="237" spans="1:5">
      <c r="A237" s="165"/>
      <c r="B237" s="181"/>
      <c r="C237" s="181"/>
      <c r="D237" s="181"/>
      <c r="E237" s="181"/>
    </row>
    <row r="238" spans="1:5">
      <c r="A238" s="165"/>
      <c r="B238" s="181"/>
      <c r="C238" s="181"/>
      <c r="D238" s="181"/>
      <c r="E238" s="181"/>
    </row>
    <row r="239" spans="1:5">
      <c r="A239" s="165"/>
      <c r="B239" s="181"/>
      <c r="C239" s="181"/>
      <c r="D239" s="181"/>
      <c r="E239" s="181"/>
    </row>
    <row r="240" spans="1:5">
      <c r="A240" s="165"/>
      <c r="B240" s="181"/>
      <c r="C240" s="181"/>
      <c r="D240" s="181"/>
      <c r="E240" s="181"/>
    </row>
    <row r="241" spans="1:5">
      <c r="A241" s="165"/>
      <c r="B241" s="181"/>
      <c r="C241" s="181"/>
      <c r="D241" s="181"/>
      <c r="E241" s="181"/>
    </row>
    <row r="242" spans="1:5">
      <c r="A242" s="165"/>
      <c r="B242" s="181"/>
      <c r="C242" s="181"/>
      <c r="D242" s="181"/>
      <c r="E242" s="181"/>
    </row>
    <row r="243" spans="1:5">
      <c r="A243" s="165"/>
      <c r="B243" s="181"/>
      <c r="C243" s="181"/>
      <c r="D243" s="181"/>
      <c r="E243" s="181"/>
    </row>
    <row r="244" spans="1:5">
      <c r="A244" s="165"/>
      <c r="B244" s="181"/>
      <c r="C244" s="181"/>
      <c r="D244" s="181"/>
      <c r="E244" s="181"/>
    </row>
    <row r="245" spans="1:5">
      <c r="A245" s="165"/>
      <c r="B245" s="181"/>
      <c r="C245" s="181"/>
      <c r="D245" s="181"/>
      <c r="E245" s="181"/>
    </row>
    <row r="246" spans="1:5">
      <c r="A246" s="165"/>
      <c r="B246" s="181"/>
      <c r="C246" s="181"/>
      <c r="D246" s="181"/>
      <c r="E246" s="181"/>
    </row>
    <row r="247" spans="1:5">
      <c r="A247" s="165"/>
      <c r="B247" s="181"/>
      <c r="C247" s="181"/>
      <c r="D247" s="181"/>
      <c r="E247" s="181"/>
    </row>
    <row r="248" spans="1:5">
      <c r="A248" s="165"/>
      <c r="B248" s="181"/>
      <c r="C248" s="181"/>
      <c r="D248" s="181"/>
      <c r="E248" s="181"/>
    </row>
    <row r="249" spans="1:5">
      <c r="A249" s="165"/>
      <c r="B249" s="181"/>
      <c r="C249" s="181"/>
      <c r="D249" s="181"/>
      <c r="E249" s="181"/>
    </row>
    <row r="250" spans="1:5">
      <c r="A250" s="165"/>
      <c r="B250" s="181"/>
      <c r="C250" s="181"/>
      <c r="D250" s="181"/>
      <c r="E250" s="181"/>
    </row>
    <row r="251" spans="1:5">
      <c r="A251" s="165"/>
      <c r="B251" s="181"/>
      <c r="C251" s="181"/>
      <c r="D251" s="181"/>
      <c r="E251" s="181"/>
    </row>
    <row r="252" spans="1:5">
      <c r="A252" s="165"/>
      <c r="B252" s="181"/>
      <c r="C252" s="181"/>
      <c r="D252" s="181"/>
      <c r="E252" s="181"/>
    </row>
    <row r="253" spans="1:5">
      <c r="A253" s="165"/>
      <c r="B253" s="181"/>
      <c r="C253" s="181"/>
      <c r="D253" s="181"/>
      <c r="E253" s="181"/>
    </row>
    <row r="254" spans="1:5">
      <c r="A254" s="165"/>
      <c r="B254" s="181"/>
      <c r="C254" s="181"/>
      <c r="D254" s="181"/>
      <c r="E254" s="181"/>
    </row>
    <row r="255" spans="1:5">
      <c r="A255" s="165"/>
      <c r="B255" s="181"/>
      <c r="C255" s="181"/>
      <c r="D255" s="181"/>
      <c r="E255" s="181"/>
    </row>
    <row r="256" spans="1:5">
      <c r="A256" s="165"/>
      <c r="B256" s="181"/>
      <c r="C256" s="181"/>
      <c r="D256" s="181"/>
      <c r="E256" s="181"/>
    </row>
    <row r="257" spans="1:5">
      <c r="A257" s="165"/>
      <c r="B257" s="181"/>
      <c r="C257" s="181"/>
      <c r="D257" s="181"/>
      <c r="E257" s="181"/>
    </row>
    <row r="258" spans="1:5">
      <c r="A258" s="165"/>
      <c r="B258" s="181"/>
      <c r="C258" s="181"/>
      <c r="D258" s="181"/>
      <c r="E258" s="181"/>
    </row>
    <row r="259" spans="1:5">
      <c r="A259" s="165"/>
      <c r="B259" s="181"/>
      <c r="C259" s="181"/>
      <c r="D259" s="181"/>
      <c r="E259" s="181"/>
    </row>
    <row r="260" spans="1:5">
      <c r="A260" s="165"/>
      <c r="B260" s="181"/>
      <c r="C260" s="181"/>
      <c r="D260" s="181"/>
      <c r="E260" s="181"/>
    </row>
    <row r="261" spans="1:5">
      <c r="A261" s="165"/>
      <c r="B261" s="181"/>
      <c r="C261" s="181"/>
      <c r="D261" s="181"/>
      <c r="E261" s="181"/>
    </row>
    <row r="262" spans="1:5">
      <c r="A262" s="165"/>
      <c r="B262" s="181"/>
      <c r="C262" s="181"/>
      <c r="D262" s="181"/>
      <c r="E262" s="181"/>
    </row>
    <row r="263" spans="1:5">
      <c r="A263" s="165"/>
      <c r="B263" s="181"/>
      <c r="C263" s="181"/>
      <c r="D263" s="181"/>
      <c r="E263" s="181"/>
    </row>
    <row r="264" spans="1:5">
      <c r="A264" s="165"/>
      <c r="B264" s="181"/>
      <c r="C264" s="181"/>
      <c r="D264" s="181"/>
      <c r="E264" s="181"/>
    </row>
    <row r="265" spans="1:5">
      <c r="A265" s="165"/>
      <c r="B265" s="181"/>
      <c r="C265" s="181"/>
      <c r="D265" s="181"/>
      <c r="E265" s="181"/>
    </row>
    <row r="266" spans="1:5">
      <c r="A266" s="165"/>
      <c r="B266" s="181"/>
      <c r="C266" s="181"/>
      <c r="D266" s="181"/>
      <c r="E266" s="181"/>
    </row>
    <row r="267" spans="1:5">
      <c r="A267" s="165"/>
      <c r="B267" s="181"/>
      <c r="C267" s="181"/>
      <c r="D267" s="181"/>
      <c r="E267" s="181"/>
    </row>
    <row r="268" spans="1:5">
      <c r="A268" s="165"/>
      <c r="B268" s="181"/>
      <c r="C268" s="181"/>
      <c r="D268" s="181"/>
      <c r="E268" s="181"/>
    </row>
    <row r="269" spans="1:5">
      <c r="A269" s="165"/>
      <c r="B269" s="181"/>
      <c r="C269" s="181"/>
      <c r="D269" s="181"/>
      <c r="E269" s="181"/>
    </row>
    <row r="270" spans="1:5">
      <c r="A270" s="165"/>
      <c r="B270" s="181"/>
      <c r="C270" s="181"/>
      <c r="D270" s="181"/>
      <c r="E270" s="181"/>
    </row>
    <row r="271" spans="1:5">
      <c r="A271" s="165"/>
      <c r="B271" s="181"/>
      <c r="C271" s="181"/>
      <c r="D271" s="181"/>
      <c r="E271" s="181"/>
    </row>
    <row r="272" spans="1:5">
      <c r="A272" s="165"/>
      <c r="B272" s="181"/>
      <c r="C272" s="181"/>
      <c r="D272" s="181"/>
      <c r="E272" s="181"/>
    </row>
    <row r="273" spans="1:5">
      <c r="A273" s="165"/>
      <c r="B273" s="181"/>
      <c r="C273" s="181"/>
      <c r="D273" s="181"/>
      <c r="E273" s="181"/>
    </row>
    <row r="274" spans="1:5">
      <c r="A274" s="165"/>
      <c r="B274" s="181"/>
      <c r="C274" s="181"/>
      <c r="D274" s="181"/>
      <c r="E274" s="181"/>
    </row>
    <row r="275" spans="1:5">
      <c r="A275" s="165"/>
      <c r="B275" s="181"/>
      <c r="C275" s="181"/>
      <c r="D275" s="181"/>
      <c r="E275" s="181"/>
    </row>
    <row r="276" spans="1:5">
      <c r="A276" s="165"/>
      <c r="B276" s="181"/>
      <c r="C276" s="181"/>
      <c r="D276" s="181"/>
      <c r="E276" s="181"/>
    </row>
    <row r="277" spans="1:5">
      <c r="A277" s="165"/>
      <c r="B277" s="181"/>
      <c r="C277" s="181"/>
      <c r="D277" s="181"/>
      <c r="E277" s="181"/>
    </row>
    <row r="278" spans="1:5">
      <c r="A278" s="165"/>
      <c r="B278" s="181"/>
      <c r="C278" s="181"/>
      <c r="D278" s="181"/>
      <c r="E278" s="181"/>
    </row>
    <row r="279" spans="1:5">
      <c r="A279" s="165"/>
      <c r="B279" s="181"/>
      <c r="C279" s="181"/>
      <c r="D279" s="181"/>
      <c r="E279" s="181"/>
    </row>
    <row r="280" spans="1:5">
      <c r="A280" s="165"/>
      <c r="B280" s="181"/>
      <c r="C280" s="181"/>
      <c r="D280" s="181"/>
      <c r="E280" s="181"/>
    </row>
    <row r="281" spans="1:5">
      <c r="A281" s="165"/>
      <c r="B281" s="181"/>
      <c r="C281" s="181"/>
      <c r="D281" s="181"/>
      <c r="E281" s="181"/>
    </row>
    <row r="282" spans="1:5">
      <c r="A282" s="165"/>
      <c r="B282" s="181"/>
      <c r="C282" s="181"/>
      <c r="D282" s="181"/>
      <c r="E282" s="181"/>
    </row>
    <row r="283" spans="1:5">
      <c r="A283" s="165"/>
      <c r="B283" s="181"/>
      <c r="C283" s="181"/>
      <c r="D283" s="181"/>
      <c r="E283" s="181"/>
    </row>
    <row r="284" spans="1:5">
      <c r="A284" s="165"/>
      <c r="B284" s="181"/>
      <c r="C284" s="181"/>
      <c r="D284" s="181"/>
      <c r="E284" s="181"/>
    </row>
    <row r="285" spans="1:5">
      <c r="A285" s="165"/>
      <c r="B285" s="181"/>
      <c r="C285" s="181"/>
      <c r="D285" s="181"/>
      <c r="E285" s="181"/>
    </row>
    <row r="286" spans="1:5">
      <c r="A286" s="165"/>
      <c r="B286" s="181"/>
      <c r="C286" s="181"/>
      <c r="D286" s="181"/>
      <c r="E286" s="181"/>
    </row>
    <row r="287" spans="1:5">
      <c r="A287" s="165"/>
      <c r="B287" s="181"/>
      <c r="C287" s="181"/>
      <c r="D287" s="181"/>
      <c r="E287" s="181"/>
    </row>
    <row r="288" spans="1:5">
      <c r="A288" s="165"/>
      <c r="B288" s="181"/>
      <c r="C288" s="181"/>
      <c r="D288" s="181"/>
      <c r="E288" s="181"/>
    </row>
    <row r="289" spans="1:5">
      <c r="A289" s="165"/>
      <c r="B289" s="181"/>
      <c r="C289" s="181"/>
      <c r="D289" s="181"/>
      <c r="E289" s="181"/>
    </row>
    <row r="290" spans="1:5">
      <c r="A290" s="165"/>
      <c r="B290" s="181"/>
      <c r="C290" s="181"/>
      <c r="D290" s="181"/>
      <c r="E290" s="181"/>
    </row>
    <row r="291" spans="1:5">
      <c r="A291" s="165"/>
      <c r="B291" s="181"/>
      <c r="C291" s="181"/>
      <c r="D291" s="181"/>
      <c r="E291" s="181"/>
    </row>
    <row r="292" spans="1:5">
      <c r="A292" s="165"/>
      <c r="B292" s="181"/>
      <c r="C292" s="181"/>
      <c r="D292" s="181"/>
      <c r="E292" s="181"/>
    </row>
    <row r="293" spans="1:5">
      <c r="A293" s="165"/>
      <c r="B293" s="181"/>
      <c r="C293" s="181"/>
      <c r="D293" s="181"/>
      <c r="E293" s="181"/>
    </row>
    <row r="294" spans="1:5">
      <c r="A294" s="165"/>
      <c r="B294" s="181"/>
      <c r="C294" s="181"/>
      <c r="D294" s="181"/>
      <c r="E294" s="181"/>
    </row>
    <row r="295" spans="1:5">
      <c r="A295" s="165"/>
      <c r="B295" s="181"/>
      <c r="C295" s="181"/>
      <c r="D295" s="181"/>
      <c r="E295" s="181"/>
    </row>
    <row r="296" spans="1:5">
      <c r="A296" s="165"/>
      <c r="B296" s="181"/>
      <c r="C296" s="181"/>
      <c r="D296" s="181"/>
      <c r="E296" s="181"/>
    </row>
    <row r="297" spans="1:5">
      <c r="A297" s="165"/>
      <c r="B297" s="181"/>
      <c r="C297" s="181"/>
      <c r="D297" s="181"/>
      <c r="E297" s="181"/>
    </row>
    <row r="298" spans="1:5">
      <c r="A298" s="165"/>
      <c r="B298" s="181"/>
      <c r="C298" s="181"/>
      <c r="D298" s="181"/>
      <c r="E298" s="181"/>
    </row>
    <row r="299" spans="1:5">
      <c r="A299" s="165"/>
      <c r="B299" s="181"/>
      <c r="C299" s="181"/>
      <c r="D299" s="181"/>
      <c r="E299" s="181"/>
    </row>
    <row r="300" spans="1:5">
      <c r="A300" s="165"/>
      <c r="B300" s="181"/>
      <c r="C300" s="181"/>
      <c r="D300" s="181"/>
      <c r="E300" s="181"/>
    </row>
    <row r="301" spans="1:5">
      <c r="A301" s="165"/>
      <c r="B301" s="181"/>
      <c r="C301" s="181"/>
      <c r="D301" s="181"/>
      <c r="E301" s="181"/>
    </row>
    <row r="302" spans="1:5">
      <c r="A302" s="165"/>
      <c r="B302" s="181"/>
      <c r="C302" s="181"/>
      <c r="D302" s="181"/>
      <c r="E302" s="181"/>
    </row>
    <row r="303" spans="1:5">
      <c r="A303" s="165"/>
      <c r="B303" s="181"/>
      <c r="C303" s="181"/>
      <c r="D303" s="181"/>
      <c r="E303" s="181"/>
    </row>
    <row r="304" spans="1:5">
      <c r="A304" s="165"/>
      <c r="B304" s="181"/>
      <c r="C304" s="181"/>
      <c r="D304" s="181"/>
      <c r="E304" s="181"/>
    </row>
    <row r="305" spans="1:5">
      <c r="A305" s="165"/>
      <c r="B305" s="181"/>
      <c r="C305" s="181"/>
      <c r="D305" s="181"/>
      <c r="E305" s="181"/>
    </row>
    <row r="306" spans="1:5">
      <c r="A306" s="165"/>
      <c r="B306" s="181"/>
      <c r="C306" s="181"/>
      <c r="D306" s="181"/>
      <c r="E306" s="181"/>
    </row>
    <row r="307" spans="1:5">
      <c r="A307" s="165"/>
      <c r="B307" s="181"/>
      <c r="C307" s="181"/>
      <c r="D307" s="181"/>
      <c r="E307" s="181"/>
    </row>
    <row r="308" spans="1:5">
      <c r="A308" s="165"/>
      <c r="B308" s="181"/>
      <c r="C308" s="181"/>
      <c r="D308" s="181"/>
      <c r="E308" s="181"/>
    </row>
    <row r="309" spans="1:5">
      <c r="A309" s="165"/>
      <c r="B309" s="181"/>
      <c r="C309" s="181"/>
      <c r="D309" s="181"/>
      <c r="E309" s="181"/>
    </row>
    <row r="310" spans="1:5">
      <c r="A310" s="165"/>
      <c r="B310" s="181"/>
      <c r="C310" s="181"/>
      <c r="D310" s="181"/>
      <c r="E310" s="181"/>
    </row>
    <row r="311" spans="1:5">
      <c r="A311" s="165"/>
      <c r="B311" s="181"/>
      <c r="C311" s="181"/>
      <c r="D311" s="181"/>
      <c r="E311" s="181"/>
    </row>
    <row r="312" spans="1:5">
      <c r="A312" s="165"/>
      <c r="B312" s="181"/>
      <c r="C312" s="181"/>
      <c r="D312" s="181"/>
      <c r="E312" s="181"/>
    </row>
    <row r="313" spans="1:5">
      <c r="A313" s="165"/>
      <c r="B313" s="181"/>
      <c r="C313" s="181"/>
      <c r="D313" s="181"/>
      <c r="E313" s="181"/>
    </row>
    <row r="314" spans="1:5">
      <c r="A314" s="165"/>
      <c r="B314" s="181"/>
      <c r="C314" s="181"/>
      <c r="D314" s="181"/>
      <c r="E314" s="181"/>
    </row>
    <row r="315" spans="1:5">
      <c r="A315" s="165"/>
      <c r="B315" s="181"/>
      <c r="C315" s="181"/>
      <c r="D315" s="181"/>
      <c r="E315" s="181"/>
    </row>
    <row r="316" spans="1:5">
      <c r="A316" s="165"/>
      <c r="B316" s="181"/>
      <c r="C316" s="181"/>
      <c r="D316" s="181"/>
      <c r="E316" s="181"/>
    </row>
    <row r="317" spans="1:5">
      <c r="A317" s="165"/>
      <c r="B317" s="181"/>
      <c r="C317" s="181"/>
      <c r="D317" s="181"/>
      <c r="E317" s="181"/>
    </row>
    <row r="318" spans="1:5">
      <c r="A318" s="165"/>
      <c r="B318" s="181"/>
      <c r="C318" s="181"/>
      <c r="D318" s="181"/>
      <c r="E318" s="181"/>
    </row>
    <row r="319" spans="1:5">
      <c r="A319" s="165"/>
      <c r="B319" s="181"/>
      <c r="C319" s="181"/>
      <c r="D319" s="181"/>
      <c r="E319" s="181"/>
    </row>
    <row r="320" spans="1:5">
      <c r="A320" s="165"/>
      <c r="B320" s="181"/>
      <c r="C320" s="181"/>
      <c r="D320" s="181"/>
      <c r="E320" s="181"/>
    </row>
    <row r="321" spans="1:5">
      <c r="A321" s="165"/>
      <c r="B321" s="181"/>
      <c r="C321" s="181"/>
      <c r="D321" s="181"/>
      <c r="E321" s="181"/>
    </row>
    <row r="322" spans="1:5">
      <c r="A322" s="165"/>
      <c r="B322" s="181"/>
      <c r="C322" s="181"/>
      <c r="D322" s="181"/>
      <c r="E322" s="181"/>
    </row>
    <row r="323" spans="1:5">
      <c r="A323" s="165"/>
      <c r="B323" s="181"/>
      <c r="C323" s="181"/>
      <c r="D323" s="181"/>
      <c r="E323" s="181"/>
    </row>
    <row r="324" spans="1:5">
      <c r="A324" s="165"/>
      <c r="B324" s="181"/>
      <c r="C324" s="181"/>
      <c r="D324" s="181"/>
      <c r="E324" s="181"/>
    </row>
    <row r="325" spans="1:5">
      <c r="A325" s="165"/>
      <c r="B325" s="181"/>
      <c r="C325" s="181"/>
      <c r="D325" s="181"/>
      <c r="E325" s="181"/>
    </row>
    <row r="326" spans="1:5">
      <c r="A326" s="165"/>
      <c r="B326" s="181"/>
      <c r="C326" s="181"/>
      <c r="D326" s="181"/>
      <c r="E326" s="181"/>
    </row>
    <row r="327" spans="1:5">
      <c r="A327" s="165"/>
      <c r="B327" s="181"/>
      <c r="C327" s="181"/>
      <c r="D327" s="181"/>
      <c r="E327" s="181"/>
    </row>
    <row r="328" spans="1:5">
      <c r="A328" s="165"/>
      <c r="B328" s="181"/>
      <c r="C328" s="181"/>
      <c r="D328" s="181"/>
      <c r="E328" s="181"/>
    </row>
    <row r="329" spans="1:5">
      <c r="A329" s="165"/>
      <c r="B329" s="181"/>
      <c r="C329" s="181"/>
      <c r="D329" s="181"/>
      <c r="E329" s="181"/>
    </row>
    <row r="330" spans="1:5">
      <c r="A330" s="165"/>
      <c r="B330" s="181"/>
      <c r="C330" s="181"/>
      <c r="D330" s="181"/>
      <c r="E330" s="181"/>
    </row>
    <row r="331" spans="1:5">
      <c r="A331" s="165"/>
      <c r="B331" s="181"/>
      <c r="C331" s="181"/>
      <c r="D331" s="181"/>
      <c r="E331" s="181"/>
    </row>
    <row r="332" spans="1:5">
      <c r="A332" s="165"/>
      <c r="B332" s="181"/>
      <c r="C332" s="181"/>
      <c r="D332" s="181"/>
      <c r="E332" s="181"/>
    </row>
    <row r="333" spans="1:5">
      <c r="A333" s="165"/>
      <c r="B333" s="181"/>
      <c r="C333" s="181"/>
      <c r="D333" s="181"/>
      <c r="E333" s="181"/>
    </row>
    <row r="334" spans="1:5">
      <c r="A334" s="165"/>
      <c r="B334" s="181"/>
      <c r="C334" s="181"/>
      <c r="D334" s="181"/>
      <c r="E334" s="181"/>
    </row>
    <row r="335" spans="1:5">
      <c r="A335" s="165"/>
      <c r="B335" s="181"/>
      <c r="C335" s="181"/>
      <c r="D335" s="181"/>
      <c r="E335" s="181"/>
    </row>
    <row r="336" spans="1:5">
      <c r="A336" s="165"/>
      <c r="B336" s="181"/>
      <c r="C336" s="181"/>
      <c r="D336" s="181"/>
      <c r="E336" s="181"/>
    </row>
    <row r="337" spans="1:5">
      <c r="A337" s="165"/>
      <c r="B337" s="181"/>
      <c r="C337" s="181"/>
      <c r="D337" s="181"/>
      <c r="E337" s="181"/>
    </row>
    <row r="338" spans="1:5">
      <c r="A338" s="165"/>
      <c r="B338" s="181"/>
      <c r="C338" s="181"/>
      <c r="D338" s="181"/>
      <c r="E338" s="181"/>
    </row>
    <row r="339" spans="1:5">
      <c r="A339" s="165"/>
      <c r="B339" s="181"/>
      <c r="C339" s="181"/>
      <c r="D339" s="181"/>
      <c r="E339" s="181"/>
    </row>
    <row r="340" spans="1:5">
      <c r="A340" s="165"/>
      <c r="B340" s="181"/>
      <c r="C340" s="181"/>
      <c r="D340" s="181"/>
      <c r="E340" s="181"/>
    </row>
    <row r="341" spans="1:5">
      <c r="A341" s="165"/>
      <c r="B341" s="181"/>
      <c r="C341" s="181"/>
      <c r="D341" s="181"/>
      <c r="E341" s="181"/>
    </row>
    <row r="342" spans="1:5">
      <c r="A342" s="165"/>
      <c r="B342" s="181"/>
      <c r="C342" s="181"/>
      <c r="D342" s="181"/>
      <c r="E342" s="181"/>
    </row>
    <row r="343" spans="1:5">
      <c r="A343" s="165"/>
      <c r="B343" s="181"/>
      <c r="C343" s="181"/>
      <c r="D343" s="181"/>
      <c r="E343" s="181"/>
    </row>
    <row r="344" spans="1:5">
      <c r="A344" s="165"/>
      <c r="B344" s="181"/>
      <c r="C344" s="181"/>
      <c r="D344" s="181"/>
      <c r="E344" s="181"/>
    </row>
    <row r="345" spans="1:5">
      <c r="A345" s="165"/>
      <c r="B345" s="181"/>
      <c r="C345" s="181"/>
      <c r="D345" s="181"/>
      <c r="E345" s="181"/>
    </row>
    <row r="346" spans="1:5">
      <c r="A346" s="165"/>
      <c r="B346" s="181"/>
      <c r="C346" s="181"/>
      <c r="D346" s="181"/>
      <c r="E346" s="181"/>
    </row>
    <row r="347" spans="1:5">
      <c r="A347" s="165"/>
      <c r="B347" s="181"/>
      <c r="C347" s="181"/>
      <c r="D347" s="181"/>
      <c r="E347" s="181"/>
    </row>
    <row r="348" spans="1:5">
      <c r="A348" s="165"/>
      <c r="B348" s="181"/>
      <c r="C348" s="181"/>
      <c r="D348" s="181"/>
      <c r="E348" s="181"/>
    </row>
    <row r="349" spans="1:5">
      <c r="A349" s="165"/>
      <c r="B349" s="181"/>
      <c r="C349" s="181"/>
      <c r="D349" s="181"/>
      <c r="E349" s="181"/>
    </row>
    <row r="350" spans="1:5">
      <c r="A350" s="165"/>
      <c r="B350" s="181"/>
      <c r="C350" s="181"/>
      <c r="D350" s="181"/>
      <c r="E350" s="181"/>
    </row>
    <row r="351" spans="1:5">
      <c r="A351" s="165"/>
      <c r="B351" s="181"/>
      <c r="C351" s="181"/>
      <c r="D351" s="181"/>
      <c r="E351" s="181"/>
    </row>
    <row r="352" spans="1:5">
      <c r="A352" s="165"/>
      <c r="B352" s="181"/>
      <c r="C352" s="181"/>
      <c r="D352" s="181"/>
      <c r="E352" s="181"/>
    </row>
    <row r="353" spans="1:5">
      <c r="A353" s="165"/>
      <c r="B353" s="181"/>
      <c r="C353" s="181"/>
      <c r="D353" s="181"/>
      <c r="E353" s="181"/>
    </row>
    <row r="354" spans="1:5">
      <c r="A354" s="165"/>
      <c r="B354" s="181"/>
      <c r="C354" s="181"/>
      <c r="D354" s="181"/>
      <c r="E354" s="181"/>
    </row>
    <row r="355" spans="1:5">
      <c r="A355" s="165"/>
      <c r="B355" s="181"/>
      <c r="C355" s="181"/>
      <c r="D355" s="181"/>
      <c r="E355" s="181"/>
    </row>
    <row r="356" spans="1:5">
      <c r="A356" s="165"/>
      <c r="B356" s="181"/>
      <c r="C356" s="181"/>
      <c r="D356" s="181"/>
      <c r="E356" s="181"/>
    </row>
    <row r="357" spans="1:5">
      <c r="A357" s="165"/>
      <c r="B357" s="181"/>
      <c r="C357" s="181"/>
      <c r="D357" s="181"/>
      <c r="E357" s="181"/>
    </row>
    <row r="358" spans="1:5">
      <c r="A358" s="165"/>
      <c r="B358" s="181"/>
      <c r="C358" s="181"/>
      <c r="D358" s="181"/>
      <c r="E358" s="181"/>
    </row>
    <row r="359" spans="1:5">
      <c r="A359" s="165"/>
      <c r="B359" s="181"/>
      <c r="C359" s="181"/>
      <c r="D359" s="181"/>
      <c r="E359" s="181"/>
    </row>
    <row r="360" spans="1:5">
      <c r="A360" s="165"/>
      <c r="B360" s="181"/>
      <c r="C360" s="181"/>
      <c r="D360" s="181"/>
      <c r="E360" s="181"/>
    </row>
    <row r="361" spans="1:5">
      <c r="A361" s="165"/>
      <c r="B361" s="181"/>
      <c r="C361" s="181"/>
      <c r="D361" s="181"/>
      <c r="E361" s="181"/>
    </row>
    <row r="362" spans="1:5">
      <c r="A362" s="165"/>
      <c r="B362" s="181"/>
      <c r="C362" s="181"/>
      <c r="D362" s="181"/>
      <c r="E362" s="181"/>
    </row>
    <row r="363" spans="1:5">
      <c r="A363" s="165"/>
      <c r="B363" s="181"/>
      <c r="C363" s="181"/>
      <c r="D363" s="181"/>
      <c r="E363" s="181"/>
    </row>
    <row r="364" spans="1:5">
      <c r="A364" s="165"/>
      <c r="B364" s="181"/>
      <c r="C364" s="181"/>
      <c r="D364" s="181"/>
      <c r="E364" s="181"/>
    </row>
    <row r="365" spans="1:5">
      <c r="A365" s="165"/>
      <c r="B365" s="181"/>
      <c r="C365" s="181"/>
      <c r="D365" s="181"/>
      <c r="E365" s="181"/>
    </row>
    <row r="366" spans="1:5">
      <c r="A366" s="165"/>
      <c r="B366" s="181"/>
      <c r="C366" s="181"/>
      <c r="D366" s="181"/>
      <c r="E366" s="181"/>
    </row>
    <row r="367" spans="1:5">
      <c r="A367" s="165"/>
      <c r="B367" s="181"/>
      <c r="C367" s="181"/>
      <c r="D367" s="181"/>
      <c r="E367" s="181"/>
    </row>
    <row r="368" spans="1:5">
      <c r="A368" s="165"/>
      <c r="B368" s="181"/>
      <c r="C368" s="181"/>
      <c r="D368" s="181"/>
      <c r="E368" s="181"/>
    </row>
    <row r="369" spans="1:5">
      <c r="A369" s="165"/>
      <c r="B369" s="181"/>
      <c r="C369" s="181"/>
      <c r="D369" s="181"/>
      <c r="E369" s="181"/>
    </row>
    <row r="370" spans="1:5">
      <c r="A370" s="165"/>
      <c r="B370" s="181"/>
      <c r="C370" s="181"/>
      <c r="D370" s="181"/>
      <c r="E370" s="181"/>
    </row>
    <row r="371" spans="1:5">
      <c r="A371" s="165"/>
      <c r="B371" s="181"/>
      <c r="C371" s="181"/>
      <c r="D371" s="181"/>
      <c r="E371" s="181"/>
    </row>
    <row r="372" spans="1:5">
      <c r="A372" s="165"/>
      <c r="B372" s="181"/>
      <c r="C372" s="181"/>
      <c r="D372" s="181"/>
      <c r="E372" s="181"/>
    </row>
    <row r="373" spans="1:5">
      <c r="A373" s="165"/>
      <c r="B373" s="181"/>
      <c r="C373" s="181"/>
      <c r="D373" s="181"/>
      <c r="E373" s="181"/>
    </row>
    <row r="374" spans="1:5">
      <c r="A374" s="165"/>
      <c r="B374" s="181"/>
      <c r="C374" s="181"/>
      <c r="D374" s="181"/>
      <c r="E374" s="181"/>
    </row>
    <row r="375" spans="1:5">
      <c r="A375" s="165"/>
      <c r="B375" s="181"/>
      <c r="C375" s="181"/>
      <c r="D375" s="181"/>
      <c r="E375" s="181"/>
    </row>
    <row r="376" spans="1:5">
      <c r="A376" s="165"/>
      <c r="B376" s="181"/>
      <c r="C376" s="181"/>
      <c r="D376" s="181"/>
      <c r="E376" s="181"/>
    </row>
    <row r="377" spans="1:5">
      <c r="A377" s="165"/>
      <c r="B377" s="181"/>
      <c r="C377" s="181"/>
      <c r="D377" s="181"/>
      <c r="E377" s="181"/>
    </row>
    <row r="378" spans="1:5">
      <c r="A378" s="165"/>
      <c r="B378" s="181"/>
      <c r="C378" s="181"/>
      <c r="D378" s="181"/>
      <c r="E378" s="181"/>
    </row>
    <row r="379" spans="1:5">
      <c r="A379" s="165"/>
      <c r="B379" s="181"/>
      <c r="C379" s="181"/>
      <c r="D379" s="181"/>
      <c r="E379" s="181"/>
    </row>
    <row r="380" spans="1:5">
      <c r="A380" s="165"/>
      <c r="B380" s="181"/>
      <c r="C380" s="181"/>
      <c r="D380" s="181"/>
      <c r="E380" s="181"/>
    </row>
    <row r="381" spans="1:5">
      <c r="A381" s="165"/>
      <c r="B381" s="181"/>
      <c r="C381" s="181"/>
      <c r="D381" s="181"/>
      <c r="E381" s="181"/>
    </row>
    <row r="382" spans="1:5">
      <c r="A382" s="165"/>
      <c r="B382" s="181"/>
      <c r="C382" s="181"/>
      <c r="D382" s="181"/>
      <c r="E382" s="181"/>
    </row>
    <row r="383" spans="1:5">
      <c r="A383" s="165"/>
      <c r="B383" s="181"/>
      <c r="C383" s="181"/>
      <c r="D383" s="181"/>
      <c r="E383" s="181"/>
    </row>
    <row r="384" spans="1:5">
      <c r="A384" s="165"/>
      <c r="B384" s="181"/>
      <c r="C384" s="181"/>
      <c r="D384" s="181"/>
      <c r="E384" s="181"/>
    </row>
    <row r="385" spans="1:5">
      <c r="A385" s="165"/>
      <c r="B385" s="181"/>
      <c r="C385" s="181"/>
      <c r="D385" s="181"/>
      <c r="E385" s="181"/>
    </row>
    <row r="386" spans="1:5">
      <c r="A386" s="165"/>
      <c r="B386" s="181"/>
      <c r="C386" s="181"/>
      <c r="D386" s="181"/>
      <c r="E386" s="181"/>
    </row>
    <row r="387" spans="1:5">
      <c r="A387" s="165"/>
      <c r="B387" s="181"/>
      <c r="C387" s="181"/>
      <c r="D387" s="181"/>
      <c r="E387" s="181"/>
    </row>
    <row r="388" spans="1:5">
      <c r="A388" s="165"/>
      <c r="B388" s="181"/>
      <c r="C388" s="181"/>
      <c r="D388" s="181"/>
      <c r="E388" s="181"/>
    </row>
    <row r="389" spans="1:5">
      <c r="A389" s="165"/>
      <c r="B389" s="181"/>
      <c r="C389" s="181"/>
      <c r="D389" s="181"/>
      <c r="E389" s="181"/>
    </row>
    <row r="390" spans="1:5">
      <c r="A390" s="165"/>
      <c r="B390" s="181"/>
      <c r="C390" s="181"/>
      <c r="D390" s="181"/>
      <c r="E390" s="181"/>
    </row>
    <row r="391" spans="1:5">
      <c r="A391" s="165"/>
      <c r="B391" s="181"/>
      <c r="C391" s="181"/>
      <c r="D391" s="181"/>
      <c r="E391" s="181"/>
    </row>
    <row r="392" spans="1:5">
      <c r="A392" s="165"/>
      <c r="B392" s="181"/>
      <c r="C392" s="181"/>
      <c r="D392" s="181"/>
      <c r="E392" s="181"/>
    </row>
    <row r="393" spans="1:5">
      <c r="A393" s="165"/>
      <c r="B393" s="181"/>
      <c r="C393" s="181"/>
      <c r="D393" s="181"/>
      <c r="E393" s="181"/>
    </row>
    <row r="394" spans="1:5">
      <c r="A394" s="165"/>
      <c r="B394" s="181"/>
      <c r="C394" s="181"/>
      <c r="D394" s="181"/>
      <c r="E394" s="181"/>
    </row>
    <row r="395" spans="1:5">
      <c r="A395" s="165"/>
      <c r="B395" s="181"/>
      <c r="C395" s="181"/>
      <c r="D395" s="181"/>
      <c r="E395" s="181"/>
    </row>
    <row r="396" spans="1:5">
      <c r="A396" s="165"/>
      <c r="B396" s="181"/>
      <c r="C396" s="181"/>
      <c r="D396" s="181"/>
      <c r="E396" s="181"/>
    </row>
    <row r="397" spans="1:5">
      <c r="A397" s="165"/>
      <c r="B397" s="181"/>
      <c r="C397" s="181"/>
      <c r="D397" s="181"/>
      <c r="E397" s="181"/>
    </row>
    <row r="398" spans="1:5">
      <c r="A398" s="165"/>
      <c r="B398" s="181"/>
      <c r="C398" s="181"/>
      <c r="D398" s="181"/>
      <c r="E398" s="181"/>
    </row>
    <row r="399" spans="1:5">
      <c r="A399" s="165"/>
      <c r="B399" s="181"/>
      <c r="C399" s="181"/>
      <c r="D399" s="181"/>
      <c r="E399" s="181"/>
    </row>
    <row r="400" spans="1:5">
      <c r="A400" s="165"/>
      <c r="B400" s="181"/>
      <c r="C400" s="181"/>
      <c r="D400" s="181"/>
      <c r="E400" s="181"/>
    </row>
    <row r="401" spans="1:5">
      <c r="A401" s="165"/>
      <c r="B401" s="181"/>
      <c r="C401" s="181"/>
      <c r="D401" s="181"/>
      <c r="E401" s="181"/>
    </row>
    <row r="402" spans="1:5">
      <c r="A402" s="165"/>
      <c r="B402" s="181"/>
      <c r="C402" s="181"/>
      <c r="D402" s="181"/>
      <c r="E402" s="181"/>
    </row>
    <row r="403" spans="1:5">
      <c r="A403" s="165"/>
      <c r="B403" s="181"/>
      <c r="C403" s="181"/>
      <c r="D403" s="181"/>
      <c r="E403" s="181"/>
    </row>
    <row r="404" spans="1:5">
      <c r="A404" s="165"/>
      <c r="B404" s="181"/>
      <c r="C404" s="181"/>
      <c r="D404" s="181"/>
      <c r="E404" s="181"/>
    </row>
    <row r="405" spans="1:5">
      <c r="A405" s="165"/>
      <c r="B405" s="181"/>
      <c r="C405" s="181"/>
      <c r="D405" s="181"/>
      <c r="E405" s="181"/>
    </row>
    <row r="406" spans="1:5">
      <c r="A406" s="165"/>
      <c r="B406" s="181"/>
      <c r="C406" s="181"/>
      <c r="D406" s="181"/>
      <c r="E406" s="181"/>
    </row>
    <row r="407" spans="1:5">
      <c r="A407" s="165"/>
      <c r="B407" s="181"/>
      <c r="C407" s="181"/>
      <c r="D407" s="181"/>
      <c r="E407" s="181"/>
    </row>
    <row r="408" spans="1:5">
      <c r="A408" s="165"/>
      <c r="B408" s="181"/>
      <c r="C408" s="181"/>
      <c r="D408" s="181"/>
      <c r="E408" s="181"/>
    </row>
    <row r="409" spans="1:5">
      <c r="A409" s="165"/>
      <c r="B409" s="181"/>
      <c r="C409" s="181"/>
      <c r="D409" s="181"/>
      <c r="E409" s="181"/>
    </row>
    <row r="410" spans="1:5">
      <c r="A410" s="165"/>
      <c r="B410" s="181"/>
      <c r="C410" s="181"/>
      <c r="D410" s="181"/>
      <c r="E410" s="181"/>
    </row>
    <row r="411" spans="1:5">
      <c r="A411" s="165"/>
      <c r="B411" s="181"/>
      <c r="C411" s="181"/>
      <c r="D411" s="181"/>
      <c r="E411" s="181"/>
    </row>
    <row r="412" spans="1:5">
      <c r="A412" s="165"/>
      <c r="B412" s="181"/>
      <c r="C412" s="181"/>
      <c r="D412" s="181"/>
      <c r="E412" s="181"/>
    </row>
    <row r="413" spans="1:5">
      <c r="A413" s="165"/>
      <c r="B413" s="181"/>
      <c r="C413" s="181"/>
      <c r="D413" s="181"/>
      <c r="E413" s="181"/>
    </row>
    <row r="414" spans="1:5">
      <c r="A414" s="165"/>
      <c r="B414" s="181"/>
      <c r="C414" s="181"/>
      <c r="D414" s="181"/>
      <c r="E414" s="181"/>
    </row>
    <row r="415" spans="1:5">
      <c r="A415" s="165"/>
      <c r="B415" s="181"/>
      <c r="C415" s="181"/>
      <c r="D415" s="181"/>
      <c r="E415" s="181"/>
    </row>
    <row r="416" spans="1:5">
      <c r="A416" s="165"/>
      <c r="B416" s="181"/>
      <c r="C416" s="181"/>
      <c r="D416" s="181"/>
      <c r="E416" s="181"/>
    </row>
    <row r="417" spans="1:5">
      <c r="A417" s="165"/>
      <c r="B417" s="181"/>
      <c r="C417" s="181"/>
      <c r="D417" s="181"/>
      <c r="E417" s="181"/>
    </row>
    <row r="418" spans="1:5">
      <c r="A418" s="165"/>
      <c r="B418" s="181"/>
      <c r="C418" s="181"/>
      <c r="D418" s="181"/>
      <c r="E418" s="181"/>
    </row>
    <row r="419" spans="1:5">
      <c r="A419" s="165"/>
      <c r="B419" s="181"/>
      <c r="C419" s="181"/>
      <c r="D419" s="181"/>
      <c r="E419" s="181"/>
    </row>
    <row r="420" spans="1:5">
      <c r="A420" s="165"/>
      <c r="B420" s="181"/>
      <c r="C420" s="181"/>
      <c r="D420" s="181"/>
      <c r="E420" s="181"/>
    </row>
    <row r="421" spans="1:5">
      <c r="A421" s="165"/>
      <c r="B421" s="181"/>
      <c r="C421" s="181"/>
      <c r="D421" s="181"/>
      <c r="E421" s="181"/>
    </row>
    <row r="422" spans="1:5">
      <c r="A422" s="165"/>
      <c r="B422" s="181"/>
      <c r="C422" s="181"/>
      <c r="D422" s="181"/>
      <c r="E422" s="181"/>
    </row>
    <row r="423" spans="1:5">
      <c r="A423" s="165"/>
      <c r="B423" s="181"/>
      <c r="C423" s="181"/>
      <c r="D423" s="181"/>
      <c r="E423" s="181"/>
    </row>
    <row r="424" spans="1:5">
      <c r="A424" s="165"/>
      <c r="B424" s="181"/>
      <c r="C424" s="181"/>
      <c r="D424" s="181"/>
      <c r="E424" s="181"/>
    </row>
    <row r="425" spans="1:5">
      <c r="A425" s="165"/>
      <c r="B425" s="181"/>
      <c r="C425" s="181"/>
      <c r="D425" s="181"/>
      <c r="E425" s="181"/>
    </row>
    <row r="426" spans="1:5">
      <c r="A426" s="165"/>
      <c r="B426" s="181"/>
      <c r="C426" s="181"/>
      <c r="D426" s="181"/>
      <c r="E426" s="181"/>
    </row>
    <row r="427" spans="1:5">
      <c r="A427" s="165"/>
      <c r="B427" s="181"/>
      <c r="C427" s="181"/>
      <c r="D427" s="181"/>
      <c r="E427" s="181"/>
    </row>
    <row r="428" spans="1:5">
      <c r="A428" s="165"/>
      <c r="B428" s="181"/>
      <c r="C428" s="181"/>
      <c r="D428" s="181"/>
      <c r="E428" s="181"/>
    </row>
    <row r="429" spans="1:5">
      <c r="A429" s="165"/>
      <c r="B429" s="181"/>
      <c r="C429" s="181"/>
      <c r="D429" s="181"/>
      <c r="E429" s="181"/>
    </row>
    <row r="430" spans="1:5">
      <c r="A430" s="165"/>
      <c r="B430" s="181"/>
      <c r="C430" s="181"/>
      <c r="D430" s="181"/>
      <c r="E430" s="181"/>
    </row>
    <row r="431" spans="1:5">
      <c r="A431" s="165"/>
      <c r="B431" s="181"/>
      <c r="C431" s="181"/>
      <c r="D431" s="181"/>
      <c r="E431" s="181"/>
    </row>
    <row r="432" spans="1:5">
      <c r="A432" s="165"/>
      <c r="B432" s="181"/>
      <c r="C432" s="181"/>
      <c r="D432" s="181"/>
      <c r="E432" s="181"/>
    </row>
    <row r="433" spans="1:5">
      <c r="A433" s="165"/>
      <c r="B433" s="181"/>
      <c r="C433" s="181"/>
      <c r="D433" s="181"/>
      <c r="E433" s="181"/>
    </row>
    <row r="434" spans="1:5">
      <c r="A434" s="165"/>
      <c r="B434" s="181"/>
      <c r="C434" s="181"/>
      <c r="D434" s="181"/>
      <c r="E434" s="181"/>
    </row>
    <row r="435" spans="1:5">
      <c r="A435" s="165"/>
      <c r="B435" s="181"/>
      <c r="C435" s="181"/>
      <c r="D435" s="181"/>
      <c r="E435" s="181"/>
    </row>
    <row r="436" spans="1:5">
      <c r="A436" s="165"/>
      <c r="B436" s="181"/>
      <c r="C436" s="181"/>
      <c r="D436" s="181"/>
      <c r="E436" s="181"/>
    </row>
    <row r="437" spans="1:5">
      <c r="A437" s="165"/>
      <c r="B437" s="181"/>
      <c r="C437" s="181"/>
      <c r="D437" s="181"/>
      <c r="E437" s="181"/>
    </row>
    <row r="438" spans="1:5">
      <c r="A438" s="165"/>
      <c r="B438" s="181"/>
      <c r="C438" s="181"/>
      <c r="D438" s="181"/>
      <c r="E438" s="181"/>
    </row>
    <row r="439" spans="1:5">
      <c r="A439" s="165"/>
      <c r="B439" s="181"/>
      <c r="C439" s="181"/>
      <c r="D439" s="181"/>
      <c r="E439" s="181"/>
    </row>
    <row r="440" spans="1:5">
      <c r="A440" s="165"/>
      <c r="B440" s="181"/>
      <c r="C440" s="181"/>
      <c r="D440" s="181"/>
      <c r="E440" s="181"/>
    </row>
    <row r="441" spans="1:5">
      <c r="A441" s="165"/>
      <c r="B441" s="181"/>
      <c r="C441" s="181"/>
      <c r="D441" s="181"/>
      <c r="E441" s="181"/>
    </row>
    <row r="442" spans="1:5">
      <c r="A442" s="165"/>
      <c r="B442" s="181"/>
      <c r="C442" s="181"/>
      <c r="D442" s="181"/>
      <c r="E442" s="181"/>
    </row>
    <row r="443" spans="1:5">
      <c r="A443" s="165"/>
      <c r="B443" s="181"/>
      <c r="C443" s="181"/>
      <c r="D443" s="181"/>
      <c r="E443" s="181"/>
    </row>
    <row r="444" spans="1:5">
      <c r="A444" s="165"/>
      <c r="B444" s="181"/>
      <c r="C444" s="181"/>
      <c r="D444" s="181"/>
      <c r="E444" s="181"/>
    </row>
    <row r="445" spans="1:5">
      <c r="A445" s="165"/>
      <c r="B445" s="181"/>
      <c r="C445" s="181"/>
      <c r="D445" s="181"/>
      <c r="E445" s="181"/>
    </row>
    <row r="446" spans="1:5">
      <c r="A446" s="165"/>
      <c r="B446" s="181"/>
      <c r="C446" s="181"/>
      <c r="D446" s="181"/>
      <c r="E446" s="181"/>
    </row>
    <row r="447" spans="1:5">
      <c r="A447" s="165"/>
      <c r="B447" s="181"/>
      <c r="C447" s="181"/>
      <c r="D447" s="181"/>
      <c r="E447" s="181"/>
    </row>
    <row r="448" spans="1:5">
      <c r="A448" s="165"/>
      <c r="B448" s="181"/>
      <c r="C448" s="181"/>
      <c r="D448" s="181"/>
      <c r="E448" s="181"/>
    </row>
    <row r="449" spans="1:5">
      <c r="A449" s="165"/>
      <c r="B449" s="181"/>
      <c r="C449" s="181"/>
      <c r="D449" s="181"/>
      <c r="E449" s="181"/>
    </row>
    <row r="450" spans="1:5">
      <c r="A450" s="165"/>
      <c r="B450" s="181"/>
      <c r="C450" s="181"/>
      <c r="D450" s="181"/>
      <c r="E450" s="181"/>
    </row>
    <row r="451" spans="1:5">
      <c r="A451" s="165"/>
      <c r="B451" s="181"/>
      <c r="C451" s="181"/>
      <c r="D451" s="181"/>
      <c r="E451" s="181"/>
    </row>
    <row r="452" spans="1:5">
      <c r="A452" s="165"/>
      <c r="B452" s="181"/>
      <c r="C452" s="181"/>
      <c r="D452" s="181"/>
      <c r="E452" s="181"/>
    </row>
    <row r="453" spans="1:5">
      <c r="A453" s="165"/>
      <c r="B453" s="181"/>
      <c r="C453" s="181"/>
      <c r="D453" s="181"/>
      <c r="E453" s="181"/>
    </row>
    <row r="454" spans="1:5">
      <c r="A454" s="165"/>
      <c r="B454" s="181"/>
      <c r="C454" s="181"/>
      <c r="D454" s="181"/>
      <c r="E454" s="181"/>
    </row>
    <row r="455" spans="1:5">
      <c r="A455" s="165"/>
      <c r="B455" s="181"/>
      <c r="C455" s="181"/>
      <c r="D455" s="181"/>
      <c r="E455" s="181"/>
    </row>
    <row r="456" spans="1:5">
      <c r="A456" s="165"/>
      <c r="B456" s="181"/>
      <c r="C456" s="181"/>
      <c r="D456" s="181"/>
      <c r="E456" s="181"/>
    </row>
    <row r="457" spans="1:5">
      <c r="A457" s="165"/>
      <c r="B457" s="181"/>
      <c r="C457" s="181"/>
      <c r="D457" s="181"/>
      <c r="E457" s="181"/>
    </row>
    <row r="458" spans="1:5">
      <c r="A458" s="165"/>
      <c r="B458" s="181"/>
      <c r="C458" s="181"/>
      <c r="D458" s="181"/>
      <c r="E458" s="181"/>
    </row>
    <row r="459" spans="1:5">
      <c r="A459" s="165"/>
      <c r="B459" s="181"/>
      <c r="C459" s="181"/>
      <c r="D459" s="181"/>
      <c r="E459" s="181"/>
    </row>
    <row r="460" spans="1:5">
      <c r="A460" s="165"/>
      <c r="B460" s="181"/>
      <c r="C460" s="181"/>
      <c r="D460" s="181"/>
      <c r="E460" s="181"/>
    </row>
    <row r="461" spans="1:5">
      <c r="A461" s="165"/>
      <c r="B461" s="181"/>
      <c r="C461" s="181"/>
      <c r="D461" s="181"/>
      <c r="E461" s="181"/>
    </row>
    <row r="462" spans="1:5">
      <c r="A462" s="165"/>
      <c r="B462" s="181"/>
      <c r="C462" s="181"/>
      <c r="D462" s="181"/>
      <c r="E462" s="181"/>
    </row>
    <row r="463" spans="1:5">
      <c r="A463" s="165"/>
      <c r="B463" s="181"/>
      <c r="C463" s="181"/>
      <c r="D463" s="181"/>
      <c r="E463" s="181"/>
    </row>
    <row r="464" spans="1:5">
      <c r="A464" s="165"/>
      <c r="B464" s="181"/>
      <c r="C464" s="181"/>
      <c r="D464" s="181"/>
      <c r="E464" s="181"/>
    </row>
    <row r="465" spans="1:5">
      <c r="A465" s="165"/>
      <c r="B465" s="181"/>
      <c r="C465" s="181"/>
      <c r="D465" s="181"/>
      <c r="E465" s="181"/>
    </row>
    <row r="466" spans="1:5">
      <c r="A466" s="165"/>
      <c r="B466" s="181"/>
      <c r="C466" s="181"/>
      <c r="D466" s="181"/>
      <c r="E466" s="181"/>
    </row>
    <row r="467" spans="1:5">
      <c r="A467" s="165"/>
      <c r="B467" s="181"/>
      <c r="C467" s="181"/>
      <c r="D467" s="181"/>
      <c r="E467" s="181"/>
    </row>
    <row r="468" spans="1:5">
      <c r="A468" s="165"/>
      <c r="B468" s="181"/>
      <c r="C468" s="181"/>
      <c r="D468" s="181"/>
      <c r="E468" s="181"/>
    </row>
    <row r="469" spans="1:5">
      <c r="A469" s="165"/>
      <c r="B469" s="181"/>
      <c r="C469" s="181"/>
      <c r="D469" s="181"/>
      <c r="E469" s="181"/>
    </row>
    <row r="470" spans="1:5">
      <c r="A470" s="165"/>
      <c r="B470" s="181"/>
      <c r="C470" s="181"/>
      <c r="D470" s="181"/>
      <c r="E470" s="181"/>
    </row>
    <row r="471" spans="1:5">
      <c r="A471" s="165"/>
      <c r="B471" s="181"/>
      <c r="C471" s="181"/>
      <c r="D471" s="181"/>
      <c r="E471" s="181"/>
    </row>
    <row r="472" spans="1:5">
      <c r="A472" s="165"/>
      <c r="B472" s="181"/>
      <c r="C472" s="181"/>
      <c r="D472" s="181"/>
      <c r="E472" s="181"/>
    </row>
    <row r="473" spans="1:5">
      <c r="A473" s="165"/>
      <c r="B473" s="181"/>
      <c r="C473" s="181"/>
      <c r="D473" s="181"/>
      <c r="E473" s="181"/>
    </row>
    <row r="474" spans="1:5">
      <c r="A474" s="165"/>
      <c r="B474" s="181"/>
      <c r="C474" s="181"/>
      <c r="D474" s="181"/>
      <c r="E474" s="181"/>
    </row>
    <row r="475" spans="1:5">
      <c r="A475" s="165"/>
      <c r="B475" s="181"/>
      <c r="C475" s="181"/>
      <c r="D475" s="181"/>
      <c r="E475" s="181"/>
    </row>
    <row r="476" spans="1:5">
      <c r="A476" s="165"/>
      <c r="B476" s="181"/>
      <c r="C476" s="181"/>
      <c r="D476" s="181"/>
      <c r="E476" s="181"/>
    </row>
    <row r="477" spans="1:5">
      <c r="A477" s="165"/>
      <c r="B477" s="181"/>
      <c r="C477" s="181"/>
      <c r="D477" s="181"/>
      <c r="E477" s="181"/>
    </row>
    <row r="478" spans="1:5">
      <c r="A478" s="165"/>
      <c r="B478" s="181"/>
      <c r="C478" s="181"/>
      <c r="D478" s="181"/>
      <c r="E478" s="181"/>
    </row>
    <row r="479" spans="1:5">
      <c r="A479" s="165"/>
      <c r="B479" s="181"/>
      <c r="C479" s="181"/>
      <c r="D479" s="181"/>
      <c r="E479" s="181"/>
    </row>
    <row r="480" spans="1:5">
      <c r="A480" s="165"/>
      <c r="B480" s="181"/>
      <c r="C480" s="181"/>
      <c r="D480" s="181"/>
      <c r="E480" s="181"/>
    </row>
    <row r="481" spans="1:5">
      <c r="A481" s="165"/>
      <c r="B481" s="181"/>
      <c r="C481" s="181"/>
      <c r="D481" s="181"/>
      <c r="E481" s="181"/>
    </row>
    <row r="482" spans="1:5">
      <c r="A482" s="165"/>
      <c r="B482" s="181"/>
      <c r="C482" s="181"/>
      <c r="D482" s="181"/>
      <c r="E482" s="181"/>
    </row>
    <row r="483" spans="1:5">
      <c r="A483" s="165"/>
      <c r="B483" s="181"/>
      <c r="C483" s="181"/>
      <c r="D483" s="181"/>
      <c r="E483" s="181"/>
    </row>
    <row r="484" spans="1:5">
      <c r="A484" s="165"/>
      <c r="B484" s="181"/>
      <c r="C484" s="181"/>
      <c r="D484" s="181"/>
      <c r="E484" s="181"/>
    </row>
    <row r="485" spans="1:5">
      <c r="A485" s="165"/>
      <c r="B485" s="181"/>
      <c r="C485" s="181"/>
      <c r="D485" s="181"/>
      <c r="E485" s="181"/>
    </row>
    <row r="486" spans="1:5">
      <c r="A486" s="165"/>
      <c r="B486" s="181"/>
      <c r="C486" s="181"/>
      <c r="D486" s="181"/>
      <c r="E486" s="181"/>
    </row>
    <row r="487" spans="1:5">
      <c r="A487" s="165"/>
      <c r="B487" s="181"/>
      <c r="C487" s="181"/>
      <c r="D487" s="181"/>
      <c r="E487" s="181"/>
    </row>
    <row r="488" spans="1:5">
      <c r="A488" s="165"/>
      <c r="B488" s="181"/>
      <c r="C488" s="181"/>
      <c r="D488" s="181"/>
      <c r="E488" s="181"/>
    </row>
    <row r="489" spans="1:5">
      <c r="A489" s="165"/>
      <c r="B489" s="181"/>
      <c r="C489" s="181"/>
      <c r="D489" s="181"/>
      <c r="E489" s="181"/>
    </row>
    <row r="490" spans="1:5">
      <c r="A490" s="165"/>
      <c r="B490" s="181"/>
      <c r="C490" s="181"/>
      <c r="D490" s="181"/>
      <c r="E490" s="181"/>
    </row>
    <row r="491" spans="1:5">
      <c r="A491" s="165"/>
      <c r="B491" s="181"/>
      <c r="C491" s="181"/>
      <c r="D491" s="181"/>
      <c r="E491" s="181"/>
    </row>
    <row r="492" spans="1:5">
      <c r="A492" s="165"/>
      <c r="B492" s="181"/>
      <c r="C492" s="181"/>
      <c r="D492" s="181"/>
      <c r="E492" s="181"/>
    </row>
    <row r="493" spans="1:5">
      <c r="A493" s="165"/>
      <c r="B493" s="181"/>
      <c r="C493" s="181"/>
      <c r="D493" s="181"/>
      <c r="E493" s="181"/>
    </row>
    <row r="494" spans="1:5">
      <c r="A494" s="165"/>
      <c r="B494" s="181"/>
      <c r="C494" s="181"/>
      <c r="D494" s="181"/>
      <c r="E494" s="181"/>
    </row>
    <row r="495" spans="1:5">
      <c r="A495" s="165"/>
      <c r="B495" s="181"/>
      <c r="C495" s="181"/>
      <c r="D495" s="181"/>
      <c r="E495" s="181"/>
    </row>
    <row r="496" spans="1:5">
      <c r="A496" s="165"/>
      <c r="B496" s="181"/>
      <c r="C496" s="181"/>
      <c r="D496" s="181"/>
      <c r="E496" s="181"/>
    </row>
    <row r="497" spans="1:5">
      <c r="A497" s="165"/>
      <c r="B497" s="181"/>
      <c r="C497" s="181"/>
      <c r="D497" s="181"/>
      <c r="E497" s="181"/>
    </row>
    <row r="498" spans="1:5">
      <c r="A498" s="165"/>
      <c r="B498" s="181"/>
      <c r="C498" s="181"/>
      <c r="D498" s="181"/>
      <c r="E498" s="181"/>
    </row>
    <row r="499" spans="1:5">
      <c r="A499" s="165"/>
      <c r="B499" s="181"/>
      <c r="C499" s="181"/>
      <c r="D499" s="181"/>
      <c r="E499" s="181"/>
    </row>
    <row r="500" spans="1:5">
      <c r="A500" s="165"/>
      <c r="B500" s="181"/>
      <c r="C500" s="181"/>
      <c r="D500" s="181"/>
      <c r="E500" s="181"/>
    </row>
    <row r="501" spans="1:5">
      <c r="A501" s="165"/>
      <c r="B501" s="181"/>
      <c r="C501" s="181"/>
      <c r="D501" s="181"/>
      <c r="E501" s="181"/>
    </row>
    <row r="502" spans="1:5">
      <c r="A502" s="165"/>
      <c r="B502" s="181"/>
      <c r="C502" s="181"/>
      <c r="D502" s="181"/>
      <c r="E502" s="181"/>
    </row>
    <row r="503" spans="1:5">
      <c r="A503" s="165"/>
      <c r="B503" s="181"/>
      <c r="C503" s="181"/>
      <c r="D503" s="181"/>
      <c r="E503" s="181"/>
    </row>
    <row r="504" spans="1:5">
      <c r="A504" s="165"/>
      <c r="B504" s="181"/>
      <c r="C504" s="181"/>
      <c r="D504" s="181"/>
      <c r="E504" s="181"/>
    </row>
  </sheetData>
  <mergeCells count="7">
    <mergeCell ref="B3:F3"/>
    <mergeCell ref="D7:D8"/>
    <mergeCell ref="C9:C10"/>
    <mergeCell ref="D9:D10"/>
    <mergeCell ref="C11:C12"/>
    <mergeCell ref="D11:D12"/>
    <mergeCell ref="E15:E16"/>
  </mergeCells>
  <phoneticPr fontId="2"/>
  <printOptions horizontalCentered="1"/>
  <pageMargins left="0.59055118110236227" right="0.59055118110236227" top="0.59055118110236227" bottom="0.39370078740157483" header="0.74803149606299213" footer="0.23622047244094491"/>
  <pageSetup paperSize="9" scale="78" firstPageNumber="16" fitToWidth="1" fitToHeight="0" orientation="landscape" usePrinterDefaults="1"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5" tint="0.6"/>
  </sheetPr>
  <dimension ref="A2:H775"/>
  <sheetViews>
    <sheetView view="pageBreakPreview" zoomScale="90" zoomScaleSheetLayoutView="90" workbookViewId="0">
      <selection activeCell="B2" sqref="B2:H2"/>
    </sheetView>
  </sheetViews>
  <sheetFormatPr defaultColWidth="8.75" defaultRowHeight="33.75" customHeight="1"/>
  <cols>
    <col min="1" max="1" width="2.625" style="161" customWidth="1"/>
    <col min="2" max="2" width="5.125" style="161" customWidth="1"/>
    <col min="3" max="3" width="4.875" style="162" customWidth="1"/>
    <col min="4" max="4" width="3.375" style="161" customWidth="1"/>
    <col min="5" max="5" width="38.5" style="162" customWidth="1"/>
    <col min="6" max="6" width="35.25" style="162" customWidth="1"/>
    <col min="7" max="7" width="22.25" style="162" customWidth="1"/>
    <col min="8" max="8" width="30" style="162" customWidth="1"/>
    <col min="9" max="256" width="8.75" style="161"/>
    <col min="257" max="257" width="2.625" style="161" customWidth="1"/>
    <col min="258" max="258" width="5.125" style="161" customWidth="1"/>
    <col min="259" max="259" width="4.875" style="161" customWidth="1"/>
    <col min="260" max="260" width="3.375" style="161" customWidth="1"/>
    <col min="261" max="261" width="38.5" style="161" customWidth="1"/>
    <col min="262" max="262" width="35.25" style="161" customWidth="1"/>
    <col min="263" max="263" width="22.25" style="161" customWidth="1"/>
    <col min="264" max="264" width="30" style="161" customWidth="1"/>
    <col min="265" max="512" width="8.75" style="161"/>
    <col min="513" max="513" width="2.625" style="161" customWidth="1"/>
    <col min="514" max="514" width="5.125" style="161" customWidth="1"/>
    <col min="515" max="515" width="4.875" style="161" customWidth="1"/>
    <col min="516" max="516" width="3.375" style="161" customWidth="1"/>
    <col min="517" max="517" width="38.5" style="161" customWidth="1"/>
    <col min="518" max="518" width="35.25" style="161" customWidth="1"/>
    <col min="519" max="519" width="22.25" style="161" customWidth="1"/>
    <col min="520" max="520" width="30" style="161" customWidth="1"/>
    <col min="521" max="768" width="8.75" style="161"/>
    <col min="769" max="769" width="2.625" style="161" customWidth="1"/>
    <col min="770" max="770" width="5.125" style="161" customWidth="1"/>
    <col min="771" max="771" width="4.875" style="161" customWidth="1"/>
    <col min="772" max="772" width="3.375" style="161" customWidth="1"/>
    <col min="773" max="773" width="38.5" style="161" customWidth="1"/>
    <col min="774" max="774" width="35.25" style="161" customWidth="1"/>
    <col min="775" max="775" width="22.25" style="161" customWidth="1"/>
    <col min="776" max="776" width="30" style="161" customWidth="1"/>
    <col min="777" max="1024" width="8.75" style="161"/>
    <col min="1025" max="1025" width="2.625" style="161" customWidth="1"/>
    <col min="1026" max="1026" width="5.125" style="161" customWidth="1"/>
    <col min="1027" max="1027" width="4.875" style="161" customWidth="1"/>
    <col min="1028" max="1028" width="3.375" style="161" customWidth="1"/>
    <col min="1029" max="1029" width="38.5" style="161" customWidth="1"/>
    <col min="1030" max="1030" width="35.25" style="161" customWidth="1"/>
    <col min="1031" max="1031" width="22.25" style="161" customWidth="1"/>
    <col min="1032" max="1032" width="30" style="161" customWidth="1"/>
    <col min="1033" max="1280" width="8.75" style="161"/>
    <col min="1281" max="1281" width="2.625" style="161" customWidth="1"/>
    <col min="1282" max="1282" width="5.125" style="161" customWidth="1"/>
    <col min="1283" max="1283" width="4.875" style="161" customWidth="1"/>
    <col min="1284" max="1284" width="3.375" style="161" customWidth="1"/>
    <col min="1285" max="1285" width="38.5" style="161" customWidth="1"/>
    <col min="1286" max="1286" width="35.25" style="161" customWidth="1"/>
    <col min="1287" max="1287" width="22.25" style="161" customWidth="1"/>
    <col min="1288" max="1288" width="30" style="161" customWidth="1"/>
    <col min="1289" max="1536" width="8.75" style="161"/>
    <col min="1537" max="1537" width="2.625" style="161" customWidth="1"/>
    <col min="1538" max="1538" width="5.125" style="161" customWidth="1"/>
    <col min="1539" max="1539" width="4.875" style="161" customWidth="1"/>
    <col min="1540" max="1540" width="3.375" style="161" customWidth="1"/>
    <col min="1541" max="1541" width="38.5" style="161" customWidth="1"/>
    <col min="1542" max="1542" width="35.25" style="161" customWidth="1"/>
    <col min="1543" max="1543" width="22.25" style="161" customWidth="1"/>
    <col min="1544" max="1544" width="30" style="161" customWidth="1"/>
    <col min="1545" max="1792" width="8.75" style="161"/>
    <col min="1793" max="1793" width="2.625" style="161" customWidth="1"/>
    <col min="1794" max="1794" width="5.125" style="161" customWidth="1"/>
    <col min="1795" max="1795" width="4.875" style="161" customWidth="1"/>
    <col min="1796" max="1796" width="3.375" style="161" customWidth="1"/>
    <col min="1797" max="1797" width="38.5" style="161" customWidth="1"/>
    <col min="1798" max="1798" width="35.25" style="161" customWidth="1"/>
    <col min="1799" max="1799" width="22.25" style="161" customWidth="1"/>
    <col min="1800" max="1800" width="30" style="161" customWidth="1"/>
    <col min="1801" max="2048" width="8.75" style="161"/>
    <col min="2049" max="2049" width="2.625" style="161" customWidth="1"/>
    <col min="2050" max="2050" width="5.125" style="161" customWidth="1"/>
    <col min="2051" max="2051" width="4.875" style="161" customWidth="1"/>
    <col min="2052" max="2052" width="3.375" style="161" customWidth="1"/>
    <col min="2053" max="2053" width="38.5" style="161" customWidth="1"/>
    <col min="2054" max="2054" width="35.25" style="161" customWidth="1"/>
    <col min="2055" max="2055" width="22.25" style="161" customWidth="1"/>
    <col min="2056" max="2056" width="30" style="161" customWidth="1"/>
    <col min="2057" max="2304" width="8.75" style="161"/>
    <col min="2305" max="2305" width="2.625" style="161" customWidth="1"/>
    <col min="2306" max="2306" width="5.125" style="161" customWidth="1"/>
    <col min="2307" max="2307" width="4.875" style="161" customWidth="1"/>
    <col min="2308" max="2308" width="3.375" style="161" customWidth="1"/>
    <col min="2309" max="2309" width="38.5" style="161" customWidth="1"/>
    <col min="2310" max="2310" width="35.25" style="161" customWidth="1"/>
    <col min="2311" max="2311" width="22.25" style="161" customWidth="1"/>
    <col min="2312" max="2312" width="30" style="161" customWidth="1"/>
    <col min="2313" max="2560" width="8.75" style="161"/>
    <col min="2561" max="2561" width="2.625" style="161" customWidth="1"/>
    <col min="2562" max="2562" width="5.125" style="161" customWidth="1"/>
    <col min="2563" max="2563" width="4.875" style="161" customWidth="1"/>
    <col min="2564" max="2564" width="3.375" style="161" customWidth="1"/>
    <col min="2565" max="2565" width="38.5" style="161" customWidth="1"/>
    <col min="2566" max="2566" width="35.25" style="161" customWidth="1"/>
    <col min="2567" max="2567" width="22.25" style="161" customWidth="1"/>
    <col min="2568" max="2568" width="30" style="161" customWidth="1"/>
    <col min="2569" max="2816" width="8.75" style="161"/>
    <col min="2817" max="2817" width="2.625" style="161" customWidth="1"/>
    <col min="2818" max="2818" width="5.125" style="161" customWidth="1"/>
    <col min="2819" max="2819" width="4.875" style="161" customWidth="1"/>
    <col min="2820" max="2820" width="3.375" style="161" customWidth="1"/>
    <col min="2821" max="2821" width="38.5" style="161" customWidth="1"/>
    <col min="2822" max="2822" width="35.25" style="161" customWidth="1"/>
    <col min="2823" max="2823" width="22.25" style="161" customWidth="1"/>
    <col min="2824" max="2824" width="30" style="161" customWidth="1"/>
    <col min="2825" max="3072" width="8.75" style="161"/>
    <col min="3073" max="3073" width="2.625" style="161" customWidth="1"/>
    <col min="3074" max="3074" width="5.125" style="161" customWidth="1"/>
    <col min="3075" max="3075" width="4.875" style="161" customWidth="1"/>
    <col min="3076" max="3076" width="3.375" style="161" customWidth="1"/>
    <col min="3077" max="3077" width="38.5" style="161" customWidth="1"/>
    <col min="3078" max="3078" width="35.25" style="161" customWidth="1"/>
    <col min="3079" max="3079" width="22.25" style="161" customWidth="1"/>
    <col min="3080" max="3080" width="30" style="161" customWidth="1"/>
    <col min="3081" max="3328" width="8.75" style="161"/>
    <col min="3329" max="3329" width="2.625" style="161" customWidth="1"/>
    <col min="3330" max="3330" width="5.125" style="161" customWidth="1"/>
    <col min="3331" max="3331" width="4.875" style="161" customWidth="1"/>
    <col min="3332" max="3332" width="3.375" style="161" customWidth="1"/>
    <col min="3333" max="3333" width="38.5" style="161" customWidth="1"/>
    <col min="3334" max="3334" width="35.25" style="161" customWidth="1"/>
    <col min="3335" max="3335" width="22.25" style="161" customWidth="1"/>
    <col min="3336" max="3336" width="30" style="161" customWidth="1"/>
    <col min="3337" max="3584" width="8.75" style="161"/>
    <col min="3585" max="3585" width="2.625" style="161" customWidth="1"/>
    <col min="3586" max="3586" width="5.125" style="161" customWidth="1"/>
    <col min="3587" max="3587" width="4.875" style="161" customWidth="1"/>
    <col min="3588" max="3588" width="3.375" style="161" customWidth="1"/>
    <col min="3589" max="3589" width="38.5" style="161" customWidth="1"/>
    <col min="3590" max="3590" width="35.25" style="161" customWidth="1"/>
    <col min="3591" max="3591" width="22.25" style="161" customWidth="1"/>
    <col min="3592" max="3592" width="30" style="161" customWidth="1"/>
    <col min="3593" max="3840" width="8.75" style="161"/>
    <col min="3841" max="3841" width="2.625" style="161" customWidth="1"/>
    <col min="3842" max="3842" width="5.125" style="161" customWidth="1"/>
    <col min="3843" max="3843" width="4.875" style="161" customWidth="1"/>
    <col min="3844" max="3844" width="3.375" style="161" customWidth="1"/>
    <col min="3845" max="3845" width="38.5" style="161" customWidth="1"/>
    <col min="3846" max="3846" width="35.25" style="161" customWidth="1"/>
    <col min="3847" max="3847" width="22.25" style="161" customWidth="1"/>
    <col min="3848" max="3848" width="30" style="161" customWidth="1"/>
    <col min="3849" max="4096" width="8.75" style="161"/>
    <col min="4097" max="4097" width="2.625" style="161" customWidth="1"/>
    <col min="4098" max="4098" width="5.125" style="161" customWidth="1"/>
    <col min="4099" max="4099" width="4.875" style="161" customWidth="1"/>
    <col min="4100" max="4100" width="3.375" style="161" customWidth="1"/>
    <col min="4101" max="4101" width="38.5" style="161" customWidth="1"/>
    <col min="4102" max="4102" width="35.25" style="161" customWidth="1"/>
    <col min="4103" max="4103" width="22.25" style="161" customWidth="1"/>
    <col min="4104" max="4104" width="30" style="161" customWidth="1"/>
    <col min="4105" max="4352" width="8.75" style="161"/>
    <col min="4353" max="4353" width="2.625" style="161" customWidth="1"/>
    <col min="4354" max="4354" width="5.125" style="161" customWidth="1"/>
    <col min="4355" max="4355" width="4.875" style="161" customWidth="1"/>
    <col min="4356" max="4356" width="3.375" style="161" customWidth="1"/>
    <col min="4357" max="4357" width="38.5" style="161" customWidth="1"/>
    <col min="4358" max="4358" width="35.25" style="161" customWidth="1"/>
    <col min="4359" max="4359" width="22.25" style="161" customWidth="1"/>
    <col min="4360" max="4360" width="30" style="161" customWidth="1"/>
    <col min="4361" max="4608" width="8.75" style="161"/>
    <col min="4609" max="4609" width="2.625" style="161" customWidth="1"/>
    <col min="4610" max="4610" width="5.125" style="161" customWidth="1"/>
    <col min="4611" max="4611" width="4.875" style="161" customWidth="1"/>
    <col min="4612" max="4612" width="3.375" style="161" customWidth="1"/>
    <col min="4613" max="4613" width="38.5" style="161" customWidth="1"/>
    <col min="4614" max="4614" width="35.25" style="161" customWidth="1"/>
    <col min="4615" max="4615" width="22.25" style="161" customWidth="1"/>
    <col min="4616" max="4616" width="30" style="161" customWidth="1"/>
    <col min="4617" max="4864" width="8.75" style="161"/>
    <col min="4865" max="4865" width="2.625" style="161" customWidth="1"/>
    <col min="4866" max="4866" width="5.125" style="161" customWidth="1"/>
    <col min="4867" max="4867" width="4.875" style="161" customWidth="1"/>
    <col min="4868" max="4868" width="3.375" style="161" customWidth="1"/>
    <col min="4869" max="4869" width="38.5" style="161" customWidth="1"/>
    <col min="4870" max="4870" width="35.25" style="161" customWidth="1"/>
    <col min="4871" max="4871" width="22.25" style="161" customWidth="1"/>
    <col min="4872" max="4872" width="30" style="161" customWidth="1"/>
    <col min="4873" max="5120" width="8.75" style="161"/>
    <col min="5121" max="5121" width="2.625" style="161" customWidth="1"/>
    <col min="5122" max="5122" width="5.125" style="161" customWidth="1"/>
    <col min="5123" max="5123" width="4.875" style="161" customWidth="1"/>
    <col min="5124" max="5124" width="3.375" style="161" customWidth="1"/>
    <col min="5125" max="5125" width="38.5" style="161" customWidth="1"/>
    <col min="5126" max="5126" width="35.25" style="161" customWidth="1"/>
    <col min="5127" max="5127" width="22.25" style="161" customWidth="1"/>
    <col min="5128" max="5128" width="30" style="161" customWidth="1"/>
    <col min="5129" max="5376" width="8.75" style="161"/>
    <col min="5377" max="5377" width="2.625" style="161" customWidth="1"/>
    <col min="5378" max="5378" width="5.125" style="161" customWidth="1"/>
    <col min="5379" max="5379" width="4.875" style="161" customWidth="1"/>
    <col min="5380" max="5380" width="3.375" style="161" customWidth="1"/>
    <col min="5381" max="5381" width="38.5" style="161" customWidth="1"/>
    <col min="5382" max="5382" width="35.25" style="161" customWidth="1"/>
    <col min="5383" max="5383" width="22.25" style="161" customWidth="1"/>
    <col min="5384" max="5384" width="30" style="161" customWidth="1"/>
    <col min="5385" max="5632" width="8.75" style="161"/>
    <col min="5633" max="5633" width="2.625" style="161" customWidth="1"/>
    <col min="5634" max="5634" width="5.125" style="161" customWidth="1"/>
    <col min="5635" max="5635" width="4.875" style="161" customWidth="1"/>
    <col min="5636" max="5636" width="3.375" style="161" customWidth="1"/>
    <col min="5637" max="5637" width="38.5" style="161" customWidth="1"/>
    <col min="5638" max="5638" width="35.25" style="161" customWidth="1"/>
    <col min="5639" max="5639" width="22.25" style="161" customWidth="1"/>
    <col min="5640" max="5640" width="30" style="161" customWidth="1"/>
    <col min="5641" max="5888" width="8.75" style="161"/>
    <col min="5889" max="5889" width="2.625" style="161" customWidth="1"/>
    <col min="5890" max="5890" width="5.125" style="161" customWidth="1"/>
    <col min="5891" max="5891" width="4.875" style="161" customWidth="1"/>
    <col min="5892" max="5892" width="3.375" style="161" customWidth="1"/>
    <col min="5893" max="5893" width="38.5" style="161" customWidth="1"/>
    <col min="5894" max="5894" width="35.25" style="161" customWidth="1"/>
    <col min="5895" max="5895" width="22.25" style="161" customWidth="1"/>
    <col min="5896" max="5896" width="30" style="161" customWidth="1"/>
    <col min="5897" max="6144" width="8.75" style="161"/>
    <col min="6145" max="6145" width="2.625" style="161" customWidth="1"/>
    <col min="6146" max="6146" width="5.125" style="161" customWidth="1"/>
    <col min="6147" max="6147" width="4.875" style="161" customWidth="1"/>
    <col min="6148" max="6148" width="3.375" style="161" customWidth="1"/>
    <col min="6149" max="6149" width="38.5" style="161" customWidth="1"/>
    <col min="6150" max="6150" width="35.25" style="161" customWidth="1"/>
    <col min="6151" max="6151" width="22.25" style="161" customWidth="1"/>
    <col min="6152" max="6152" width="30" style="161" customWidth="1"/>
    <col min="6153" max="6400" width="8.75" style="161"/>
    <col min="6401" max="6401" width="2.625" style="161" customWidth="1"/>
    <col min="6402" max="6402" width="5.125" style="161" customWidth="1"/>
    <col min="6403" max="6403" width="4.875" style="161" customWidth="1"/>
    <col min="6404" max="6404" width="3.375" style="161" customWidth="1"/>
    <col min="6405" max="6405" width="38.5" style="161" customWidth="1"/>
    <col min="6406" max="6406" width="35.25" style="161" customWidth="1"/>
    <col min="6407" max="6407" width="22.25" style="161" customWidth="1"/>
    <col min="6408" max="6408" width="30" style="161" customWidth="1"/>
    <col min="6409" max="6656" width="8.75" style="161"/>
    <col min="6657" max="6657" width="2.625" style="161" customWidth="1"/>
    <col min="6658" max="6658" width="5.125" style="161" customWidth="1"/>
    <col min="6659" max="6659" width="4.875" style="161" customWidth="1"/>
    <col min="6660" max="6660" width="3.375" style="161" customWidth="1"/>
    <col min="6661" max="6661" width="38.5" style="161" customWidth="1"/>
    <col min="6662" max="6662" width="35.25" style="161" customWidth="1"/>
    <col min="6663" max="6663" width="22.25" style="161" customWidth="1"/>
    <col min="6664" max="6664" width="30" style="161" customWidth="1"/>
    <col min="6665" max="6912" width="8.75" style="161"/>
    <col min="6913" max="6913" width="2.625" style="161" customWidth="1"/>
    <col min="6914" max="6914" width="5.125" style="161" customWidth="1"/>
    <col min="6915" max="6915" width="4.875" style="161" customWidth="1"/>
    <col min="6916" max="6916" width="3.375" style="161" customWidth="1"/>
    <col min="6917" max="6917" width="38.5" style="161" customWidth="1"/>
    <col min="6918" max="6918" width="35.25" style="161" customWidth="1"/>
    <col min="6919" max="6919" width="22.25" style="161" customWidth="1"/>
    <col min="6920" max="6920" width="30" style="161" customWidth="1"/>
    <col min="6921" max="7168" width="8.75" style="161"/>
    <col min="7169" max="7169" width="2.625" style="161" customWidth="1"/>
    <col min="7170" max="7170" width="5.125" style="161" customWidth="1"/>
    <col min="7171" max="7171" width="4.875" style="161" customWidth="1"/>
    <col min="7172" max="7172" width="3.375" style="161" customWidth="1"/>
    <col min="7173" max="7173" width="38.5" style="161" customWidth="1"/>
    <col min="7174" max="7174" width="35.25" style="161" customWidth="1"/>
    <col min="7175" max="7175" width="22.25" style="161" customWidth="1"/>
    <col min="7176" max="7176" width="30" style="161" customWidth="1"/>
    <col min="7177" max="7424" width="8.75" style="161"/>
    <col min="7425" max="7425" width="2.625" style="161" customWidth="1"/>
    <col min="7426" max="7426" width="5.125" style="161" customWidth="1"/>
    <col min="7427" max="7427" width="4.875" style="161" customWidth="1"/>
    <col min="7428" max="7428" width="3.375" style="161" customWidth="1"/>
    <col min="7429" max="7429" width="38.5" style="161" customWidth="1"/>
    <col min="7430" max="7430" width="35.25" style="161" customWidth="1"/>
    <col min="7431" max="7431" width="22.25" style="161" customWidth="1"/>
    <col min="7432" max="7432" width="30" style="161" customWidth="1"/>
    <col min="7433" max="7680" width="8.75" style="161"/>
    <col min="7681" max="7681" width="2.625" style="161" customWidth="1"/>
    <col min="7682" max="7682" width="5.125" style="161" customWidth="1"/>
    <col min="7683" max="7683" width="4.875" style="161" customWidth="1"/>
    <col min="7684" max="7684" width="3.375" style="161" customWidth="1"/>
    <col min="7685" max="7685" width="38.5" style="161" customWidth="1"/>
    <col min="7686" max="7686" width="35.25" style="161" customWidth="1"/>
    <col min="7687" max="7687" width="22.25" style="161" customWidth="1"/>
    <col min="7688" max="7688" width="30" style="161" customWidth="1"/>
    <col min="7689" max="7936" width="8.75" style="161"/>
    <col min="7937" max="7937" width="2.625" style="161" customWidth="1"/>
    <col min="7938" max="7938" width="5.125" style="161" customWidth="1"/>
    <col min="7939" max="7939" width="4.875" style="161" customWidth="1"/>
    <col min="7940" max="7940" width="3.375" style="161" customWidth="1"/>
    <col min="7941" max="7941" width="38.5" style="161" customWidth="1"/>
    <col min="7942" max="7942" width="35.25" style="161" customWidth="1"/>
    <col min="7943" max="7943" width="22.25" style="161" customWidth="1"/>
    <col min="7944" max="7944" width="30" style="161" customWidth="1"/>
    <col min="7945" max="8192" width="8.75" style="161"/>
    <col min="8193" max="8193" width="2.625" style="161" customWidth="1"/>
    <col min="8194" max="8194" width="5.125" style="161" customWidth="1"/>
    <col min="8195" max="8195" width="4.875" style="161" customWidth="1"/>
    <col min="8196" max="8196" width="3.375" style="161" customWidth="1"/>
    <col min="8197" max="8197" width="38.5" style="161" customWidth="1"/>
    <col min="8198" max="8198" width="35.25" style="161" customWidth="1"/>
    <col min="8199" max="8199" width="22.25" style="161" customWidth="1"/>
    <col min="8200" max="8200" width="30" style="161" customWidth="1"/>
    <col min="8201" max="8448" width="8.75" style="161"/>
    <col min="8449" max="8449" width="2.625" style="161" customWidth="1"/>
    <col min="8450" max="8450" width="5.125" style="161" customWidth="1"/>
    <col min="8451" max="8451" width="4.875" style="161" customWidth="1"/>
    <col min="8452" max="8452" width="3.375" style="161" customWidth="1"/>
    <col min="8453" max="8453" width="38.5" style="161" customWidth="1"/>
    <col min="8454" max="8454" width="35.25" style="161" customWidth="1"/>
    <col min="8455" max="8455" width="22.25" style="161" customWidth="1"/>
    <col min="8456" max="8456" width="30" style="161" customWidth="1"/>
    <col min="8457" max="8704" width="8.75" style="161"/>
    <col min="8705" max="8705" width="2.625" style="161" customWidth="1"/>
    <col min="8706" max="8706" width="5.125" style="161" customWidth="1"/>
    <col min="8707" max="8707" width="4.875" style="161" customWidth="1"/>
    <col min="8708" max="8708" width="3.375" style="161" customWidth="1"/>
    <col min="8709" max="8709" width="38.5" style="161" customWidth="1"/>
    <col min="8710" max="8710" width="35.25" style="161" customWidth="1"/>
    <col min="8711" max="8711" width="22.25" style="161" customWidth="1"/>
    <col min="8712" max="8712" width="30" style="161" customWidth="1"/>
    <col min="8713" max="8960" width="8.75" style="161"/>
    <col min="8961" max="8961" width="2.625" style="161" customWidth="1"/>
    <col min="8962" max="8962" width="5.125" style="161" customWidth="1"/>
    <col min="8963" max="8963" width="4.875" style="161" customWidth="1"/>
    <col min="8964" max="8964" width="3.375" style="161" customWidth="1"/>
    <col min="8965" max="8965" width="38.5" style="161" customWidth="1"/>
    <col min="8966" max="8966" width="35.25" style="161" customWidth="1"/>
    <col min="8967" max="8967" width="22.25" style="161" customWidth="1"/>
    <col min="8968" max="8968" width="30" style="161" customWidth="1"/>
    <col min="8969" max="9216" width="8.75" style="161"/>
    <col min="9217" max="9217" width="2.625" style="161" customWidth="1"/>
    <col min="9218" max="9218" width="5.125" style="161" customWidth="1"/>
    <col min="9219" max="9219" width="4.875" style="161" customWidth="1"/>
    <col min="9220" max="9220" width="3.375" style="161" customWidth="1"/>
    <col min="9221" max="9221" width="38.5" style="161" customWidth="1"/>
    <col min="9222" max="9222" width="35.25" style="161" customWidth="1"/>
    <col min="9223" max="9223" width="22.25" style="161" customWidth="1"/>
    <col min="9224" max="9224" width="30" style="161" customWidth="1"/>
    <col min="9225" max="9472" width="8.75" style="161"/>
    <col min="9473" max="9473" width="2.625" style="161" customWidth="1"/>
    <col min="9474" max="9474" width="5.125" style="161" customWidth="1"/>
    <col min="9475" max="9475" width="4.875" style="161" customWidth="1"/>
    <col min="9476" max="9476" width="3.375" style="161" customWidth="1"/>
    <col min="9477" max="9477" width="38.5" style="161" customWidth="1"/>
    <col min="9478" max="9478" width="35.25" style="161" customWidth="1"/>
    <col min="9479" max="9479" width="22.25" style="161" customWidth="1"/>
    <col min="9480" max="9480" width="30" style="161" customWidth="1"/>
    <col min="9481" max="9728" width="8.75" style="161"/>
    <col min="9729" max="9729" width="2.625" style="161" customWidth="1"/>
    <col min="9730" max="9730" width="5.125" style="161" customWidth="1"/>
    <col min="9731" max="9731" width="4.875" style="161" customWidth="1"/>
    <col min="9732" max="9732" width="3.375" style="161" customWidth="1"/>
    <col min="9733" max="9733" width="38.5" style="161" customWidth="1"/>
    <col min="9734" max="9734" width="35.25" style="161" customWidth="1"/>
    <col min="9735" max="9735" width="22.25" style="161" customWidth="1"/>
    <col min="9736" max="9736" width="30" style="161" customWidth="1"/>
    <col min="9737" max="9984" width="8.75" style="161"/>
    <col min="9985" max="9985" width="2.625" style="161" customWidth="1"/>
    <col min="9986" max="9986" width="5.125" style="161" customWidth="1"/>
    <col min="9987" max="9987" width="4.875" style="161" customWidth="1"/>
    <col min="9988" max="9988" width="3.375" style="161" customWidth="1"/>
    <col min="9989" max="9989" width="38.5" style="161" customWidth="1"/>
    <col min="9990" max="9990" width="35.25" style="161" customWidth="1"/>
    <col min="9991" max="9991" width="22.25" style="161" customWidth="1"/>
    <col min="9992" max="9992" width="30" style="161" customWidth="1"/>
    <col min="9993" max="10240" width="8.75" style="161"/>
    <col min="10241" max="10241" width="2.625" style="161" customWidth="1"/>
    <col min="10242" max="10242" width="5.125" style="161" customWidth="1"/>
    <col min="10243" max="10243" width="4.875" style="161" customWidth="1"/>
    <col min="10244" max="10244" width="3.375" style="161" customWidth="1"/>
    <col min="10245" max="10245" width="38.5" style="161" customWidth="1"/>
    <col min="10246" max="10246" width="35.25" style="161" customWidth="1"/>
    <col min="10247" max="10247" width="22.25" style="161" customWidth="1"/>
    <col min="10248" max="10248" width="30" style="161" customWidth="1"/>
    <col min="10249" max="10496" width="8.75" style="161"/>
    <col min="10497" max="10497" width="2.625" style="161" customWidth="1"/>
    <col min="10498" max="10498" width="5.125" style="161" customWidth="1"/>
    <col min="10499" max="10499" width="4.875" style="161" customWidth="1"/>
    <col min="10500" max="10500" width="3.375" style="161" customWidth="1"/>
    <col min="10501" max="10501" width="38.5" style="161" customWidth="1"/>
    <col min="10502" max="10502" width="35.25" style="161" customWidth="1"/>
    <col min="10503" max="10503" width="22.25" style="161" customWidth="1"/>
    <col min="10504" max="10504" width="30" style="161" customWidth="1"/>
    <col min="10505" max="10752" width="8.75" style="161"/>
    <col min="10753" max="10753" width="2.625" style="161" customWidth="1"/>
    <col min="10754" max="10754" width="5.125" style="161" customWidth="1"/>
    <col min="10755" max="10755" width="4.875" style="161" customWidth="1"/>
    <col min="10756" max="10756" width="3.375" style="161" customWidth="1"/>
    <col min="10757" max="10757" width="38.5" style="161" customWidth="1"/>
    <col min="10758" max="10758" width="35.25" style="161" customWidth="1"/>
    <col min="10759" max="10759" width="22.25" style="161" customWidth="1"/>
    <col min="10760" max="10760" width="30" style="161" customWidth="1"/>
    <col min="10761" max="11008" width="8.75" style="161"/>
    <col min="11009" max="11009" width="2.625" style="161" customWidth="1"/>
    <col min="11010" max="11010" width="5.125" style="161" customWidth="1"/>
    <col min="11011" max="11011" width="4.875" style="161" customWidth="1"/>
    <col min="11012" max="11012" width="3.375" style="161" customWidth="1"/>
    <col min="11013" max="11013" width="38.5" style="161" customWidth="1"/>
    <col min="11014" max="11014" width="35.25" style="161" customWidth="1"/>
    <col min="11015" max="11015" width="22.25" style="161" customWidth="1"/>
    <col min="11016" max="11016" width="30" style="161" customWidth="1"/>
    <col min="11017" max="11264" width="8.75" style="161"/>
    <col min="11265" max="11265" width="2.625" style="161" customWidth="1"/>
    <col min="11266" max="11266" width="5.125" style="161" customWidth="1"/>
    <col min="11267" max="11267" width="4.875" style="161" customWidth="1"/>
    <col min="11268" max="11268" width="3.375" style="161" customWidth="1"/>
    <col min="11269" max="11269" width="38.5" style="161" customWidth="1"/>
    <col min="11270" max="11270" width="35.25" style="161" customWidth="1"/>
    <col min="11271" max="11271" width="22.25" style="161" customWidth="1"/>
    <col min="11272" max="11272" width="30" style="161" customWidth="1"/>
    <col min="11273" max="11520" width="8.75" style="161"/>
    <col min="11521" max="11521" width="2.625" style="161" customWidth="1"/>
    <col min="11522" max="11522" width="5.125" style="161" customWidth="1"/>
    <col min="11523" max="11523" width="4.875" style="161" customWidth="1"/>
    <col min="11524" max="11524" width="3.375" style="161" customWidth="1"/>
    <col min="11525" max="11525" width="38.5" style="161" customWidth="1"/>
    <col min="11526" max="11526" width="35.25" style="161" customWidth="1"/>
    <col min="11527" max="11527" width="22.25" style="161" customWidth="1"/>
    <col min="11528" max="11528" width="30" style="161" customWidth="1"/>
    <col min="11529" max="11776" width="8.75" style="161"/>
    <col min="11777" max="11777" width="2.625" style="161" customWidth="1"/>
    <col min="11778" max="11778" width="5.125" style="161" customWidth="1"/>
    <col min="11779" max="11779" width="4.875" style="161" customWidth="1"/>
    <col min="11780" max="11780" width="3.375" style="161" customWidth="1"/>
    <col min="11781" max="11781" width="38.5" style="161" customWidth="1"/>
    <col min="11782" max="11782" width="35.25" style="161" customWidth="1"/>
    <col min="11783" max="11783" width="22.25" style="161" customWidth="1"/>
    <col min="11784" max="11784" width="30" style="161" customWidth="1"/>
    <col min="11785" max="12032" width="8.75" style="161"/>
    <col min="12033" max="12033" width="2.625" style="161" customWidth="1"/>
    <col min="12034" max="12034" width="5.125" style="161" customWidth="1"/>
    <col min="12035" max="12035" width="4.875" style="161" customWidth="1"/>
    <col min="12036" max="12036" width="3.375" style="161" customWidth="1"/>
    <col min="12037" max="12037" width="38.5" style="161" customWidth="1"/>
    <col min="12038" max="12038" width="35.25" style="161" customWidth="1"/>
    <col min="12039" max="12039" width="22.25" style="161" customWidth="1"/>
    <col min="12040" max="12040" width="30" style="161" customWidth="1"/>
    <col min="12041" max="12288" width="8.75" style="161"/>
    <col min="12289" max="12289" width="2.625" style="161" customWidth="1"/>
    <col min="12290" max="12290" width="5.125" style="161" customWidth="1"/>
    <col min="12291" max="12291" width="4.875" style="161" customWidth="1"/>
    <col min="12292" max="12292" width="3.375" style="161" customWidth="1"/>
    <col min="12293" max="12293" width="38.5" style="161" customWidth="1"/>
    <col min="12294" max="12294" width="35.25" style="161" customWidth="1"/>
    <col min="12295" max="12295" width="22.25" style="161" customWidth="1"/>
    <col min="12296" max="12296" width="30" style="161" customWidth="1"/>
    <col min="12297" max="12544" width="8.75" style="161"/>
    <col min="12545" max="12545" width="2.625" style="161" customWidth="1"/>
    <col min="12546" max="12546" width="5.125" style="161" customWidth="1"/>
    <col min="12547" max="12547" width="4.875" style="161" customWidth="1"/>
    <col min="12548" max="12548" width="3.375" style="161" customWidth="1"/>
    <col min="12549" max="12549" width="38.5" style="161" customWidth="1"/>
    <col min="12550" max="12550" width="35.25" style="161" customWidth="1"/>
    <col min="12551" max="12551" width="22.25" style="161" customWidth="1"/>
    <col min="12552" max="12552" width="30" style="161" customWidth="1"/>
    <col min="12553" max="12800" width="8.75" style="161"/>
    <col min="12801" max="12801" width="2.625" style="161" customWidth="1"/>
    <col min="12802" max="12802" width="5.125" style="161" customWidth="1"/>
    <col min="12803" max="12803" width="4.875" style="161" customWidth="1"/>
    <col min="12804" max="12804" width="3.375" style="161" customWidth="1"/>
    <col min="12805" max="12805" width="38.5" style="161" customWidth="1"/>
    <col min="12806" max="12806" width="35.25" style="161" customWidth="1"/>
    <col min="12807" max="12807" width="22.25" style="161" customWidth="1"/>
    <col min="12808" max="12808" width="30" style="161" customWidth="1"/>
    <col min="12809" max="13056" width="8.75" style="161"/>
    <col min="13057" max="13057" width="2.625" style="161" customWidth="1"/>
    <col min="13058" max="13058" width="5.125" style="161" customWidth="1"/>
    <col min="13059" max="13059" width="4.875" style="161" customWidth="1"/>
    <col min="13060" max="13060" width="3.375" style="161" customWidth="1"/>
    <col min="13061" max="13061" width="38.5" style="161" customWidth="1"/>
    <col min="13062" max="13062" width="35.25" style="161" customWidth="1"/>
    <col min="13063" max="13063" width="22.25" style="161" customWidth="1"/>
    <col min="13064" max="13064" width="30" style="161" customWidth="1"/>
    <col min="13065" max="13312" width="8.75" style="161"/>
    <col min="13313" max="13313" width="2.625" style="161" customWidth="1"/>
    <col min="13314" max="13314" width="5.125" style="161" customWidth="1"/>
    <col min="13315" max="13315" width="4.875" style="161" customWidth="1"/>
    <col min="13316" max="13316" width="3.375" style="161" customWidth="1"/>
    <col min="13317" max="13317" width="38.5" style="161" customWidth="1"/>
    <col min="13318" max="13318" width="35.25" style="161" customWidth="1"/>
    <col min="13319" max="13319" width="22.25" style="161" customWidth="1"/>
    <col min="13320" max="13320" width="30" style="161" customWidth="1"/>
    <col min="13321" max="13568" width="8.75" style="161"/>
    <col min="13569" max="13569" width="2.625" style="161" customWidth="1"/>
    <col min="13570" max="13570" width="5.125" style="161" customWidth="1"/>
    <col min="13571" max="13571" width="4.875" style="161" customWidth="1"/>
    <col min="13572" max="13572" width="3.375" style="161" customWidth="1"/>
    <col min="13573" max="13573" width="38.5" style="161" customWidth="1"/>
    <col min="13574" max="13574" width="35.25" style="161" customWidth="1"/>
    <col min="13575" max="13575" width="22.25" style="161" customWidth="1"/>
    <col min="13576" max="13576" width="30" style="161" customWidth="1"/>
    <col min="13577" max="13824" width="8.75" style="161"/>
    <col min="13825" max="13825" width="2.625" style="161" customWidth="1"/>
    <col min="13826" max="13826" width="5.125" style="161" customWidth="1"/>
    <col min="13827" max="13827" width="4.875" style="161" customWidth="1"/>
    <col min="13828" max="13828" width="3.375" style="161" customWidth="1"/>
    <col min="13829" max="13829" width="38.5" style="161" customWidth="1"/>
    <col min="13830" max="13830" width="35.25" style="161" customWidth="1"/>
    <col min="13831" max="13831" width="22.25" style="161" customWidth="1"/>
    <col min="13832" max="13832" width="30" style="161" customWidth="1"/>
    <col min="13833" max="14080" width="8.75" style="161"/>
    <col min="14081" max="14081" width="2.625" style="161" customWidth="1"/>
    <col min="14082" max="14082" width="5.125" style="161" customWidth="1"/>
    <col min="14083" max="14083" width="4.875" style="161" customWidth="1"/>
    <col min="14084" max="14084" width="3.375" style="161" customWidth="1"/>
    <col min="14085" max="14085" width="38.5" style="161" customWidth="1"/>
    <col min="14086" max="14086" width="35.25" style="161" customWidth="1"/>
    <col min="14087" max="14087" width="22.25" style="161" customWidth="1"/>
    <col min="14088" max="14088" width="30" style="161" customWidth="1"/>
    <col min="14089" max="14336" width="8.75" style="161"/>
    <col min="14337" max="14337" width="2.625" style="161" customWidth="1"/>
    <col min="14338" max="14338" width="5.125" style="161" customWidth="1"/>
    <col min="14339" max="14339" width="4.875" style="161" customWidth="1"/>
    <col min="14340" max="14340" width="3.375" style="161" customWidth="1"/>
    <col min="14341" max="14341" width="38.5" style="161" customWidth="1"/>
    <col min="14342" max="14342" width="35.25" style="161" customWidth="1"/>
    <col min="14343" max="14343" width="22.25" style="161" customWidth="1"/>
    <col min="14344" max="14344" width="30" style="161" customWidth="1"/>
    <col min="14345" max="14592" width="8.75" style="161"/>
    <col min="14593" max="14593" width="2.625" style="161" customWidth="1"/>
    <col min="14594" max="14594" width="5.125" style="161" customWidth="1"/>
    <col min="14595" max="14595" width="4.875" style="161" customWidth="1"/>
    <col min="14596" max="14596" width="3.375" style="161" customWidth="1"/>
    <col min="14597" max="14597" width="38.5" style="161" customWidth="1"/>
    <col min="14598" max="14598" width="35.25" style="161" customWidth="1"/>
    <col min="14599" max="14599" width="22.25" style="161" customWidth="1"/>
    <col min="14600" max="14600" width="30" style="161" customWidth="1"/>
    <col min="14601" max="14848" width="8.75" style="161"/>
    <col min="14849" max="14849" width="2.625" style="161" customWidth="1"/>
    <col min="14850" max="14850" width="5.125" style="161" customWidth="1"/>
    <col min="14851" max="14851" width="4.875" style="161" customWidth="1"/>
    <col min="14852" max="14852" width="3.375" style="161" customWidth="1"/>
    <col min="14853" max="14853" width="38.5" style="161" customWidth="1"/>
    <col min="14854" max="14854" width="35.25" style="161" customWidth="1"/>
    <col min="14855" max="14855" width="22.25" style="161" customWidth="1"/>
    <col min="14856" max="14856" width="30" style="161" customWidth="1"/>
    <col min="14857" max="15104" width="8.75" style="161"/>
    <col min="15105" max="15105" width="2.625" style="161" customWidth="1"/>
    <col min="15106" max="15106" width="5.125" style="161" customWidth="1"/>
    <col min="15107" max="15107" width="4.875" style="161" customWidth="1"/>
    <col min="15108" max="15108" width="3.375" style="161" customWidth="1"/>
    <col min="15109" max="15109" width="38.5" style="161" customWidth="1"/>
    <col min="15110" max="15110" width="35.25" style="161" customWidth="1"/>
    <col min="15111" max="15111" width="22.25" style="161" customWidth="1"/>
    <col min="15112" max="15112" width="30" style="161" customWidth="1"/>
    <col min="15113" max="15360" width="8.75" style="161"/>
    <col min="15361" max="15361" width="2.625" style="161" customWidth="1"/>
    <col min="15362" max="15362" width="5.125" style="161" customWidth="1"/>
    <col min="15363" max="15363" width="4.875" style="161" customWidth="1"/>
    <col min="15364" max="15364" width="3.375" style="161" customWidth="1"/>
    <col min="15365" max="15365" width="38.5" style="161" customWidth="1"/>
    <col min="15366" max="15366" width="35.25" style="161" customWidth="1"/>
    <col min="15367" max="15367" width="22.25" style="161" customWidth="1"/>
    <col min="15368" max="15368" width="30" style="161" customWidth="1"/>
    <col min="15369" max="15616" width="8.75" style="161"/>
    <col min="15617" max="15617" width="2.625" style="161" customWidth="1"/>
    <col min="15618" max="15618" width="5.125" style="161" customWidth="1"/>
    <col min="15619" max="15619" width="4.875" style="161" customWidth="1"/>
    <col min="15620" max="15620" width="3.375" style="161" customWidth="1"/>
    <col min="15621" max="15621" width="38.5" style="161" customWidth="1"/>
    <col min="15622" max="15622" width="35.25" style="161" customWidth="1"/>
    <col min="15623" max="15623" width="22.25" style="161" customWidth="1"/>
    <col min="15624" max="15624" width="30" style="161" customWidth="1"/>
    <col min="15625" max="15872" width="8.75" style="161"/>
    <col min="15873" max="15873" width="2.625" style="161" customWidth="1"/>
    <col min="15874" max="15874" width="5.125" style="161" customWidth="1"/>
    <col min="15875" max="15875" width="4.875" style="161" customWidth="1"/>
    <col min="15876" max="15876" width="3.375" style="161" customWidth="1"/>
    <col min="15877" max="15877" width="38.5" style="161" customWidth="1"/>
    <col min="15878" max="15878" width="35.25" style="161" customWidth="1"/>
    <col min="15879" max="15879" width="22.25" style="161" customWidth="1"/>
    <col min="15880" max="15880" width="30" style="161" customWidth="1"/>
    <col min="15881" max="16128" width="8.75" style="161"/>
    <col min="16129" max="16129" width="2.625" style="161" customWidth="1"/>
    <col min="16130" max="16130" width="5.125" style="161" customWidth="1"/>
    <col min="16131" max="16131" width="4.875" style="161" customWidth="1"/>
    <col min="16132" max="16132" width="3.375" style="161" customWidth="1"/>
    <col min="16133" max="16133" width="38.5" style="161" customWidth="1"/>
    <col min="16134" max="16134" width="35.25" style="161" customWidth="1"/>
    <col min="16135" max="16135" width="22.25" style="161" customWidth="1"/>
    <col min="16136" max="16136" width="30" style="161" customWidth="1"/>
    <col min="16137" max="16384" width="8.75" style="161"/>
  </cols>
  <sheetData>
    <row r="1" spans="1:8" ht="13.2"/>
    <row r="2" spans="1:8" s="163" customFormat="1" ht="33.75" customHeight="1">
      <c r="A2" s="164"/>
      <c r="B2" s="171" t="s">
        <v>191</v>
      </c>
      <c r="C2" s="171"/>
      <c r="D2" s="171"/>
      <c r="E2" s="171"/>
      <c r="F2" s="171"/>
      <c r="G2" s="171"/>
      <c r="H2" s="171"/>
    </row>
    <row r="3" spans="1:8" s="163" customFormat="1" ht="16.95">
      <c r="A3" s="165"/>
      <c r="C3" s="219"/>
      <c r="D3" s="172"/>
      <c r="E3" s="172"/>
      <c r="F3" s="170"/>
      <c r="G3" s="170"/>
      <c r="H3" s="170"/>
    </row>
    <row r="4" spans="1:8" s="163" customFormat="1" ht="39.75" customHeight="1">
      <c r="A4" s="166"/>
      <c r="B4" s="204"/>
      <c r="C4" s="210"/>
      <c r="D4" s="225" t="s">
        <v>179</v>
      </c>
      <c r="E4" s="243"/>
      <c r="F4" s="258" t="s">
        <v>143</v>
      </c>
      <c r="G4" s="271" t="s">
        <v>103</v>
      </c>
      <c r="H4" s="197" t="s">
        <v>231</v>
      </c>
    </row>
    <row r="5" spans="1:8" s="163" customFormat="1" ht="71.25" customHeight="1">
      <c r="A5" s="200"/>
      <c r="B5" s="205" t="s">
        <v>233</v>
      </c>
      <c r="C5" s="205" t="s">
        <v>62</v>
      </c>
      <c r="D5" s="226" t="s">
        <v>209</v>
      </c>
      <c r="E5" s="244"/>
      <c r="F5" s="259"/>
      <c r="G5" s="185"/>
      <c r="H5" s="193"/>
    </row>
    <row r="6" spans="1:8" s="163" customFormat="1" ht="39.75" customHeight="1">
      <c r="A6" s="166"/>
      <c r="B6" s="205"/>
      <c r="C6" s="205"/>
      <c r="D6" s="227" t="s">
        <v>234</v>
      </c>
      <c r="E6" s="245" t="s">
        <v>14</v>
      </c>
      <c r="F6" s="260" t="s">
        <v>235</v>
      </c>
      <c r="G6" s="260"/>
      <c r="H6" s="278" t="s">
        <v>237</v>
      </c>
    </row>
    <row r="7" spans="1:8" s="163" customFormat="1" ht="39.75" customHeight="1">
      <c r="A7" s="168"/>
      <c r="B7" s="205"/>
      <c r="C7" s="205"/>
      <c r="D7" s="228" t="s">
        <v>11</v>
      </c>
      <c r="E7" s="246" t="s">
        <v>317</v>
      </c>
      <c r="F7" s="261"/>
      <c r="G7" s="186"/>
      <c r="H7" s="194" t="s">
        <v>335</v>
      </c>
    </row>
    <row r="8" spans="1:8" s="163" customFormat="1" ht="39.75" customHeight="1">
      <c r="A8" s="167"/>
      <c r="B8" s="205"/>
      <c r="C8" s="205"/>
      <c r="D8" s="229" t="s">
        <v>239</v>
      </c>
      <c r="E8" s="246" t="s">
        <v>240</v>
      </c>
      <c r="F8" s="261"/>
      <c r="G8" s="186"/>
      <c r="H8" s="194" t="s">
        <v>241</v>
      </c>
    </row>
    <row r="9" spans="1:8" s="163" customFormat="1" ht="39.75" customHeight="1">
      <c r="A9" s="167"/>
      <c r="B9" s="205"/>
      <c r="C9" s="205"/>
      <c r="D9" s="229" t="s">
        <v>242</v>
      </c>
      <c r="E9" s="246" t="s">
        <v>243</v>
      </c>
      <c r="F9" s="261"/>
      <c r="G9" s="186"/>
      <c r="H9" s="194"/>
    </row>
    <row r="10" spans="1:8" s="163" customFormat="1" ht="39.75" customHeight="1">
      <c r="A10" s="169"/>
      <c r="B10" s="205"/>
      <c r="C10" s="205"/>
      <c r="D10" s="230" t="s">
        <v>245</v>
      </c>
      <c r="E10" s="246" t="s">
        <v>202</v>
      </c>
      <c r="F10" s="261"/>
      <c r="G10" s="186"/>
      <c r="H10" s="194" t="s">
        <v>247</v>
      </c>
    </row>
    <row r="11" spans="1:8" s="163" customFormat="1" ht="39.75" customHeight="1">
      <c r="A11" s="169"/>
      <c r="B11" s="205"/>
      <c r="C11" s="205"/>
      <c r="D11" s="230" t="s">
        <v>248</v>
      </c>
      <c r="E11" s="246" t="s">
        <v>91</v>
      </c>
      <c r="F11" s="261"/>
      <c r="G11" s="186" t="s">
        <v>249</v>
      </c>
      <c r="H11" s="194" t="s">
        <v>241</v>
      </c>
    </row>
    <row r="12" spans="1:8" s="163" customFormat="1" ht="39.75" customHeight="1">
      <c r="A12" s="169"/>
      <c r="B12" s="205"/>
      <c r="C12" s="205"/>
      <c r="D12" s="229" t="s">
        <v>26</v>
      </c>
      <c r="E12" s="246" t="s">
        <v>250</v>
      </c>
      <c r="F12" s="261"/>
      <c r="G12" s="186"/>
      <c r="H12" s="194"/>
    </row>
    <row r="13" spans="1:8" s="163" customFormat="1" ht="39.75" customHeight="1">
      <c r="A13" s="167"/>
      <c r="B13" s="205"/>
      <c r="C13" s="205"/>
      <c r="D13" s="229" t="s">
        <v>251</v>
      </c>
      <c r="E13" s="246" t="s">
        <v>252</v>
      </c>
      <c r="F13" s="188"/>
      <c r="G13" s="186"/>
      <c r="H13" s="194" t="s">
        <v>154</v>
      </c>
    </row>
    <row r="14" spans="1:8" s="163" customFormat="1" ht="39.75" customHeight="1">
      <c r="A14" s="167"/>
      <c r="B14" s="206"/>
      <c r="C14" s="206"/>
      <c r="D14" s="231"/>
      <c r="E14" s="247"/>
      <c r="F14" s="262"/>
      <c r="G14" s="262"/>
      <c r="H14" s="279"/>
    </row>
    <row r="15" spans="1:8" s="163" customFormat="1" ht="21" customHeight="1">
      <c r="B15" s="207"/>
      <c r="C15" s="207"/>
      <c r="D15" s="207"/>
      <c r="E15" s="207"/>
      <c r="F15" s="207"/>
      <c r="G15" s="207"/>
      <c r="H15" s="207"/>
    </row>
    <row r="16" spans="1:8" s="163" customFormat="1" ht="21" customHeight="1">
      <c r="B16" s="179"/>
      <c r="C16" s="179" t="s">
        <v>232</v>
      </c>
      <c r="D16" s="179"/>
      <c r="E16" s="179"/>
      <c r="F16" s="179"/>
      <c r="G16" s="179"/>
      <c r="H16" s="179"/>
    </row>
    <row r="17" spans="1:8" s="163" customFormat="1" ht="21" customHeight="1">
      <c r="B17" s="179" t="s">
        <v>253</v>
      </c>
      <c r="C17" s="179" t="s">
        <v>92</v>
      </c>
      <c r="D17" s="179"/>
      <c r="E17" s="179"/>
      <c r="F17" s="179"/>
      <c r="G17" s="179"/>
      <c r="H17" s="179"/>
    </row>
    <row r="18" spans="1:8" s="163" customFormat="1" ht="33" customHeight="1">
      <c r="B18" s="208"/>
      <c r="C18" s="208"/>
      <c r="D18" s="208"/>
      <c r="E18" s="208"/>
      <c r="F18" s="208"/>
      <c r="G18" s="208"/>
      <c r="H18" s="208"/>
    </row>
    <row r="19" spans="1:8" s="163" customFormat="1" ht="39" customHeight="1">
      <c r="A19" s="201"/>
      <c r="E19" s="248"/>
      <c r="F19" s="263"/>
    </row>
    <row r="20" spans="1:8" s="163" customFormat="1" ht="39.75" customHeight="1">
      <c r="A20" s="201"/>
      <c r="B20" s="204"/>
      <c r="C20" s="210"/>
      <c r="D20" s="232" t="s">
        <v>179</v>
      </c>
      <c r="E20" s="243"/>
      <c r="F20" s="264" t="s">
        <v>143</v>
      </c>
      <c r="G20" s="271" t="s">
        <v>103</v>
      </c>
      <c r="H20" s="197" t="s">
        <v>231</v>
      </c>
    </row>
    <row r="21" spans="1:8" s="163" customFormat="1" ht="70.5" customHeight="1">
      <c r="A21" s="201"/>
      <c r="B21" s="205" t="s">
        <v>233</v>
      </c>
      <c r="C21" s="214" t="s">
        <v>66</v>
      </c>
      <c r="D21" s="233" t="s">
        <v>254</v>
      </c>
      <c r="E21" s="249"/>
      <c r="F21" s="265"/>
      <c r="G21" s="265"/>
      <c r="H21" s="280"/>
    </row>
    <row r="22" spans="1:8" s="163" customFormat="1" ht="39.75" customHeight="1">
      <c r="B22" s="205"/>
      <c r="C22" s="214"/>
      <c r="D22" s="234" t="s">
        <v>234</v>
      </c>
      <c r="E22" s="250" t="s">
        <v>256</v>
      </c>
      <c r="F22" s="260" t="s">
        <v>257</v>
      </c>
      <c r="G22" s="272"/>
      <c r="H22" s="281" t="s">
        <v>336</v>
      </c>
    </row>
    <row r="23" spans="1:8" s="163" customFormat="1" ht="39.75" customHeight="1">
      <c r="B23" s="205"/>
      <c r="C23" s="214"/>
      <c r="D23" s="228" t="s">
        <v>11</v>
      </c>
      <c r="E23" s="246" t="s">
        <v>204</v>
      </c>
      <c r="F23" s="261"/>
      <c r="G23" s="186" t="s">
        <v>258</v>
      </c>
      <c r="H23" s="282"/>
    </row>
    <row r="24" spans="1:8" s="163" customFormat="1" ht="39.75" customHeight="1">
      <c r="B24" s="205"/>
      <c r="C24" s="214"/>
      <c r="D24" s="229" t="s">
        <v>239</v>
      </c>
      <c r="E24" s="246" t="s">
        <v>259</v>
      </c>
      <c r="F24" s="261"/>
      <c r="G24" s="186"/>
      <c r="H24" s="282"/>
    </row>
    <row r="25" spans="1:8" s="163" customFormat="1" ht="39.75" customHeight="1">
      <c r="B25" s="205"/>
      <c r="C25" s="214"/>
      <c r="D25" s="229" t="s">
        <v>242</v>
      </c>
      <c r="E25" s="246" t="s">
        <v>138</v>
      </c>
      <c r="F25" s="261"/>
      <c r="G25" s="186"/>
      <c r="H25" s="282"/>
    </row>
    <row r="26" spans="1:8" s="163" customFormat="1" ht="39.75" customHeight="1">
      <c r="B26" s="205"/>
      <c r="C26" s="214"/>
      <c r="D26" s="230" t="s">
        <v>245</v>
      </c>
      <c r="E26" s="246" t="s">
        <v>227</v>
      </c>
      <c r="F26" s="188"/>
      <c r="G26" s="186"/>
      <c r="H26" s="283"/>
    </row>
    <row r="27" spans="1:8" s="163" customFormat="1" ht="39.75" customHeight="1">
      <c r="B27" s="205"/>
      <c r="C27" s="214"/>
      <c r="D27" s="230"/>
      <c r="E27" s="246"/>
      <c r="F27" s="186"/>
      <c r="G27" s="186"/>
      <c r="H27" s="194"/>
    </row>
    <row r="28" spans="1:8" s="163" customFormat="1" ht="39.75" customHeight="1">
      <c r="B28" s="205"/>
      <c r="C28" s="214"/>
      <c r="D28" s="235"/>
      <c r="E28" s="246"/>
      <c r="F28" s="186"/>
      <c r="G28" s="186"/>
      <c r="H28" s="194"/>
    </row>
    <row r="29" spans="1:8" s="163" customFormat="1" ht="39.75" customHeight="1">
      <c r="B29" s="205"/>
      <c r="C29" s="214"/>
      <c r="D29" s="235"/>
      <c r="E29" s="246"/>
      <c r="F29" s="186"/>
      <c r="G29" s="186"/>
      <c r="H29" s="194"/>
    </row>
    <row r="30" spans="1:8" s="163" customFormat="1" ht="39.75" customHeight="1">
      <c r="B30" s="206"/>
      <c r="C30" s="215"/>
      <c r="D30" s="236"/>
      <c r="E30" s="251"/>
      <c r="F30" s="184"/>
      <c r="G30" s="184"/>
      <c r="H30" s="192"/>
    </row>
    <row r="31" spans="1:8" s="163" customFormat="1" ht="21" customHeight="1">
      <c r="B31" s="180"/>
      <c r="C31" s="180"/>
      <c r="D31" s="180"/>
      <c r="E31" s="180"/>
      <c r="F31" s="180"/>
      <c r="G31" s="180"/>
      <c r="H31" s="180"/>
    </row>
    <row r="32" spans="1:8" s="163" customFormat="1" ht="21" customHeight="1">
      <c r="B32" s="180"/>
      <c r="C32" s="180"/>
      <c r="D32" s="180"/>
      <c r="E32" s="180"/>
      <c r="F32" s="180"/>
      <c r="G32" s="180"/>
      <c r="H32" s="180"/>
    </row>
    <row r="33" spans="1:8" s="163" customFormat="1" ht="21" customHeight="1">
      <c r="B33" s="180"/>
      <c r="C33" s="180"/>
      <c r="D33" s="180"/>
      <c r="E33" s="180"/>
      <c r="F33" s="180"/>
      <c r="G33" s="180"/>
      <c r="H33" s="180"/>
    </row>
    <row r="34" spans="1:8" s="163" customFormat="1" ht="21" customHeight="1">
      <c r="B34" s="180"/>
      <c r="C34" s="180"/>
      <c r="D34" s="180"/>
      <c r="E34" s="180"/>
      <c r="F34" s="180"/>
      <c r="G34" s="180"/>
      <c r="H34" s="180"/>
    </row>
    <row r="35" spans="1:8" s="163" customFormat="1" ht="21" customHeight="1">
      <c r="B35" s="180"/>
      <c r="C35" s="180"/>
      <c r="D35" s="180"/>
      <c r="E35" s="180"/>
      <c r="F35" s="180"/>
      <c r="G35" s="180"/>
      <c r="H35" s="180"/>
    </row>
    <row r="36" spans="1:8" s="163" customFormat="1" ht="33" customHeight="1">
      <c r="B36" s="208"/>
      <c r="C36" s="208"/>
      <c r="D36" s="208"/>
      <c r="E36" s="208"/>
      <c r="F36" s="208"/>
      <c r="G36" s="208"/>
      <c r="H36" s="208"/>
    </row>
    <row r="37" spans="1:8" s="163" customFormat="1" ht="39" customHeight="1">
      <c r="B37" s="209"/>
      <c r="C37" s="220"/>
      <c r="D37" s="237"/>
      <c r="E37" s="252"/>
      <c r="F37" s="252"/>
      <c r="G37" s="252"/>
      <c r="H37" s="252"/>
    </row>
    <row r="38" spans="1:8" s="163" customFormat="1" ht="39.75" customHeight="1">
      <c r="A38" s="201"/>
      <c r="B38" s="210"/>
      <c r="C38" s="210"/>
      <c r="D38" s="238" t="s">
        <v>179</v>
      </c>
      <c r="E38" s="225"/>
      <c r="F38" s="258" t="s">
        <v>143</v>
      </c>
      <c r="G38" s="271" t="s">
        <v>103</v>
      </c>
      <c r="H38" s="197" t="s">
        <v>231</v>
      </c>
    </row>
    <row r="39" spans="1:8" s="163" customFormat="1" ht="70.5" customHeight="1">
      <c r="A39" s="201"/>
      <c r="B39" s="205" t="s">
        <v>233</v>
      </c>
      <c r="C39" s="214" t="s">
        <v>246</v>
      </c>
      <c r="D39" s="233" t="s">
        <v>260</v>
      </c>
      <c r="E39" s="249"/>
      <c r="F39" s="265"/>
      <c r="G39" s="265"/>
      <c r="H39" s="280"/>
    </row>
    <row r="40" spans="1:8" s="163" customFormat="1" ht="47.25" customHeight="1">
      <c r="B40" s="205"/>
      <c r="C40" s="214"/>
      <c r="D40" s="227" t="s">
        <v>234</v>
      </c>
      <c r="E40" s="245" t="s">
        <v>262</v>
      </c>
      <c r="F40" s="260" t="s">
        <v>263</v>
      </c>
      <c r="G40" s="260" t="s">
        <v>258</v>
      </c>
      <c r="H40" s="284" t="s">
        <v>337</v>
      </c>
    </row>
    <row r="41" spans="1:8" s="163" customFormat="1" ht="39.75" customHeight="1">
      <c r="B41" s="205"/>
      <c r="C41" s="214"/>
      <c r="D41" s="228" t="s">
        <v>11</v>
      </c>
      <c r="E41" s="246" t="s">
        <v>264</v>
      </c>
      <c r="F41" s="261"/>
      <c r="G41" s="186"/>
      <c r="H41" s="285"/>
    </row>
    <row r="42" spans="1:8" s="163" customFormat="1" ht="39.75" customHeight="1">
      <c r="A42" s="170"/>
      <c r="B42" s="205"/>
      <c r="C42" s="214"/>
      <c r="D42" s="229" t="s">
        <v>239</v>
      </c>
      <c r="E42" s="246" t="s">
        <v>76</v>
      </c>
      <c r="F42" s="261"/>
      <c r="G42" s="186"/>
      <c r="H42" s="285"/>
    </row>
    <row r="43" spans="1:8" s="163" customFormat="1" ht="39.75" customHeight="1">
      <c r="A43" s="170"/>
      <c r="B43" s="205"/>
      <c r="C43" s="214"/>
      <c r="D43" s="229" t="s">
        <v>242</v>
      </c>
      <c r="E43" s="246" t="s">
        <v>265</v>
      </c>
      <c r="F43" s="261"/>
      <c r="G43" s="186"/>
      <c r="H43" s="285"/>
    </row>
    <row r="44" spans="1:8" s="163" customFormat="1" ht="39.75" customHeight="1">
      <c r="A44" s="170"/>
      <c r="B44" s="205"/>
      <c r="C44" s="214"/>
      <c r="D44" s="230" t="s">
        <v>245</v>
      </c>
      <c r="E44" s="246" t="s">
        <v>169</v>
      </c>
      <c r="F44" s="261"/>
      <c r="G44" s="186"/>
      <c r="H44" s="285"/>
    </row>
    <row r="45" spans="1:8" s="163" customFormat="1" ht="39.75" customHeight="1">
      <c r="A45" s="170"/>
      <c r="B45" s="205"/>
      <c r="C45" s="214"/>
      <c r="D45" s="230" t="s">
        <v>248</v>
      </c>
      <c r="E45" s="246" t="s">
        <v>267</v>
      </c>
      <c r="F45" s="261"/>
      <c r="G45" s="186"/>
      <c r="H45" s="285"/>
    </row>
    <row r="46" spans="1:8" s="163" customFormat="1" ht="39.75" customHeight="1">
      <c r="A46" s="170"/>
      <c r="B46" s="205"/>
      <c r="C46" s="214"/>
      <c r="D46" s="229" t="s">
        <v>26</v>
      </c>
      <c r="E46" s="246" t="s">
        <v>89</v>
      </c>
      <c r="F46" s="261"/>
      <c r="G46" s="186"/>
      <c r="H46" s="285"/>
    </row>
    <row r="47" spans="1:8" s="163" customFormat="1" ht="39.75" customHeight="1">
      <c r="B47" s="205"/>
      <c r="C47" s="214"/>
      <c r="D47" s="229" t="s">
        <v>251</v>
      </c>
      <c r="E47" s="246" t="s">
        <v>269</v>
      </c>
      <c r="F47" s="188"/>
      <c r="G47" s="186"/>
      <c r="H47" s="286"/>
    </row>
    <row r="48" spans="1:8" s="163" customFormat="1" ht="39" customHeight="1">
      <c r="B48" s="206"/>
      <c r="C48" s="215"/>
      <c r="D48" s="231"/>
      <c r="E48" s="247"/>
      <c r="F48" s="262"/>
      <c r="G48" s="262"/>
      <c r="H48" s="279"/>
    </row>
    <row r="49" spans="1:8" s="163" customFormat="1" ht="51" customHeight="1">
      <c r="A49" s="202"/>
      <c r="B49" s="211"/>
      <c r="C49" s="221" t="s">
        <v>270</v>
      </c>
      <c r="D49" s="221"/>
      <c r="E49" s="221"/>
      <c r="F49" s="221"/>
      <c r="G49" s="221"/>
      <c r="H49" s="287"/>
    </row>
    <row r="50" spans="1:8" s="163" customFormat="1" ht="21" customHeight="1">
      <c r="B50" s="180"/>
      <c r="C50" s="180"/>
      <c r="D50" s="180"/>
      <c r="E50" s="180"/>
      <c r="F50" s="180"/>
      <c r="G50" s="180"/>
      <c r="H50" s="180"/>
    </row>
    <row r="51" spans="1:8" s="163" customFormat="1" ht="21" customHeight="1">
      <c r="B51" s="180"/>
      <c r="C51" s="180"/>
      <c r="D51" s="180"/>
      <c r="E51" s="180"/>
      <c r="F51" s="180"/>
      <c r="G51" s="180"/>
      <c r="H51" s="180"/>
    </row>
    <row r="52" spans="1:8" s="163" customFormat="1" ht="38.25" customHeight="1">
      <c r="A52" s="202"/>
      <c r="B52" s="208"/>
      <c r="C52" s="222"/>
      <c r="D52" s="222"/>
      <c r="E52" s="222"/>
      <c r="F52" s="222"/>
      <c r="G52" s="222"/>
      <c r="H52" s="222"/>
    </row>
    <row r="53" spans="1:8" s="163" customFormat="1" ht="39" customHeight="1">
      <c r="A53" s="202"/>
      <c r="B53" s="212"/>
      <c r="C53" s="223"/>
      <c r="D53" s="239"/>
      <c r="E53" s="239"/>
      <c r="F53" s="239"/>
      <c r="G53" s="239"/>
      <c r="H53" s="239"/>
    </row>
    <row r="54" spans="1:8" s="163" customFormat="1" ht="39.75" customHeight="1">
      <c r="A54" s="202"/>
      <c r="B54" s="210"/>
      <c r="C54" s="224"/>
      <c r="D54" s="225" t="s">
        <v>179</v>
      </c>
      <c r="E54" s="225"/>
      <c r="F54" s="258" t="s">
        <v>143</v>
      </c>
      <c r="G54" s="271" t="s">
        <v>271</v>
      </c>
      <c r="H54" s="197" t="s">
        <v>231</v>
      </c>
    </row>
    <row r="55" spans="1:8" s="163" customFormat="1" ht="70.5" customHeight="1">
      <c r="A55" s="203"/>
      <c r="B55" s="205" t="s">
        <v>233</v>
      </c>
      <c r="C55" s="214" t="s">
        <v>272</v>
      </c>
      <c r="D55" s="240" t="s">
        <v>212</v>
      </c>
      <c r="E55" s="253"/>
      <c r="F55" s="185"/>
      <c r="G55" s="273"/>
      <c r="H55" s="193"/>
    </row>
    <row r="56" spans="1:8" s="163" customFormat="1" ht="51" customHeight="1">
      <c r="A56" s="201"/>
      <c r="B56" s="205"/>
      <c r="C56" s="214"/>
      <c r="D56" s="227" t="s">
        <v>234</v>
      </c>
      <c r="E56" s="245" t="s">
        <v>273</v>
      </c>
      <c r="F56" s="260"/>
      <c r="G56" s="274"/>
      <c r="H56" s="278"/>
    </row>
    <row r="57" spans="1:8" s="163" customFormat="1" ht="43.5" customHeight="1">
      <c r="A57" s="201"/>
      <c r="B57" s="205"/>
      <c r="C57" s="214"/>
      <c r="D57" s="228" t="s">
        <v>11</v>
      </c>
      <c r="E57" s="246" t="s">
        <v>275</v>
      </c>
      <c r="F57" s="186" t="s">
        <v>277</v>
      </c>
      <c r="G57" s="275"/>
      <c r="H57" s="195" t="s">
        <v>338</v>
      </c>
    </row>
    <row r="58" spans="1:8" s="163" customFormat="1" ht="43.5" customHeight="1">
      <c r="B58" s="205"/>
      <c r="C58" s="214"/>
      <c r="D58" s="229" t="s">
        <v>239</v>
      </c>
      <c r="E58" s="246" t="s">
        <v>278</v>
      </c>
      <c r="F58" s="186" t="s">
        <v>279</v>
      </c>
      <c r="G58" s="275"/>
      <c r="H58" s="199"/>
    </row>
    <row r="59" spans="1:8" s="163" customFormat="1" ht="41.25" customHeight="1">
      <c r="A59" s="201"/>
      <c r="B59" s="205"/>
      <c r="C59" s="214"/>
      <c r="D59" s="229" t="s">
        <v>242</v>
      </c>
      <c r="E59" s="246" t="s">
        <v>280</v>
      </c>
      <c r="F59" s="186" t="s">
        <v>8</v>
      </c>
      <c r="G59" s="275"/>
      <c r="H59" s="194"/>
    </row>
    <row r="60" spans="1:8" s="163" customFormat="1" ht="43.5" customHeight="1">
      <c r="A60" s="201"/>
      <c r="B60" s="205"/>
      <c r="C60" s="214"/>
      <c r="D60" s="230" t="s">
        <v>245</v>
      </c>
      <c r="E60" s="246" t="s">
        <v>158</v>
      </c>
      <c r="F60" s="186" t="s">
        <v>281</v>
      </c>
      <c r="G60" s="275"/>
      <c r="H60" s="195" t="s">
        <v>283</v>
      </c>
    </row>
    <row r="61" spans="1:8" s="163" customFormat="1" ht="43.5" customHeight="1">
      <c r="A61" s="201"/>
      <c r="B61" s="205"/>
      <c r="C61" s="214"/>
      <c r="D61" s="230" t="s">
        <v>248</v>
      </c>
      <c r="E61" s="246" t="s">
        <v>43</v>
      </c>
      <c r="F61" s="186" t="s">
        <v>284</v>
      </c>
      <c r="G61" s="275"/>
      <c r="H61" s="288" t="s">
        <v>100</v>
      </c>
    </row>
    <row r="62" spans="1:8" s="163" customFormat="1" ht="43.5" customHeight="1">
      <c r="A62" s="201"/>
      <c r="B62" s="205"/>
      <c r="C62" s="214"/>
      <c r="D62" s="230" t="s">
        <v>26</v>
      </c>
      <c r="E62" s="246" t="s">
        <v>286</v>
      </c>
      <c r="F62" s="186" t="s">
        <v>281</v>
      </c>
      <c r="G62" s="275"/>
      <c r="H62" s="196"/>
    </row>
    <row r="63" spans="1:8" s="163" customFormat="1" ht="43.5" customHeight="1">
      <c r="A63" s="201"/>
      <c r="B63" s="206"/>
      <c r="C63" s="215"/>
      <c r="D63" s="235"/>
      <c r="E63" s="246"/>
      <c r="F63" s="186"/>
      <c r="G63" s="275"/>
      <c r="H63" s="288"/>
    </row>
    <row r="64" spans="1:8" s="163" customFormat="1" ht="51" customHeight="1">
      <c r="A64" s="202"/>
      <c r="B64" s="211"/>
      <c r="C64" s="221" t="s">
        <v>183</v>
      </c>
      <c r="D64" s="221"/>
      <c r="E64" s="221"/>
      <c r="F64" s="221"/>
      <c r="G64" s="221"/>
      <c r="H64" s="287"/>
    </row>
    <row r="65" spans="1:8" s="163" customFormat="1" ht="51" customHeight="1">
      <c r="A65" s="201"/>
      <c r="B65" s="211"/>
      <c r="C65" s="221" t="s">
        <v>287</v>
      </c>
      <c r="D65" s="221"/>
      <c r="E65" s="221"/>
      <c r="F65" s="221"/>
      <c r="G65" s="221"/>
      <c r="H65" s="287"/>
    </row>
    <row r="66" spans="1:8" s="163" customFormat="1" ht="38.25" customHeight="1">
      <c r="A66" s="201"/>
      <c r="B66" s="208"/>
      <c r="C66" s="208"/>
      <c r="D66" s="208"/>
      <c r="E66" s="208"/>
      <c r="F66" s="208"/>
      <c r="G66" s="208"/>
      <c r="H66" s="208"/>
    </row>
    <row r="67" spans="1:8" s="163" customFormat="1" ht="39.75" customHeight="1">
      <c r="A67" s="202"/>
      <c r="B67" s="213"/>
      <c r="C67" s="224"/>
      <c r="D67" s="225" t="s">
        <v>129</v>
      </c>
      <c r="E67" s="225"/>
      <c r="F67" s="266" t="s">
        <v>288</v>
      </c>
      <c r="G67" s="264"/>
      <c r="H67" s="289" t="s">
        <v>293</v>
      </c>
    </row>
    <row r="68" spans="1:8" s="163" customFormat="1" ht="90.75" customHeight="1">
      <c r="A68" s="201"/>
      <c r="B68" s="214" t="s">
        <v>294</v>
      </c>
      <c r="C68" s="214" t="s">
        <v>166</v>
      </c>
      <c r="D68" s="241" t="s">
        <v>295</v>
      </c>
      <c r="E68" s="254"/>
      <c r="F68" s="267" t="s">
        <v>339</v>
      </c>
      <c r="G68" s="276"/>
      <c r="H68" s="290"/>
    </row>
    <row r="69" spans="1:8" s="163" customFormat="1" ht="33" customHeight="1">
      <c r="A69" s="201"/>
      <c r="B69" s="214"/>
      <c r="C69" s="214"/>
      <c r="D69" s="228" t="s">
        <v>234</v>
      </c>
      <c r="E69" s="255" t="s">
        <v>297</v>
      </c>
      <c r="F69" s="268" t="s">
        <v>63</v>
      </c>
      <c r="G69" s="246"/>
      <c r="H69" s="288" t="s">
        <v>298</v>
      </c>
    </row>
    <row r="70" spans="1:8" s="163" customFormat="1" ht="33" customHeight="1">
      <c r="A70" s="201"/>
      <c r="B70" s="214"/>
      <c r="C70" s="214"/>
      <c r="D70" s="230" t="s">
        <v>11</v>
      </c>
      <c r="E70" s="255" t="s">
        <v>299</v>
      </c>
      <c r="F70" s="268" t="s">
        <v>300</v>
      </c>
      <c r="G70" s="246"/>
      <c r="H70" s="194" t="s">
        <v>301</v>
      </c>
    </row>
    <row r="71" spans="1:8" s="163" customFormat="1" ht="33" customHeight="1">
      <c r="A71" s="201"/>
      <c r="B71" s="214"/>
      <c r="C71" s="214"/>
      <c r="D71" s="230" t="s">
        <v>239</v>
      </c>
      <c r="E71" s="255" t="s">
        <v>302</v>
      </c>
      <c r="F71" s="268" t="s">
        <v>164</v>
      </c>
      <c r="G71" s="246"/>
      <c r="H71" s="288"/>
    </row>
    <row r="72" spans="1:8" s="163" customFormat="1" ht="33" customHeight="1">
      <c r="A72" s="201"/>
      <c r="B72" s="214"/>
      <c r="C72" s="214"/>
      <c r="D72" s="229" t="s">
        <v>242</v>
      </c>
      <c r="E72" s="256" t="s">
        <v>303</v>
      </c>
      <c r="F72" s="269" t="s">
        <v>207</v>
      </c>
      <c r="G72" s="256"/>
      <c r="H72" s="288"/>
    </row>
    <row r="73" spans="1:8" s="163" customFormat="1" ht="33" customHeight="1">
      <c r="A73" s="201"/>
      <c r="B73" s="214"/>
      <c r="C73" s="214"/>
      <c r="D73" s="229" t="s">
        <v>245</v>
      </c>
      <c r="E73" s="255" t="s">
        <v>109</v>
      </c>
      <c r="F73" s="268" t="s">
        <v>305</v>
      </c>
      <c r="G73" s="246"/>
      <c r="H73" s="288"/>
    </row>
    <row r="74" spans="1:8" s="163" customFormat="1" ht="33" customHeight="1">
      <c r="A74" s="201"/>
      <c r="B74" s="214"/>
      <c r="C74" s="214"/>
      <c r="D74" s="229" t="s">
        <v>248</v>
      </c>
      <c r="E74" s="255" t="s">
        <v>306</v>
      </c>
      <c r="F74" s="268" t="s">
        <v>308</v>
      </c>
      <c r="G74" s="246"/>
      <c r="H74" s="288"/>
    </row>
    <row r="75" spans="1:8" s="163" customFormat="1" ht="33" customHeight="1">
      <c r="A75" s="201"/>
      <c r="B75" s="214"/>
      <c r="C75" s="214"/>
      <c r="D75" s="229" t="s">
        <v>26</v>
      </c>
      <c r="E75" s="256" t="s">
        <v>10</v>
      </c>
      <c r="F75" s="269" t="s">
        <v>255</v>
      </c>
      <c r="G75" s="256"/>
      <c r="H75" s="288"/>
    </row>
    <row r="76" spans="1:8" s="163" customFormat="1" ht="33" customHeight="1">
      <c r="B76" s="214"/>
      <c r="C76" s="214"/>
      <c r="D76" s="229" t="s">
        <v>251</v>
      </c>
      <c r="E76" s="255" t="s">
        <v>296</v>
      </c>
      <c r="F76" s="268" t="s">
        <v>310</v>
      </c>
      <c r="G76" s="246"/>
      <c r="H76" s="194" t="s">
        <v>311</v>
      </c>
    </row>
    <row r="77" spans="1:8" s="163" customFormat="1" ht="33" customHeight="1">
      <c r="A77" s="201"/>
      <c r="B77" s="214"/>
      <c r="C77" s="214"/>
      <c r="D77" s="228" t="s">
        <v>313</v>
      </c>
      <c r="E77" s="255" t="s">
        <v>69</v>
      </c>
      <c r="F77" s="268" t="s">
        <v>312</v>
      </c>
      <c r="G77" s="277"/>
      <c r="H77" s="288" t="s">
        <v>314</v>
      </c>
    </row>
    <row r="78" spans="1:8" s="163" customFormat="1" ht="33" customHeight="1">
      <c r="A78" s="201"/>
      <c r="B78" s="214"/>
      <c r="C78" s="214"/>
      <c r="D78" s="229" t="s">
        <v>289</v>
      </c>
      <c r="E78" s="255" t="s">
        <v>315</v>
      </c>
      <c r="F78" s="268" t="s">
        <v>244</v>
      </c>
      <c r="G78" s="246"/>
      <c r="H78" s="288"/>
    </row>
    <row r="79" spans="1:8" s="163" customFormat="1" ht="33" customHeight="1">
      <c r="A79" s="201"/>
      <c r="B79" s="214"/>
      <c r="C79" s="214"/>
      <c r="D79" s="229" t="s">
        <v>216</v>
      </c>
      <c r="E79" s="255" t="s">
        <v>316</v>
      </c>
      <c r="F79" s="268" t="s">
        <v>290</v>
      </c>
      <c r="G79" s="246"/>
      <c r="H79" s="288"/>
    </row>
    <row r="80" spans="1:8" s="163" customFormat="1" ht="33" customHeight="1">
      <c r="B80" s="214"/>
      <c r="C80" s="214"/>
      <c r="D80" s="229" t="s">
        <v>318</v>
      </c>
      <c r="E80" s="255" t="s">
        <v>321</v>
      </c>
      <c r="F80" s="268" t="s">
        <v>118</v>
      </c>
      <c r="G80" s="246"/>
      <c r="H80" s="194"/>
    </row>
    <row r="81" spans="2:8" s="163" customFormat="1" ht="33" customHeight="1">
      <c r="B81" s="215"/>
      <c r="C81" s="215"/>
      <c r="D81" s="242" t="s">
        <v>323</v>
      </c>
      <c r="E81" s="257" t="s">
        <v>324</v>
      </c>
      <c r="F81" s="270" t="s">
        <v>325</v>
      </c>
      <c r="G81" s="247"/>
      <c r="H81" s="192"/>
    </row>
    <row r="82" spans="2:8" s="163" customFormat="1" ht="21" customHeight="1">
      <c r="B82" s="180"/>
      <c r="C82" s="180"/>
      <c r="D82" s="180"/>
      <c r="E82" s="180"/>
      <c r="F82" s="180"/>
      <c r="G82" s="180"/>
      <c r="H82" s="180"/>
    </row>
    <row r="83" spans="2:8" s="163" customFormat="1" ht="21.75" customHeight="1">
      <c r="B83" s="216" t="s">
        <v>282</v>
      </c>
      <c r="C83" s="216"/>
      <c r="D83" s="216"/>
      <c r="E83" s="216"/>
      <c r="F83" s="216"/>
      <c r="G83" s="216"/>
      <c r="H83" s="216"/>
    </row>
    <row r="84" spans="2:8" s="163" customFormat="1" ht="21.75" customHeight="1">
      <c r="B84" s="216" t="s">
        <v>236</v>
      </c>
      <c r="C84" s="216"/>
      <c r="D84" s="216"/>
      <c r="E84" s="216"/>
      <c r="F84" s="216"/>
      <c r="G84" s="216"/>
      <c r="H84" s="216"/>
    </row>
    <row r="85" spans="2:8" s="163" customFormat="1" ht="38.25" customHeight="1">
      <c r="B85" s="217"/>
      <c r="C85" s="217"/>
      <c r="D85" s="217"/>
      <c r="E85" s="217"/>
      <c r="F85" s="217"/>
      <c r="G85" s="217"/>
      <c r="H85" s="217"/>
    </row>
    <row r="86" spans="2:8" s="163" customFormat="1" ht="33.75" customHeight="1">
      <c r="G86" s="170"/>
      <c r="H86" s="170"/>
    </row>
    <row r="87" spans="2:8" s="163" customFormat="1" ht="34.5" customHeight="1">
      <c r="B87" s="203" t="s">
        <v>266</v>
      </c>
      <c r="C87" s="201"/>
      <c r="D87" s="201"/>
      <c r="E87" s="201"/>
      <c r="F87" s="201"/>
      <c r="G87" s="201"/>
      <c r="H87" s="201"/>
    </row>
    <row r="88" spans="2:8" s="163" customFormat="1" ht="33.75" customHeight="1">
      <c r="B88" s="218" t="s">
        <v>276</v>
      </c>
      <c r="C88" s="170"/>
      <c r="E88" s="170"/>
      <c r="F88" s="170"/>
      <c r="G88" s="170"/>
      <c r="H88" s="170"/>
    </row>
    <row r="89" spans="2:8" s="163" customFormat="1" ht="33.75" customHeight="1">
      <c r="B89" s="218" t="s">
        <v>326</v>
      </c>
      <c r="C89" s="170"/>
      <c r="E89" s="170"/>
      <c r="F89" s="170"/>
      <c r="G89" s="170"/>
      <c r="H89" s="170"/>
    </row>
    <row r="90" spans="2:8" s="163" customFormat="1" ht="33.75" customHeight="1">
      <c r="B90" s="218" t="s">
        <v>327</v>
      </c>
      <c r="C90" s="170"/>
      <c r="E90" s="170"/>
      <c r="F90" s="170"/>
      <c r="G90" s="170"/>
      <c r="H90" s="170"/>
    </row>
    <row r="91" spans="2:8" s="163" customFormat="1" ht="33.75" customHeight="1">
      <c r="B91" s="218" t="s">
        <v>328</v>
      </c>
      <c r="C91" s="170"/>
      <c r="E91" s="170"/>
      <c r="F91" s="170"/>
      <c r="G91" s="170"/>
      <c r="H91" s="170"/>
    </row>
    <row r="92" spans="2:8" s="163" customFormat="1" ht="33.75" customHeight="1">
      <c r="B92" s="218" t="s">
        <v>187</v>
      </c>
      <c r="C92" s="170"/>
      <c r="E92" s="170"/>
      <c r="F92" s="170"/>
      <c r="G92" s="170"/>
      <c r="H92" s="170"/>
    </row>
    <row r="93" spans="2:8" s="163" customFormat="1" ht="33.75" customHeight="1">
      <c r="B93" s="218" t="s">
        <v>329</v>
      </c>
      <c r="C93" s="170"/>
      <c r="E93" s="170"/>
      <c r="F93" s="170"/>
      <c r="G93" s="170"/>
      <c r="H93" s="170"/>
    </row>
    <row r="94" spans="2:8" s="163" customFormat="1" ht="33.75" customHeight="1">
      <c r="B94" s="218" t="s">
        <v>330</v>
      </c>
      <c r="C94" s="170"/>
      <c r="E94" s="170"/>
      <c r="F94" s="170"/>
      <c r="G94" s="170"/>
      <c r="H94" s="170"/>
    </row>
    <row r="95" spans="2:8" s="163" customFormat="1" ht="33.75" customHeight="1">
      <c r="B95" s="218" t="s">
        <v>331</v>
      </c>
      <c r="C95" s="170"/>
      <c r="E95" s="170"/>
      <c r="F95" s="170"/>
      <c r="G95" s="170"/>
      <c r="H95" s="170"/>
    </row>
    <row r="96" spans="2:8" s="163" customFormat="1" ht="33.75" customHeight="1">
      <c r="C96" s="170"/>
      <c r="E96" s="170"/>
      <c r="F96" s="170"/>
      <c r="G96" s="170"/>
      <c r="H96" s="170"/>
    </row>
    <row r="97" spans="3:8" s="163" customFormat="1" ht="33.75" customHeight="1">
      <c r="C97" s="170"/>
      <c r="E97" s="170"/>
      <c r="F97" s="170"/>
      <c r="G97" s="170"/>
      <c r="H97" s="170"/>
    </row>
    <row r="98" spans="3:8" s="163" customFormat="1" ht="33.75" customHeight="1">
      <c r="C98" s="170"/>
      <c r="E98" s="170"/>
      <c r="F98" s="170"/>
      <c r="G98" s="170"/>
      <c r="H98" s="170"/>
    </row>
    <row r="99" spans="3:8" s="163" customFormat="1" ht="33.75" customHeight="1">
      <c r="C99" s="170"/>
      <c r="E99" s="170"/>
      <c r="F99" s="170"/>
      <c r="G99" s="170"/>
      <c r="H99" s="170"/>
    </row>
    <row r="100" spans="3:8" s="163" customFormat="1" ht="33.75" customHeight="1">
      <c r="C100" s="170"/>
      <c r="E100" s="170"/>
      <c r="F100" s="170"/>
      <c r="G100" s="170"/>
      <c r="H100" s="170"/>
    </row>
    <row r="101" spans="3:8" s="163" customFormat="1" ht="33.75" customHeight="1">
      <c r="C101" s="170"/>
      <c r="E101" s="170"/>
      <c r="F101" s="170"/>
      <c r="G101" s="170"/>
      <c r="H101" s="170"/>
    </row>
    <row r="102" spans="3:8" s="163" customFormat="1" ht="33.75" customHeight="1">
      <c r="C102" s="170"/>
      <c r="E102" s="170"/>
      <c r="F102" s="170"/>
      <c r="G102" s="170"/>
      <c r="H102" s="170"/>
    </row>
    <row r="103" spans="3:8" s="163" customFormat="1" ht="33.75" customHeight="1">
      <c r="C103" s="170"/>
      <c r="E103" s="170"/>
      <c r="F103" s="170"/>
      <c r="G103" s="170"/>
      <c r="H103" s="170"/>
    </row>
    <row r="104" spans="3:8" s="163" customFormat="1" ht="33.75" customHeight="1">
      <c r="C104" s="170"/>
      <c r="E104" s="170"/>
      <c r="F104" s="170"/>
      <c r="G104" s="170"/>
      <c r="H104" s="170"/>
    </row>
    <row r="105" spans="3:8" s="163" customFormat="1" ht="33.75" customHeight="1">
      <c r="C105" s="170"/>
      <c r="E105" s="170"/>
      <c r="F105" s="170"/>
      <c r="G105" s="170"/>
      <c r="H105" s="170"/>
    </row>
    <row r="106" spans="3:8" s="163" customFormat="1" ht="33.75" customHeight="1">
      <c r="C106" s="170"/>
      <c r="E106" s="170"/>
      <c r="F106" s="170"/>
      <c r="G106" s="170"/>
      <c r="H106" s="170"/>
    </row>
    <row r="107" spans="3:8" s="163" customFormat="1" ht="33.75" customHeight="1">
      <c r="C107" s="170"/>
      <c r="E107" s="170"/>
      <c r="F107" s="170"/>
      <c r="G107" s="170"/>
      <c r="H107" s="170"/>
    </row>
    <row r="108" spans="3:8" s="163" customFormat="1" ht="33.75" customHeight="1">
      <c r="C108" s="170"/>
      <c r="E108" s="170"/>
      <c r="F108" s="170"/>
      <c r="G108" s="170"/>
      <c r="H108" s="170"/>
    </row>
    <row r="109" spans="3:8" s="163" customFormat="1" ht="33.75" customHeight="1">
      <c r="C109" s="170"/>
      <c r="E109" s="170"/>
      <c r="F109" s="170"/>
      <c r="G109" s="170"/>
      <c r="H109" s="170"/>
    </row>
    <row r="110" spans="3:8" s="163" customFormat="1" ht="33.75" customHeight="1">
      <c r="C110" s="170"/>
      <c r="E110" s="170"/>
      <c r="F110" s="170"/>
      <c r="G110" s="170"/>
      <c r="H110" s="170"/>
    </row>
    <row r="111" spans="3:8" s="163" customFormat="1" ht="33.75" customHeight="1">
      <c r="C111" s="170"/>
      <c r="E111" s="170"/>
      <c r="F111" s="170"/>
      <c r="G111" s="170"/>
      <c r="H111" s="170"/>
    </row>
    <row r="112" spans="3:8" s="163" customFormat="1" ht="33.75" customHeight="1">
      <c r="C112" s="170"/>
      <c r="E112" s="170"/>
      <c r="F112" s="170"/>
      <c r="G112" s="170"/>
      <c r="H112" s="170"/>
    </row>
    <row r="113" spans="3:8" s="163" customFormat="1" ht="33.75" customHeight="1">
      <c r="C113" s="170"/>
      <c r="E113" s="170"/>
      <c r="F113" s="170"/>
      <c r="G113" s="170"/>
      <c r="H113" s="170"/>
    </row>
    <row r="114" spans="3:8" s="163" customFormat="1" ht="33.75" customHeight="1">
      <c r="C114" s="170"/>
      <c r="E114" s="170"/>
      <c r="F114" s="170"/>
      <c r="G114" s="170"/>
      <c r="H114" s="170"/>
    </row>
    <row r="115" spans="3:8" s="163" customFormat="1" ht="33.75" customHeight="1">
      <c r="C115" s="170"/>
      <c r="E115" s="170"/>
      <c r="F115" s="170"/>
      <c r="G115" s="170"/>
      <c r="H115" s="170"/>
    </row>
    <row r="116" spans="3:8" s="163" customFormat="1" ht="33.75" customHeight="1">
      <c r="C116" s="170"/>
      <c r="E116" s="170"/>
      <c r="F116" s="170"/>
      <c r="G116" s="170"/>
      <c r="H116" s="170"/>
    </row>
    <row r="117" spans="3:8" s="163" customFormat="1" ht="33.75" customHeight="1">
      <c r="C117" s="170"/>
      <c r="E117" s="170"/>
      <c r="F117" s="170"/>
      <c r="G117" s="170"/>
      <c r="H117" s="170"/>
    </row>
    <row r="118" spans="3:8" s="163" customFormat="1" ht="33.75" customHeight="1">
      <c r="C118" s="170"/>
      <c r="E118" s="170"/>
      <c r="F118" s="170"/>
      <c r="G118" s="170"/>
      <c r="H118" s="170"/>
    </row>
    <row r="119" spans="3:8" s="163" customFormat="1" ht="33.75" customHeight="1">
      <c r="C119" s="170"/>
      <c r="E119" s="170"/>
      <c r="F119" s="170"/>
      <c r="G119" s="170"/>
      <c r="H119" s="170"/>
    </row>
    <row r="120" spans="3:8" s="163" customFormat="1" ht="33.75" customHeight="1">
      <c r="C120" s="170"/>
      <c r="E120" s="170"/>
      <c r="F120" s="170"/>
      <c r="G120" s="170"/>
      <c r="H120" s="170"/>
    </row>
    <row r="121" spans="3:8" s="163" customFormat="1" ht="33.75" customHeight="1">
      <c r="C121" s="170"/>
      <c r="E121" s="170"/>
      <c r="F121" s="170"/>
      <c r="G121" s="170"/>
      <c r="H121" s="170"/>
    </row>
    <row r="122" spans="3:8" s="163" customFormat="1" ht="33.75" customHeight="1">
      <c r="C122" s="170"/>
      <c r="E122" s="170"/>
      <c r="F122" s="170"/>
      <c r="G122" s="170"/>
      <c r="H122" s="170"/>
    </row>
    <row r="123" spans="3:8" s="163" customFormat="1" ht="33.75" customHeight="1">
      <c r="C123" s="170"/>
      <c r="E123" s="170"/>
      <c r="F123" s="170"/>
      <c r="G123" s="170"/>
      <c r="H123" s="170"/>
    </row>
    <row r="124" spans="3:8" s="163" customFormat="1" ht="33.75" customHeight="1">
      <c r="C124" s="170"/>
      <c r="E124" s="170"/>
      <c r="F124" s="170"/>
      <c r="G124" s="170"/>
      <c r="H124" s="170"/>
    </row>
    <row r="125" spans="3:8" s="163" customFormat="1" ht="33.75" customHeight="1">
      <c r="C125" s="170"/>
      <c r="E125" s="170"/>
      <c r="F125" s="170"/>
      <c r="G125" s="170"/>
      <c r="H125" s="170"/>
    </row>
    <row r="126" spans="3:8" s="163" customFormat="1" ht="33.75" customHeight="1">
      <c r="C126" s="170"/>
      <c r="E126" s="170"/>
      <c r="F126" s="170"/>
      <c r="G126" s="170"/>
      <c r="H126" s="170"/>
    </row>
    <row r="127" spans="3:8" s="163" customFormat="1" ht="33.75" customHeight="1">
      <c r="C127" s="170"/>
      <c r="E127" s="170"/>
      <c r="F127" s="170"/>
      <c r="G127" s="170"/>
      <c r="H127" s="170"/>
    </row>
    <row r="128" spans="3:8" s="163" customFormat="1" ht="33.75" customHeight="1">
      <c r="C128" s="170"/>
      <c r="E128" s="170"/>
      <c r="F128" s="170"/>
      <c r="G128" s="170"/>
      <c r="H128" s="170"/>
    </row>
    <row r="129" spans="1:8" s="163" customFormat="1" ht="33.75" customHeight="1">
      <c r="C129" s="170"/>
      <c r="E129" s="170"/>
      <c r="F129" s="170"/>
      <c r="G129" s="170"/>
      <c r="H129" s="170"/>
    </row>
    <row r="130" spans="1:8" s="163" customFormat="1" ht="33.75" customHeight="1">
      <c r="C130" s="170"/>
      <c r="E130" s="170"/>
      <c r="F130" s="170"/>
      <c r="G130" s="170"/>
      <c r="H130" s="170"/>
    </row>
    <row r="131" spans="1:8" s="163" customFormat="1" ht="33.75" customHeight="1">
      <c r="C131" s="170"/>
      <c r="E131" s="170"/>
      <c r="F131" s="170"/>
      <c r="G131" s="170"/>
      <c r="H131" s="170"/>
    </row>
    <row r="132" spans="1:8" s="163" customFormat="1" ht="33.75" customHeight="1">
      <c r="C132" s="170"/>
      <c r="E132" s="170"/>
      <c r="F132" s="170"/>
      <c r="G132" s="170"/>
      <c r="H132" s="170"/>
    </row>
    <row r="133" spans="1:8" s="163" customFormat="1" ht="33.75" customHeight="1">
      <c r="C133" s="170"/>
      <c r="E133" s="170"/>
      <c r="F133" s="170"/>
      <c r="G133" s="170"/>
      <c r="H133" s="170"/>
    </row>
    <row r="134" spans="1:8" s="163" customFormat="1" ht="33.75" customHeight="1">
      <c r="C134" s="170"/>
      <c r="E134" s="170"/>
      <c r="F134" s="170"/>
      <c r="G134" s="170"/>
      <c r="H134" s="170"/>
    </row>
    <row r="135" spans="1:8" ht="33.75" customHeight="1">
      <c r="A135" s="165"/>
      <c r="B135" s="165"/>
      <c r="C135" s="181"/>
      <c r="D135" s="165"/>
      <c r="E135" s="181"/>
      <c r="F135" s="181"/>
      <c r="G135" s="181"/>
      <c r="H135" s="181"/>
    </row>
    <row r="136" spans="1:8" ht="33.75" customHeight="1">
      <c r="A136" s="165"/>
      <c r="B136" s="165"/>
      <c r="C136" s="181"/>
      <c r="D136" s="165"/>
      <c r="E136" s="181"/>
      <c r="F136" s="181"/>
      <c r="G136" s="181"/>
      <c r="H136" s="181"/>
    </row>
    <row r="137" spans="1:8" ht="33.75" customHeight="1">
      <c r="A137" s="165"/>
      <c r="B137" s="165"/>
      <c r="C137" s="181"/>
      <c r="D137" s="165"/>
      <c r="E137" s="181"/>
      <c r="F137" s="181"/>
      <c r="G137" s="181"/>
      <c r="H137" s="181"/>
    </row>
    <row r="138" spans="1:8" ht="33.75" customHeight="1">
      <c r="A138" s="165"/>
      <c r="B138" s="165"/>
      <c r="C138" s="181"/>
      <c r="D138" s="165"/>
      <c r="E138" s="181"/>
      <c r="F138" s="181"/>
      <c r="G138" s="181"/>
      <c r="H138" s="181"/>
    </row>
    <row r="139" spans="1:8" ht="33.75" customHeight="1">
      <c r="A139" s="165"/>
      <c r="B139" s="165"/>
      <c r="C139" s="181"/>
      <c r="D139" s="165"/>
      <c r="E139" s="181"/>
      <c r="F139" s="181"/>
      <c r="G139" s="181"/>
      <c r="H139" s="181"/>
    </row>
    <row r="140" spans="1:8" ht="33.75" customHeight="1">
      <c r="A140" s="165"/>
      <c r="B140" s="165"/>
      <c r="C140" s="181"/>
      <c r="D140" s="165"/>
      <c r="E140" s="181"/>
      <c r="F140" s="181"/>
      <c r="G140" s="181"/>
      <c r="H140" s="181"/>
    </row>
    <row r="141" spans="1:8" ht="33.75" customHeight="1">
      <c r="A141" s="165"/>
      <c r="B141" s="165"/>
      <c r="C141" s="181"/>
      <c r="D141" s="165"/>
      <c r="E141" s="181"/>
      <c r="F141" s="181"/>
      <c r="G141" s="181"/>
      <c r="H141" s="181"/>
    </row>
    <row r="142" spans="1:8" ht="33.75" customHeight="1">
      <c r="A142" s="165"/>
      <c r="B142" s="165"/>
      <c r="C142" s="181"/>
      <c r="D142" s="165"/>
      <c r="E142" s="181"/>
      <c r="F142" s="181"/>
      <c r="G142" s="181"/>
      <c r="H142" s="181"/>
    </row>
    <row r="143" spans="1:8" ht="33.75" customHeight="1">
      <c r="A143" s="165"/>
      <c r="B143" s="165"/>
      <c r="C143" s="181"/>
      <c r="D143" s="165"/>
      <c r="E143" s="181"/>
      <c r="F143" s="181"/>
      <c r="G143" s="181"/>
      <c r="H143" s="181"/>
    </row>
    <row r="144" spans="1:8" ht="33.75" customHeight="1">
      <c r="A144" s="165"/>
      <c r="B144" s="165"/>
      <c r="C144" s="181"/>
      <c r="D144" s="165"/>
      <c r="E144" s="181"/>
      <c r="F144" s="181"/>
      <c r="G144" s="181"/>
      <c r="H144" s="181"/>
    </row>
    <row r="145" spans="1:8" ht="33.75" customHeight="1">
      <c r="A145" s="165"/>
      <c r="B145" s="165"/>
      <c r="C145" s="181"/>
      <c r="D145" s="165"/>
      <c r="E145" s="181"/>
      <c r="F145" s="181"/>
      <c r="G145" s="181"/>
      <c r="H145" s="181"/>
    </row>
    <row r="146" spans="1:8" ht="33.75" customHeight="1">
      <c r="A146" s="165"/>
      <c r="B146" s="165"/>
      <c r="C146" s="181"/>
      <c r="D146" s="165"/>
      <c r="E146" s="181"/>
      <c r="F146" s="181"/>
      <c r="G146" s="181"/>
      <c r="H146" s="181"/>
    </row>
    <row r="147" spans="1:8" ht="33.75" customHeight="1">
      <c r="A147" s="165"/>
      <c r="B147" s="165"/>
      <c r="C147" s="181"/>
      <c r="D147" s="165"/>
      <c r="E147" s="181"/>
      <c r="F147" s="181"/>
      <c r="G147" s="181"/>
      <c r="H147" s="181"/>
    </row>
    <row r="148" spans="1:8" ht="33.75" customHeight="1">
      <c r="A148" s="165"/>
      <c r="B148" s="165"/>
      <c r="C148" s="181"/>
      <c r="D148" s="165"/>
      <c r="E148" s="181"/>
      <c r="F148" s="181"/>
      <c r="G148" s="181"/>
      <c r="H148" s="181"/>
    </row>
    <row r="149" spans="1:8" ht="33.75" customHeight="1">
      <c r="A149" s="165"/>
      <c r="B149" s="165"/>
      <c r="C149" s="181"/>
      <c r="D149" s="165"/>
      <c r="E149" s="181"/>
      <c r="F149" s="181"/>
      <c r="G149" s="181"/>
      <c r="H149" s="181"/>
    </row>
    <row r="150" spans="1:8" ht="33.75" customHeight="1">
      <c r="A150" s="165"/>
      <c r="B150" s="165"/>
      <c r="C150" s="181"/>
      <c r="D150" s="165"/>
      <c r="E150" s="181"/>
      <c r="F150" s="181"/>
      <c r="G150" s="181"/>
      <c r="H150" s="181"/>
    </row>
    <row r="151" spans="1:8" ht="33.75" customHeight="1">
      <c r="A151" s="165"/>
      <c r="B151" s="165"/>
      <c r="C151" s="181"/>
      <c r="D151" s="165"/>
      <c r="E151" s="181"/>
      <c r="F151" s="181"/>
      <c r="G151" s="181"/>
      <c r="H151" s="181"/>
    </row>
    <row r="152" spans="1:8" ht="33.75" customHeight="1">
      <c r="A152" s="165"/>
      <c r="B152" s="165"/>
      <c r="C152" s="181"/>
      <c r="D152" s="165"/>
      <c r="E152" s="181"/>
      <c r="F152" s="181"/>
      <c r="G152" s="181"/>
      <c r="H152" s="181"/>
    </row>
    <row r="153" spans="1:8" ht="33.75" customHeight="1">
      <c r="A153" s="165"/>
      <c r="B153" s="165"/>
      <c r="C153" s="181"/>
      <c r="D153" s="165"/>
      <c r="E153" s="181"/>
      <c r="F153" s="181"/>
      <c r="G153" s="181"/>
      <c r="H153" s="181"/>
    </row>
    <row r="154" spans="1:8" ht="33.75" customHeight="1">
      <c r="A154" s="165"/>
      <c r="B154" s="165"/>
      <c r="C154" s="181"/>
      <c r="D154" s="165"/>
      <c r="E154" s="181"/>
      <c r="F154" s="181"/>
      <c r="G154" s="181"/>
      <c r="H154" s="181"/>
    </row>
    <row r="155" spans="1:8" ht="33.75" customHeight="1">
      <c r="A155" s="165"/>
      <c r="B155" s="165"/>
      <c r="C155" s="181"/>
      <c r="D155" s="165"/>
      <c r="E155" s="181"/>
      <c r="F155" s="181"/>
      <c r="G155" s="181"/>
      <c r="H155" s="181"/>
    </row>
    <row r="156" spans="1:8" ht="33.75" customHeight="1">
      <c r="A156" s="165"/>
      <c r="B156" s="165"/>
      <c r="C156" s="181"/>
      <c r="D156" s="165"/>
      <c r="E156" s="181"/>
      <c r="F156" s="181"/>
      <c r="G156" s="181"/>
      <c r="H156" s="181"/>
    </row>
    <row r="157" spans="1:8" ht="33.75" customHeight="1">
      <c r="A157" s="165"/>
      <c r="B157" s="165"/>
      <c r="C157" s="181"/>
      <c r="D157" s="165"/>
      <c r="E157" s="181"/>
      <c r="F157" s="181"/>
      <c r="G157" s="181"/>
      <c r="H157" s="181"/>
    </row>
    <row r="158" spans="1:8" ht="33.75" customHeight="1">
      <c r="A158" s="165"/>
      <c r="B158" s="165"/>
      <c r="C158" s="181"/>
      <c r="D158" s="165"/>
      <c r="E158" s="181"/>
      <c r="F158" s="181"/>
      <c r="G158" s="181"/>
      <c r="H158" s="181"/>
    </row>
    <row r="159" spans="1:8" ht="33.75" customHeight="1">
      <c r="A159" s="165"/>
      <c r="B159" s="165"/>
      <c r="C159" s="181"/>
      <c r="D159" s="165"/>
      <c r="E159" s="181"/>
      <c r="F159" s="181"/>
      <c r="G159" s="181"/>
      <c r="H159" s="181"/>
    </row>
    <row r="160" spans="1:8" ht="33.75" customHeight="1">
      <c r="A160" s="165"/>
      <c r="B160" s="165"/>
      <c r="C160" s="181"/>
      <c r="D160" s="165"/>
      <c r="E160" s="181"/>
      <c r="F160" s="181"/>
      <c r="G160" s="181"/>
      <c r="H160" s="181"/>
    </row>
    <row r="161" spans="1:8" ht="33.75" customHeight="1">
      <c r="A161" s="165"/>
      <c r="B161" s="165"/>
      <c r="C161" s="181"/>
      <c r="D161" s="165"/>
      <c r="E161" s="181"/>
      <c r="F161" s="181"/>
      <c r="G161" s="181"/>
      <c r="H161" s="181"/>
    </row>
    <row r="162" spans="1:8" ht="33.75" customHeight="1">
      <c r="A162" s="165"/>
      <c r="B162" s="165"/>
      <c r="C162" s="181"/>
      <c r="D162" s="165"/>
      <c r="E162" s="181"/>
      <c r="F162" s="181"/>
      <c r="G162" s="181"/>
      <c r="H162" s="181"/>
    </row>
    <row r="163" spans="1:8" ht="33.75" customHeight="1">
      <c r="A163" s="165"/>
      <c r="B163" s="165"/>
      <c r="C163" s="181"/>
      <c r="D163" s="165"/>
      <c r="E163" s="181"/>
      <c r="F163" s="181"/>
      <c r="G163" s="181"/>
      <c r="H163" s="181"/>
    </row>
    <row r="164" spans="1:8" ht="33.75" customHeight="1">
      <c r="A164" s="165"/>
      <c r="B164" s="165"/>
      <c r="C164" s="181"/>
      <c r="D164" s="165"/>
      <c r="E164" s="181"/>
      <c r="F164" s="181"/>
      <c r="G164" s="181"/>
      <c r="H164" s="181"/>
    </row>
    <row r="165" spans="1:8" ht="33.75" customHeight="1">
      <c r="A165" s="165"/>
      <c r="B165" s="165"/>
      <c r="C165" s="181"/>
      <c r="D165" s="165"/>
      <c r="E165" s="181"/>
      <c r="F165" s="181"/>
      <c r="G165" s="181"/>
      <c r="H165" s="181"/>
    </row>
    <row r="166" spans="1:8" ht="33.75" customHeight="1">
      <c r="A166" s="165"/>
      <c r="B166" s="165"/>
      <c r="C166" s="181"/>
      <c r="D166" s="165"/>
      <c r="E166" s="181"/>
      <c r="F166" s="181"/>
      <c r="G166" s="181"/>
      <c r="H166" s="181"/>
    </row>
    <row r="167" spans="1:8" ht="33.75" customHeight="1">
      <c r="A167" s="165"/>
      <c r="B167" s="165"/>
      <c r="C167" s="181"/>
      <c r="D167" s="165"/>
      <c r="E167" s="181"/>
      <c r="F167" s="181"/>
      <c r="G167" s="181"/>
      <c r="H167" s="181"/>
    </row>
    <row r="168" spans="1:8" ht="33.75" customHeight="1">
      <c r="A168" s="165"/>
      <c r="B168" s="165"/>
      <c r="C168" s="181"/>
      <c r="D168" s="165"/>
      <c r="E168" s="181"/>
      <c r="F168" s="181"/>
      <c r="G168" s="181"/>
      <c r="H168" s="181"/>
    </row>
    <row r="169" spans="1:8" ht="33.75" customHeight="1">
      <c r="A169" s="165"/>
      <c r="B169" s="165"/>
      <c r="C169" s="181"/>
      <c r="D169" s="165"/>
      <c r="E169" s="181"/>
      <c r="F169" s="181"/>
      <c r="G169" s="181"/>
      <c r="H169" s="181"/>
    </row>
    <row r="170" spans="1:8" ht="33.75" customHeight="1">
      <c r="A170" s="165"/>
      <c r="B170" s="165"/>
      <c r="C170" s="181"/>
      <c r="D170" s="165"/>
      <c r="E170" s="181"/>
      <c r="F170" s="181"/>
      <c r="G170" s="181"/>
      <c r="H170" s="181"/>
    </row>
    <row r="171" spans="1:8" ht="33.75" customHeight="1">
      <c r="A171" s="165"/>
      <c r="B171" s="165"/>
      <c r="C171" s="181"/>
      <c r="D171" s="165"/>
      <c r="E171" s="181"/>
      <c r="F171" s="181"/>
      <c r="G171" s="181"/>
      <c r="H171" s="181"/>
    </row>
    <row r="172" spans="1:8" ht="33.75" customHeight="1">
      <c r="A172" s="165"/>
      <c r="B172" s="165"/>
      <c r="C172" s="181"/>
      <c r="D172" s="165"/>
      <c r="E172" s="181"/>
      <c r="F172" s="181"/>
      <c r="G172" s="181"/>
      <c r="H172" s="181"/>
    </row>
    <row r="173" spans="1:8" ht="33.75" customHeight="1">
      <c r="A173" s="165"/>
      <c r="B173" s="165"/>
      <c r="C173" s="181"/>
      <c r="D173" s="165"/>
      <c r="E173" s="181"/>
      <c r="F173" s="181"/>
      <c r="G173" s="181"/>
      <c r="H173" s="181"/>
    </row>
    <row r="174" spans="1:8" ht="33.75" customHeight="1">
      <c r="A174" s="165"/>
      <c r="B174" s="165"/>
      <c r="C174" s="181"/>
      <c r="D174" s="165"/>
      <c r="E174" s="181"/>
      <c r="F174" s="181"/>
      <c r="G174" s="181"/>
      <c r="H174" s="181"/>
    </row>
    <row r="175" spans="1:8" ht="33.75" customHeight="1">
      <c r="A175" s="165"/>
      <c r="B175" s="165"/>
      <c r="C175" s="181"/>
      <c r="D175" s="165"/>
      <c r="E175" s="181"/>
      <c r="F175" s="181"/>
      <c r="G175" s="181"/>
      <c r="H175" s="181"/>
    </row>
    <row r="176" spans="1:8" ht="33.75" customHeight="1">
      <c r="A176" s="165"/>
      <c r="B176" s="165"/>
      <c r="C176" s="181"/>
      <c r="D176" s="165"/>
      <c r="E176" s="181"/>
      <c r="F176" s="181"/>
      <c r="G176" s="181"/>
      <c r="H176" s="181"/>
    </row>
    <row r="177" spans="1:8" ht="33.75" customHeight="1">
      <c r="A177" s="165"/>
      <c r="B177" s="165"/>
      <c r="C177" s="181"/>
      <c r="D177" s="165"/>
      <c r="E177" s="181"/>
      <c r="F177" s="181"/>
      <c r="G177" s="181"/>
      <c r="H177" s="181"/>
    </row>
    <row r="178" spans="1:8" ht="33.75" customHeight="1">
      <c r="A178" s="165"/>
      <c r="B178" s="165"/>
      <c r="C178" s="181"/>
      <c r="D178" s="165"/>
      <c r="E178" s="181"/>
      <c r="F178" s="181"/>
      <c r="G178" s="181"/>
      <c r="H178" s="181"/>
    </row>
    <row r="179" spans="1:8" ht="33.75" customHeight="1">
      <c r="A179" s="165"/>
      <c r="B179" s="165"/>
      <c r="C179" s="181"/>
      <c r="D179" s="165"/>
      <c r="E179" s="181"/>
      <c r="F179" s="181"/>
      <c r="G179" s="181"/>
      <c r="H179" s="181"/>
    </row>
    <row r="180" spans="1:8" ht="33.75" customHeight="1">
      <c r="A180" s="165"/>
      <c r="B180" s="165"/>
      <c r="C180" s="181"/>
      <c r="D180" s="165"/>
      <c r="E180" s="181"/>
      <c r="F180" s="181"/>
      <c r="G180" s="181"/>
      <c r="H180" s="181"/>
    </row>
    <row r="181" spans="1:8" ht="33.75" customHeight="1">
      <c r="A181" s="165"/>
      <c r="B181" s="165"/>
      <c r="C181" s="181"/>
      <c r="D181" s="165"/>
      <c r="E181" s="181"/>
      <c r="F181" s="181"/>
      <c r="G181" s="181"/>
      <c r="H181" s="181"/>
    </row>
    <row r="182" spans="1:8" ht="33.75" customHeight="1">
      <c r="A182" s="165"/>
      <c r="B182" s="165"/>
      <c r="C182" s="181"/>
      <c r="D182" s="165"/>
      <c r="E182" s="181"/>
      <c r="F182" s="181"/>
      <c r="G182" s="181"/>
      <c r="H182" s="181"/>
    </row>
    <row r="183" spans="1:8" ht="33.75" customHeight="1">
      <c r="A183" s="165"/>
      <c r="B183" s="165"/>
      <c r="C183" s="181"/>
      <c r="D183" s="165"/>
      <c r="E183" s="181"/>
      <c r="F183" s="181"/>
      <c r="G183" s="181"/>
      <c r="H183" s="181"/>
    </row>
    <row r="184" spans="1:8" ht="33.75" customHeight="1">
      <c r="A184" s="165"/>
      <c r="B184" s="165"/>
      <c r="C184" s="181"/>
      <c r="D184" s="165"/>
      <c r="E184" s="181"/>
      <c r="F184" s="181"/>
      <c r="G184" s="181"/>
      <c r="H184" s="181"/>
    </row>
    <row r="185" spans="1:8" ht="33.75" customHeight="1">
      <c r="A185" s="165"/>
      <c r="B185" s="165"/>
      <c r="C185" s="181"/>
      <c r="D185" s="165"/>
      <c r="E185" s="181"/>
      <c r="F185" s="181"/>
      <c r="G185" s="181"/>
      <c r="H185" s="181"/>
    </row>
    <row r="186" spans="1:8" ht="33.75" customHeight="1">
      <c r="A186" s="165"/>
      <c r="B186" s="165"/>
      <c r="C186" s="181"/>
      <c r="D186" s="165"/>
      <c r="E186" s="181"/>
      <c r="F186" s="181"/>
      <c r="G186" s="181"/>
      <c r="H186" s="181"/>
    </row>
    <row r="187" spans="1:8" ht="33.75" customHeight="1">
      <c r="A187" s="165"/>
      <c r="B187" s="165"/>
      <c r="C187" s="181"/>
      <c r="D187" s="165"/>
      <c r="E187" s="181"/>
      <c r="F187" s="181"/>
      <c r="G187" s="181"/>
      <c r="H187" s="181"/>
    </row>
    <row r="188" spans="1:8" ht="33.75" customHeight="1">
      <c r="A188" s="165"/>
      <c r="B188" s="165"/>
      <c r="C188" s="181"/>
      <c r="D188" s="165"/>
      <c r="E188" s="181"/>
      <c r="F188" s="181"/>
      <c r="G188" s="181"/>
      <c r="H188" s="181"/>
    </row>
    <row r="189" spans="1:8" ht="33.75" customHeight="1">
      <c r="A189" s="165"/>
      <c r="B189" s="165"/>
      <c r="C189" s="181"/>
      <c r="D189" s="165"/>
      <c r="E189" s="181"/>
      <c r="F189" s="181"/>
      <c r="G189" s="181"/>
      <c r="H189" s="181"/>
    </row>
    <row r="190" spans="1:8" ht="33.75" customHeight="1">
      <c r="A190" s="165"/>
      <c r="B190" s="165"/>
      <c r="C190" s="181"/>
      <c r="D190" s="165"/>
      <c r="E190" s="181"/>
      <c r="F190" s="181"/>
      <c r="G190" s="181"/>
      <c r="H190" s="181"/>
    </row>
    <row r="191" spans="1:8" ht="33.75" customHeight="1">
      <c r="A191" s="165"/>
      <c r="B191" s="165"/>
      <c r="C191" s="181"/>
      <c r="D191" s="165"/>
      <c r="E191" s="181"/>
      <c r="F191" s="181"/>
      <c r="G191" s="181"/>
      <c r="H191" s="181"/>
    </row>
    <row r="192" spans="1:8" ht="33.75" customHeight="1">
      <c r="A192" s="165"/>
      <c r="B192" s="165"/>
      <c r="C192" s="181"/>
      <c r="D192" s="165"/>
      <c r="E192" s="181"/>
      <c r="F192" s="181"/>
      <c r="G192" s="181"/>
      <c r="H192" s="181"/>
    </row>
    <row r="193" spans="1:8" ht="33.75" customHeight="1">
      <c r="A193" s="165"/>
      <c r="B193" s="165"/>
      <c r="C193" s="181"/>
      <c r="D193" s="165"/>
      <c r="E193" s="181"/>
      <c r="F193" s="181"/>
      <c r="G193" s="181"/>
      <c r="H193" s="181"/>
    </row>
    <row r="194" spans="1:8" ht="33.75" customHeight="1">
      <c r="A194" s="165"/>
      <c r="B194" s="165"/>
      <c r="C194" s="181"/>
      <c r="D194" s="165"/>
      <c r="E194" s="181"/>
      <c r="F194" s="181"/>
      <c r="G194" s="181"/>
      <c r="H194" s="181"/>
    </row>
    <row r="195" spans="1:8" ht="33.75" customHeight="1">
      <c r="A195" s="165"/>
      <c r="B195" s="165"/>
      <c r="C195" s="181"/>
      <c r="D195" s="165"/>
      <c r="E195" s="181"/>
      <c r="F195" s="181"/>
      <c r="G195" s="181"/>
      <c r="H195" s="181"/>
    </row>
    <row r="196" spans="1:8" ht="33.75" customHeight="1">
      <c r="A196" s="165"/>
      <c r="B196" s="165"/>
      <c r="C196" s="181"/>
      <c r="D196" s="165"/>
      <c r="E196" s="181"/>
      <c r="F196" s="181"/>
      <c r="G196" s="181"/>
      <c r="H196" s="181"/>
    </row>
    <row r="197" spans="1:8" ht="33.75" customHeight="1">
      <c r="A197" s="165"/>
      <c r="B197" s="165"/>
      <c r="C197" s="181"/>
      <c r="D197" s="165"/>
      <c r="E197" s="181"/>
      <c r="F197" s="181"/>
      <c r="G197" s="181"/>
      <c r="H197" s="181"/>
    </row>
    <row r="198" spans="1:8" ht="33.75" customHeight="1">
      <c r="A198" s="165"/>
      <c r="B198" s="165"/>
      <c r="C198" s="181"/>
      <c r="D198" s="165"/>
      <c r="E198" s="181"/>
      <c r="F198" s="181"/>
      <c r="G198" s="181"/>
      <c r="H198" s="181"/>
    </row>
    <row r="199" spans="1:8" ht="33.75" customHeight="1">
      <c r="A199" s="165"/>
      <c r="B199" s="165"/>
      <c r="C199" s="181"/>
      <c r="D199" s="165"/>
      <c r="E199" s="181"/>
      <c r="F199" s="181"/>
      <c r="G199" s="181"/>
      <c r="H199" s="181"/>
    </row>
    <row r="200" spans="1:8" ht="33.75" customHeight="1">
      <c r="A200" s="165"/>
      <c r="B200" s="165"/>
      <c r="C200" s="181"/>
      <c r="D200" s="165"/>
      <c r="E200" s="181"/>
      <c r="F200" s="181"/>
      <c r="G200" s="181"/>
      <c r="H200" s="181"/>
    </row>
    <row r="201" spans="1:8" ht="33.75" customHeight="1">
      <c r="A201" s="165"/>
      <c r="B201" s="165"/>
      <c r="C201" s="181"/>
      <c r="D201" s="165"/>
      <c r="E201" s="181"/>
      <c r="F201" s="181"/>
      <c r="G201" s="181"/>
      <c r="H201" s="181"/>
    </row>
    <row r="202" spans="1:8" ht="33.75" customHeight="1">
      <c r="A202" s="165"/>
      <c r="B202" s="165"/>
      <c r="C202" s="181"/>
      <c r="D202" s="165"/>
      <c r="E202" s="181"/>
      <c r="F202" s="181"/>
      <c r="G202" s="181"/>
      <c r="H202" s="181"/>
    </row>
    <row r="203" spans="1:8" ht="33.75" customHeight="1">
      <c r="A203" s="165"/>
      <c r="B203" s="165"/>
      <c r="C203" s="181"/>
      <c r="D203" s="165"/>
      <c r="E203" s="181"/>
      <c r="F203" s="181"/>
      <c r="G203" s="181"/>
      <c r="H203" s="181"/>
    </row>
    <row r="204" spans="1:8" ht="33.75" customHeight="1">
      <c r="A204" s="165"/>
      <c r="B204" s="165"/>
      <c r="C204" s="181"/>
      <c r="D204" s="165"/>
      <c r="E204" s="181"/>
      <c r="F204" s="181"/>
      <c r="G204" s="181"/>
      <c r="H204" s="181"/>
    </row>
    <row r="205" spans="1:8" ht="33.75" customHeight="1">
      <c r="A205" s="165"/>
      <c r="B205" s="165"/>
      <c r="C205" s="181"/>
      <c r="D205" s="165"/>
      <c r="E205" s="181"/>
      <c r="F205" s="181"/>
      <c r="G205" s="181"/>
      <c r="H205" s="181"/>
    </row>
    <row r="206" spans="1:8" ht="33.75" customHeight="1">
      <c r="A206" s="165"/>
      <c r="B206" s="165"/>
      <c r="C206" s="181"/>
      <c r="D206" s="165"/>
      <c r="E206" s="181"/>
      <c r="F206" s="181"/>
      <c r="G206" s="181"/>
      <c r="H206" s="181"/>
    </row>
    <row r="207" spans="1:8" ht="33.75" customHeight="1">
      <c r="A207" s="165"/>
      <c r="B207" s="165"/>
      <c r="C207" s="181"/>
      <c r="D207" s="165"/>
      <c r="E207" s="181"/>
      <c r="F207" s="181"/>
      <c r="G207" s="181"/>
      <c r="H207" s="181"/>
    </row>
    <row r="208" spans="1:8" ht="33.75" customHeight="1">
      <c r="A208" s="165"/>
      <c r="B208" s="165"/>
      <c r="C208" s="181"/>
      <c r="D208" s="165"/>
      <c r="E208" s="181"/>
      <c r="F208" s="181"/>
      <c r="G208" s="181"/>
      <c r="H208" s="181"/>
    </row>
    <row r="209" spans="1:8" ht="33.75" customHeight="1">
      <c r="A209" s="165"/>
      <c r="B209" s="165"/>
      <c r="C209" s="181"/>
      <c r="D209" s="165"/>
      <c r="E209" s="181"/>
      <c r="F209" s="181"/>
      <c r="G209" s="181"/>
      <c r="H209" s="181"/>
    </row>
    <row r="210" spans="1:8" ht="33.75" customHeight="1">
      <c r="A210" s="165"/>
      <c r="B210" s="165"/>
      <c r="C210" s="181"/>
      <c r="D210" s="165"/>
      <c r="E210" s="181"/>
      <c r="F210" s="181"/>
      <c r="G210" s="181"/>
      <c r="H210" s="181"/>
    </row>
    <row r="211" spans="1:8" ht="33.75" customHeight="1">
      <c r="A211" s="165"/>
      <c r="B211" s="165"/>
      <c r="C211" s="181"/>
      <c r="D211" s="165"/>
      <c r="E211" s="181"/>
      <c r="F211" s="181"/>
      <c r="G211" s="181"/>
      <c r="H211" s="181"/>
    </row>
    <row r="212" spans="1:8" ht="33.75" customHeight="1">
      <c r="A212" s="165"/>
      <c r="B212" s="165"/>
      <c r="C212" s="181"/>
      <c r="D212" s="165"/>
      <c r="E212" s="181"/>
      <c r="F212" s="181"/>
      <c r="G212" s="181"/>
      <c r="H212" s="181"/>
    </row>
    <row r="213" spans="1:8" ht="33.75" customHeight="1">
      <c r="A213" s="165"/>
      <c r="B213" s="165"/>
      <c r="C213" s="181"/>
      <c r="D213" s="165"/>
      <c r="E213" s="181"/>
      <c r="F213" s="181"/>
      <c r="G213" s="181"/>
      <c r="H213" s="181"/>
    </row>
    <row r="214" spans="1:8" ht="33.75" customHeight="1">
      <c r="A214" s="165"/>
      <c r="B214" s="165"/>
      <c r="C214" s="181"/>
      <c r="D214" s="165"/>
      <c r="E214" s="181"/>
      <c r="F214" s="181"/>
      <c r="G214" s="181"/>
      <c r="H214" s="181"/>
    </row>
    <row r="215" spans="1:8" ht="33.75" customHeight="1">
      <c r="A215" s="165"/>
      <c r="B215" s="165"/>
      <c r="C215" s="181"/>
      <c r="D215" s="165"/>
      <c r="E215" s="181"/>
      <c r="F215" s="181"/>
      <c r="G215" s="181"/>
      <c r="H215" s="181"/>
    </row>
    <row r="216" spans="1:8" ht="33.75" customHeight="1">
      <c r="A216" s="165"/>
      <c r="B216" s="165"/>
      <c r="C216" s="181"/>
      <c r="D216" s="165"/>
      <c r="E216" s="181"/>
      <c r="F216" s="181"/>
      <c r="G216" s="181"/>
      <c r="H216" s="181"/>
    </row>
    <row r="217" spans="1:8" ht="33.75" customHeight="1">
      <c r="A217" s="165"/>
      <c r="B217" s="165"/>
      <c r="C217" s="181"/>
      <c r="D217" s="165"/>
      <c r="E217" s="181"/>
      <c r="F217" s="181"/>
      <c r="G217" s="181"/>
      <c r="H217" s="181"/>
    </row>
    <row r="218" spans="1:8" ht="33.75" customHeight="1">
      <c r="A218" s="165"/>
      <c r="B218" s="165"/>
      <c r="C218" s="181"/>
      <c r="D218" s="165"/>
      <c r="E218" s="181"/>
      <c r="F218" s="181"/>
      <c r="G218" s="181"/>
      <c r="H218" s="181"/>
    </row>
    <row r="219" spans="1:8" ht="33.75" customHeight="1">
      <c r="A219" s="165"/>
      <c r="B219" s="165"/>
      <c r="C219" s="181"/>
      <c r="D219" s="165"/>
      <c r="E219" s="181"/>
      <c r="F219" s="181"/>
      <c r="G219" s="181"/>
      <c r="H219" s="181"/>
    </row>
    <row r="220" spans="1:8" ht="33.75" customHeight="1">
      <c r="A220" s="165"/>
      <c r="B220" s="165"/>
      <c r="C220" s="181"/>
      <c r="D220" s="165"/>
      <c r="E220" s="181"/>
      <c r="F220" s="181"/>
      <c r="G220" s="181"/>
      <c r="H220" s="181"/>
    </row>
    <row r="221" spans="1:8" ht="33.75" customHeight="1">
      <c r="A221" s="165"/>
      <c r="B221" s="165"/>
      <c r="C221" s="181"/>
      <c r="D221" s="165"/>
      <c r="E221" s="181"/>
      <c r="F221" s="181"/>
      <c r="G221" s="181"/>
      <c r="H221" s="181"/>
    </row>
    <row r="222" spans="1:8" ht="33.75" customHeight="1">
      <c r="A222" s="165"/>
      <c r="B222" s="165"/>
      <c r="C222" s="181"/>
      <c r="D222" s="165"/>
      <c r="E222" s="181"/>
      <c r="F222" s="181"/>
      <c r="G222" s="181"/>
      <c r="H222" s="181"/>
    </row>
    <row r="223" spans="1:8" ht="33.75" customHeight="1">
      <c r="A223" s="165"/>
      <c r="B223" s="165"/>
      <c r="C223" s="181"/>
      <c r="D223" s="165"/>
      <c r="E223" s="181"/>
      <c r="F223" s="181"/>
      <c r="G223" s="181"/>
      <c r="H223" s="181"/>
    </row>
    <row r="224" spans="1:8" ht="33.75" customHeight="1">
      <c r="A224" s="165"/>
      <c r="B224" s="165"/>
      <c r="C224" s="181"/>
      <c r="D224" s="165"/>
      <c r="E224" s="181"/>
      <c r="F224" s="181"/>
      <c r="G224" s="181"/>
      <c r="H224" s="181"/>
    </row>
    <row r="225" spans="1:8" ht="33.75" customHeight="1">
      <c r="A225" s="165"/>
      <c r="B225" s="165"/>
      <c r="C225" s="181"/>
      <c r="D225" s="165"/>
      <c r="E225" s="181"/>
      <c r="F225" s="181"/>
      <c r="G225" s="181"/>
      <c r="H225" s="181"/>
    </row>
    <row r="226" spans="1:8" ht="33.75" customHeight="1">
      <c r="A226" s="165"/>
      <c r="B226" s="165"/>
      <c r="C226" s="181"/>
      <c r="D226" s="165"/>
      <c r="E226" s="181"/>
      <c r="F226" s="181"/>
      <c r="G226" s="181"/>
      <c r="H226" s="181"/>
    </row>
    <row r="227" spans="1:8" ht="33.75" customHeight="1">
      <c r="A227" s="165"/>
      <c r="B227" s="165"/>
      <c r="C227" s="181"/>
      <c r="D227" s="165"/>
      <c r="E227" s="181"/>
      <c r="F227" s="181"/>
      <c r="G227" s="181"/>
      <c r="H227" s="181"/>
    </row>
    <row r="228" spans="1:8" ht="33.75" customHeight="1">
      <c r="A228" s="165"/>
      <c r="B228" s="165"/>
      <c r="C228" s="181"/>
      <c r="D228" s="165"/>
      <c r="E228" s="181"/>
      <c r="F228" s="181"/>
      <c r="G228" s="181"/>
      <c r="H228" s="181"/>
    </row>
    <row r="229" spans="1:8" ht="33.75" customHeight="1">
      <c r="A229" s="165"/>
      <c r="B229" s="165"/>
      <c r="C229" s="181"/>
      <c r="D229" s="165"/>
      <c r="E229" s="181"/>
      <c r="F229" s="181"/>
      <c r="G229" s="181"/>
      <c r="H229" s="181"/>
    </row>
    <row r="230" spans="1:8" ht="33.75" customHeight="1">
      <c r="A230" s="165"/>
      <c r="B230" s="165"/>
      <c r="C230" s="181"/>
      <c r="D230" s="165"/>
      <c r="E230" s="181"/>
      <c r="F230" s="181"/>
      <c r="G230" s="181"/>
      <c r="H230" s="181"/>
    </row>
    <row r="231" spans="1:8" ht="33.75" customHeight="1">
      <c r="A231" s="165"/>
      <c r="B231" s="165"/>
      <c r="C231" s="181"/>
      <c r="D231" s="165"/>
      <c r="E231" s="181"/>
      <c r="F231" s="181"/>
      <c r="G231" s="181"/>
      <c r="H231" s="181"/>
    </row>
    <row r="232" spans="1:8" ht="33.75" customHeight="1">
      <c r="A232" s="165"/>
      <c r="B232" s="165"/>
      <c r="C232" s="181"/>
      <c r="D232" s="165"/>
      <c r="E232" s="181"/>
      <c r="F232" s="181"/>
      <c r="G232" s="181"/>
      <c r="H232" s="181"/>
    </row>
    <row r="233" spans="1:8" ht="33.75" customHeight="1">
      <c r="A233" s="165"/>
      <c r="B233" s="165"/>
      <c r="C233" s="181"/>
      <c r="D233" s="165"/>
      <c r="E233" s="181"/>
      <c r="F233" s="181"/>
      <c r="G233" s="181"/>
      <c r="H233" s="181"/>
    </row>
    <row r="234" spans="1:8" ht="33.75" customHeight="1">
      <c r="A234" s="165"/>
      <c r="B234" s="165"/>
      <c r="C234" s="181"/>
      <c r="D234" s="165"/>
      <c r="E234" s="181"/>
      <c r="F234" s="181"/>
      <c r="G234" s="181"/>
      <c r="H234" s="181"/>
    </row>
    <row r="235" spans="1:8" ht="33.75" customHeight="1">
      <c r="A235" s="165"/>
      <c r="B235" s="165"/>
      <c r="C235" s="181"/>
      <c r="D235" s="165"/>
      <c r="E235" s="181"/>
      <c r="F235" s="181"/>
      <c r="G235" s="181"/>
      <c r="H235" s="181"/>
    </row>
    <row r="236" spans="1:8" ht="33.75" customHeight="1">
      <c r="A236" s="165"/>
      <c r="B236" s="165"/>
      <c r="C236" s="181"/>
      <c r="D236" s="165"/>
      <c r="E236" s="181"/>
      <c r="F236" s="181"/>
      <c r="G236" s="181"/>
      <c r="H236" s="181"/>
    </row>
    <row r="237" spans="1:8" ht="33.75" customHeight="1">
      <c r="A237" s="165"/>
      <c r="B237" s="165"/>
      <c r="C237" s="181"/>
      <c r="D237" s="165"/>
      <c r="E237" s="181"/>
      <c r="F237" s="181"/>
      <c r="G237" s="181"/>
      <c r="H237" s="181"/>
    </row>
    <row r="238" spans="1:8" ht="33.75" customHeight="1">
      <c r="A238" s="165"/>
      <c r="B238" s="165"/>
      <c r="C238" s="181"/>
      <c r="D238" s="165"/>
      <c r="E238" s="181"/>
      <c r="F238" s="181"/>
      <c r="G238" s="181"/>
      <c r="H238" s="181"/>
    </row>
    <row r="239" spans="1:8" ht="33.75" customHeight="1">
      <c r="A239" s="165"/>
      <c r="B239" s="165"/>
      <c r="C239" s="181"/>
      <c r="D239" s="165"/>
      <c r="E239" s="181"/>
      <c r="F239" s="181"/>
      <c r="G239" s="181"/>
      <c r="H239" s="181"/>
    </row>
    <row r="240" spans="1:8" ht="33.75" customHeight="1">
      <c r="A240" s="165"/>
      <c r="B240" s="165"/>
      <c r="C240" s="181"/>
      <c r="D240" s="165"/>
      <c r="E240" s="181"/>
      <c r="F240" s="181"/>
      <c r="G240" s="181"/>
      <c r="H240" s="181"/>
    </row>
    <row r="241" spans="1:8" ht="33.75" customHeight="1">
      <c r="A241" s="165"/>
      <c r="B241" s="165"/>
      <c r="C241" s="181"/>
      <c r="D241" s="165"/>
      <c r="E241" s="181"/>
      <c r="F241" s="181"/>
      <c r="G241" s="181"/>
      <c r="H241" s="181"/>
    </row>
    <row r="242" spans="1:8" ht="33.75" customHeight="1">
      <c r="A242" s="165"/>
      <c r="B242" s="165"/>
      <c r="C242" s="181"/>
      <c r="D242" s="165"/>
      <c r="E242" s="181"/>
      <c r="F242" s="181"/>
      <c r="G242" s="181"/>
      <c r="H242" s="181"/>
    </row>
    <row r="243" spans="1:8" ht="33.75" customHeight="1">
      <c r="A243" s="165"/>
      <c r="B243" s="165"/>
      <c r="C243" s="181"/>
      <c r="D243" s="165"/>
      <c r="E243" s="181"/>
      <c r="F243" s="181"/>
      <c r="G243" s="181"/>
      <c r="H243" s="181"/>
    </row>
    <row r="244" spans="1:8" ht="33.75" customHeight="1">
      <c r="A244" s="165"/>
      <c r="B244" s="165"/>
      <c r="C244" s="181"/>
      <c r="D244" s="165"/>
      <c r="E244" s="181"/>
      <c r="F244" s="181"/>
      <c r="G244" s="181"/>
      <c r="H244" s="181"/>
    </row>
    <row r="245" spans="1:8" ht="33.75" customHeight="1">
      <c r="A245" s="165"/>
      <c r="B245" s="165"/>
      <c r="C245" s="181"/>
      <c r="D245" s="165"/>
      <c r="E245" s="181"/>
      <c r="F245" s="181"/>
      <c r="G245" s="181"/>
      <c r="H245" s="181"/>
    </row>
    <row r="246" spans="1:8" ht="33.75" customHeight="1">
      <c r="A246" s="165"/>
      <c r="B246" s="165"/>
      <c r="C246" s="181"/>
      <c r="D246" s="165"/>
      <c r="E246" s="181"/>
      <c r="F246" s="181"/>
      <c r="G246" s="181"/>
      <c r="H246" s="181"/>
    </row>
    <row r="247" spans="1:8" ht="33.75" customHeight="1">
      <c r="A247" s="165"/>
      <c r="B247" s="165"/>
      <c r="C247" s="181"/>
      <c r="D247" s="165"/>
      <c r="E247" s="181"/>
      <c r="F247" s="181"/>
      <c r="G247" s="181"/>
      <c r="H247" s="181"/>
    </row>
    <row r="248" spans="1:8" ht="33.75" customHeight="1">
      <c r="A248" s="165"/>
      <c r="B248" s="165"/>
      <c r="C248" s="181"/>
      <c r="D248" s="165"/>
      <c r="E248" s="181"/>
      <c r="F248" s="181"/>
      <c r="G248" s="181"/>
      <c r="H248" s="181"/>
    </row>
    <row r="249" spans="1:8" ht="33.75" customHeight="1">
      <c r="A249" s="165"/>
      <c r="B249" s="165"/>
      <c r="C249" s="181"/>
      <c r="D249" s="165"/>
      <c r="E249" s="181"/>
      <c r="F249" s="181"/>
      <c r="G249" s="181"/>
      <c r="H249" s="181"/>
    </row>
    <row r="250" spans="1:8" ht="33.75" customHeight="1">
      <c r="A250" s="165"/>
      <c r="B250" s="165"/>
      <c r="C250" s="181"/>
      <c r="D250" s="165"/>
      <c r="E250" s="181"/>
      <c r="F250" s="181"/>
      <c r="G250" s="181"/>
      <c r="H250" s="181"/>
    </row>
    <row r="251" spans="1:8" ht="33.75" customHeight="1">
      <c r="A251" s="165"/>
      <c r="B251" s="165"/>
      <c r="C251" s="181"/>
      <c r="D251" s="165"/>
      <c r="E251" s="181"/>
      <c r="F251" s="181"/>
      <c r="G251" s="181"/>
      <c r="H251" s="181"/>
    </row>
    <row r="252" spans="1:8" ht="33.75" customHeight="1">
      <c r="A252" s="165"/>
      <c r="B252" s="165"/>
      <c r="C252" s="181"/>
      <c r="D252" s="165"/>
      <c r="E252" s="181"/>
      <c r="F252" s="181"/>
      <c r="G252" s="181"/>
      <c r="H252" s="181"/>
    </row>
    <row r="253" spans="1:8" ht="33.75" customHeight="1">
      <c r="A253" s="165"/>
      <c r="B253" s="165"/>
      <c r="C253" s="181"/>
      <c r="D253" s="165"/>
      <c r="E253" s="181"/>
      <c r="F253" s="181"/>
      <c r="G253" s="181"/>
      <c r="H253" s="181"/>
    </row>
    <row r="254" spans="1:8" ht="33.75" customHeight="1">
      <c r="A254" s="165"/>
      <c r="B254" s="165"/>
      <c r="C254" s="181"/>
      <c r="D254" s="165"/>
      <c r="E254" s="181"/>
      <c r="F254" s="181"/>
      <c r="G254" s="181"/>
      <c r="H254" s="181"/>
    </row>
    <row r="255" spans="1:8" ht="33.75" customHeight="1">
      <c r="A255" s="165"/>
      <c r="B255" s="165"/>
      <c r="C255" s="181"/>
      <c r="D255" s="165"/>
      <c r="E255" s="181"/>
      <c r="F255" s="181"/>
      <c r="G255" s="181"/>
      <c r="H255" s="181"/>
    </row>
    <row r="256" spans="1:8" ht="33.75" customHeight="1">
      <c r="A256" s="165"/>
      <c r="B256" s="165"/>
      <c r="C256" s="181"/>
      <c r="D256" s="165"/>
      <c r="E256" s="181"/>
      <c r="F256" s="181"/>
      <c r="G256" s="181"/>
      <c r="H256" s="181"/>
    </row>
    <row r="257" spans="1:8" ht="33.75" customHeight="1">
      <c r="A257" s="165"/>
      <c r="B257" s="165"/>
      <c r="C257" s="181"/>
      <c r="D257" s="165"/>
      <c r="E257" s="181"/>
      <c r="F257" s="181"/>
      <c r="G257" s="181"/>
      <c r="H257" s="181"/>
    </row>
    <row r="258" spans="1:8" ht="33.75" customHeight="1">
      <c r="A258" s="165"/>
      <c r="B258" s="165"/>
      <c r="C258" s="181"/>
      <c r="D258" s="165"/>
      <c r="E258" s="181"/>
      <c r="F258" s="181"/>
      <c r="G258" s="181"/>
      <c r="H258" s="181"/>
    </row>
    <row r="259" spans="1:8" ht="33.75" customHeight="1">
      <c r="A259" s="165"/>
      <c r="B259" s="165"/>
      <c r="C259" s="181"/>
      <c r="D259" s="165"/>
      <c r="E259" s="181"/>
      <c r="F259" s="181"/>
      <c r="G259" s="181"/>
      <c r="H259" s="181"/>
    </row>
    <row r="260" spans="1:8" ht="33.75" customHeight="1">
      <c r="A260" s="165"/>
      <c r="B260" s="165"/>
      <c r="C260" s="181"/>
      <c r="D260" s="165"/>
      <c r="E260" s="181"/>
      <c r="F260" s="181"/>
      <c r="G260" s="181"/>
      <c r="H260" s="181"/>
    </row>
    <row r="261" spans="1:8" ht="33.75" customHeight="1">
      <c r="A261" s="165"/>
      <c r="B261" s="165"/>
      <c r="C261" s="181"/>
      <c r="D261" s="165"/>
      <c r="E261" s="181"/>
      <c r="F261" s="181"/>
      <c r="G261" s="181"/>
      <c r="H261" s="181"/>
    </row>
    <row r="262" spans="1:8" ht="33.75" customHeight="1">
      <c r="A262" s="165"/>
      <c r="B262" s="165"/>
      <c r="C262" s="181"/>
      <c r="D262" s="165"/>
      <c r="E262" s="181"/>
      <c r="F262" s="181"/>
      <c r="G262" s="181"/>
      <c r="H262" s="181"/>
    </row>
    <row r="263" spans="1:8" ht="33.75" customHeight="1">
      <c r="A263" s="165"/>
      <c r="B263" s="165"/>
      <c r="C263" s="181"/>
      <c r="D263" s="165"/>
      <c r="E263" s="181"/>
      <c r="F263" s="181"/>
      <c r="G263" s="181"/>
      <c r="H263" s="181"/>
    </row>
    <row r="264" spans="1:8" ht="33.75" customHeight="1">
      <c r="A264" s="165"/>
      <c r="B264" s="165"/>
      <c r="C264" s="181"/>
      <c r="D264" s="165"/>
      <c r="E264" s="181"/>
      <c r="F264" s="181"/>
      <c r="G264" s="181"/>
      <c r="H264" s="181"/>
    </row>
    <row r="265" spans="1:8" ht="33.75" customHeight="1">
      <c r="A265" s="165"/>
      <c r="B265" s="165"/>
      <c r="C265" s="181"/>
      <c r="D265" s="165"/>
      <c r="E265" s="181"/>
      <c r="F265" s="181"/>
      <c r="G265" s="181"/>
      <c r="H265" s="181"/>
    </row>
    <row r="266" spans="1:8" ht="33.75" customHeight="1">
      <c r="A266" s="165"/>
      <c r="B266" s="165"/>
      <c r="C266" s="181"/>
      <c r="D266" s="165"/>
      <c r="E266" s="181"/>
      <c r="F266" s="181"/>
      <c r="G266" s="181"/>
      <c r="H266" s="181"/>
    </row>
    <row r="267" spans="1:8" ht="33.75" customHeight="1">
      <c r="A267" s="165"/>
      <c r="B267" s="165"/>
      <c r="C267" s="181"/>
      <c r="D267" s="165"/>
      <c r="E267" s="181"/>
      <c r="F267" s="181"/>
      <c r="G267" s="181"/>
      <c r="H267" s="181"/>
    </row>
    <row r="268" spans="1:8" ht="33.75" customHeight="1">
      <c r="A268" s="165"/>
      <c r="B268" s="165"/>
      <c r="C268" s="181"/>
      <c r="D268" s="165"/>
      <c r="E268" s="181"/>
      <c r="F268" s="181"/>
      <c r="G268" s="181"/>
      <c r="H268" s="181"/>
    </row>
    <row r="269" spans="1:8" ht="33.75" customHeight="1">
      <c r="A269" s="165"/>
      <c r="B269" s="165"/>
      <c r="C269" s="181"/>
      <c r="D269" s="165"/>
      <c r="E269" s="181"/>
      <c r="F269" s="181"/>
      <c r="G269" s="181"/>
      <c r="H269" s="181"/>
    </row>
    <row r="270" spans="1:8" ht="33.75" customHeight="1">
      <c r="A270" s="165"/>
      <c r="B270" s="165"/>
      <c r="C270" s="181"/>
      <c r="D270" s="165"/>
      <c r="E270" s="181"/>
      <c r="F270" s="181"/>
      <c r="G270" s="181"/>
      <c r="H270" s="181"/>
    </row>
    <row r="271" spans="1:8" ht="33.75" customHeight="1">
      <c r="A271" s="165"/>
      <c r="B271" s="165"/>
      <c r="C271" s="181"/>
      <c r="D271" s="165"/>
      <c r="E271" s="181"/>
      <c r="F271" s="181"/>
      <c r="G271" s="181"/>
      <c r="H271" s="181"/>
    </row>
    <row r="272" spans="1:8" ht="33.75" customHeight="1">
      <c r="A272" s="165"/>
      <c r="B272" s="165"/>
      <c r="C272" s="181"/>
      <c r="D272" s="165"/>
      <c r="E272" s="181"/>
      <c r="F272" s="181"/>
      <c r="G272" s="181"/>
      <c r="H272" s="181"/>
    </row>
    <row r="273" spans="1:8" ht="33.75" customHeight="1">
      <c r="A273" s="165"/>
      <c r="B273" s="165"/>
      <c r="C273" s="181"/>
      <c r="D273" s="165"/>
      <c r="E273" s="181"/>
      <c r="F273" s="181"/>
      <c r="G273" s="181"/>
      <c r="H273" s="181"/>
    </row>
    <row r="274" spans="1:8" ht="33.75" customHeight="1">
      <c r="A274" s="165"/>
      <c r="B274" s="165"/>
      <c r="C274" s="181"/>
      <c r="D274" s="165"/>
      <c r="E274" s="181"/>
      <c r="F274" s="181"/>
      <c r="G274" s="181"/>
      <c r="H274" s="181"/>
    </row>
    <row r="275" spans="1:8" ht="33.75" customHeight="1">
      <c r="A275" s="165"/>
      <c r="B275" s="165"/>
      <c r="C275" s="181"/>
      <c r="D275" s="165"/>
      <c r="E275" s="181"/>
      <c r="F275" s="181"/>
      <c r="G275" s="181"/>
      <c r="H275" s="181"/>
    </row>
    <row r="276" spans="1:8" ht="33.75" customHeight="1">
      <c r="A276" s="165"/>
      <c r="B276" s="165"/>
      <c r="C276" s="181"/>
      <c r="D276" s="165"/>
      <c r="E276" s="181"/>
      <c r="F276" s="181"/>
      <c r="G276" s="181"/>
      <c r="H276" s="181"/>
    </row>
    <row r="277" spans="1:8" ht="33.75" customHeight="1">
      <c r="A277" s="165"/>
      <c r="B277" s="165"/>
      <c r="C277" s="181"/>
      <c r="D277" s="165"/>
      <c r="E277" s="181"/>
      <c r="F277" s="181"/>
      <c r="G277" s="181"/>
      <c r="H277" s="181"/>
    </row>
    <row r="278" spans="1:8" ht="33.75" customHeight="1">
      <c r="A278" s="165"/>
      <c r="B278" s="165"/>
      <c r="C278" s="181"/>
      <c r="D278" s="165"/>
      <c r="E278" s="181"/>
      <c r="F278" s="181"/>
      <c r="G278" s="181"/>
      <c r="H278" s="181"/>
    </row>
    <row r="279" spans="1:8" ht="33.75" customHeight="1">
      <c r="A279" s="165"/>
      <c r="B279" s="165"/>
      <c r="C279" s="181"/>
      <c r="D279" s="165"/>
      <c r="E279" s="181"/>
      <c r="F279" s="181"/>
      <c r="G279" s="181"/>
      <c r="H279" s="181"/>
    </row>
    <row r="280" spans="1:8" ht="33.75" customHeight="1">
      <c r="A280" s="165"/>
      <c r="B280" s="165"/>
      <c r="C280" s="181"/>
      <c r="D280" s="165"/>
      <c r="E280" s="181"/>
      <c r="F280" s="181"/>
      <c r="G280" s="181"/>
      <c r="H280" s="181"/>
    </row>
    <row r="281" spans="1:8" ht="33.75" customHeight="1">
      <c r="A281" s="165"/>
      <c r="B281" s="165"/>
      <c r="C281" s="181"/>
      <c r="D281" s="165"/>
      <c r="E281" s="181"/>
      <c r="F281" s="181"/>
      <c r="G281" s="181"/>
      <c r="H281" s="181"/>
    </row>
    <row r="282" spans="1:8" ht="33.75" customHeight="1">
      <c r="A282" s="165"/>
      <c r="B282" s="165"/>
      <c r="C282" s="181"/>
      <c r="D282" s="165"/>
      <c r="E282" s="181"/>
      <c r="F282" s="181"/>
      <c r="G282" s="181"/>
      <c r="H282" s="181"/>
    </row>
    <row r="283" spans="1:8" ht="33.75" customHeight="1">
      <c r="A283" s="165"/>
      <c r="B283" s="165"/>
      <c r="C283" s="181"/>
      <c r="D283" s="165"/>
      <c r="E283" s="181"/>
      <c r="F283" s="181"/>
      <c r="G283" s="181"/>
      <c r="H283" s="181"/>
    </row>
    <row r="284" spans="1:8" ht="33.75" customHeight="1">
      <c r="A284" s="165"/>
      <c r="B284" s="165"/>
      <c r="C284" s="181"/>
      <c r="D284" s="165"/>
      <c r="E284" s="181"/>
      <c r="F284" s="181"/>
      <c r="G284" s="181"/>
      <c r="H284" s="181"/>
    </row>
    <row r="285" spans="1:8" ht="33.75" customHeight="1">
      <c r="A285" s="165"/>
      <c r="B285" s="165"/>
      <c r="C285" s="181"/>
      <c r="D285" s="165"/>
      <c r="E285" s="181"/>
      <c r="F285" s="181"/>
      <c r="G285" s="181"/>
      <c r="H285" s="181"/>
    </row>
    <row r="286" spans="1:8" ht="33.75" customHeight="1">
      <c r="A286" s="165"/>
      <c r="B286" s="165"/>
      <c r="C286" s="181"/>
      <c r="D286" s="165"/>
      <c r="E286" s="181"/>
      <c r="F286" s="181"/>
      <c r="G286" s="181"/>
      <c r="H286" s="181"/>
    </row>
    <row r="287" spans="1:8" ht="33.75" customHeight="1">
      <c r="A287" s="165"/>
      <c r="B287" s="165"/>
      <c r="C287" s="181"/>
      <c r="D287" s="165"/>
      <c r="E287" s="181"/>
      <c r="F287" s="181"/>
      <c r="G287" s="181"/>
      <c r="H287" s="181"/>
    </row>
    <row r="288" spans="1:8" ht="33.75" customHeight="1">
      <c r="A288" s="165"/>
      <c r="B288" s="165"/>
      <c r="C288" s="181"/>
      <c r="D288" s="165"/>
      <c r="E288" s="181"/>
      <c r="F288" s="181"/>
      <c r="G288" s="181"/>
      <c r="H288" s="181"/>
    </row>
    <row r="289" spans="1:8" ht="33.75" customHeight="1">
      <c r="A289" s="165"/>
      <c r="B289" s="165"/>
      <c r="C289" s="181"/>
      <c r="D289" s="165"/>
      <c r="E289" s="181"/>
      <c r="F289" s="181"/>
      <c r="G289" s="181"/>
      <c r="H289" s="181"/>
    </row>
    <row r="290" spans="1:8" ht="33.75" customHeight="1">
      <c r="A290" s="165"/>
      <c r="B290" s="165"/>
      <c r="C290" s="181"/>
      <c r="D290" s="165"/>
      <c r="E290" s="181"/>
      <c r="F290" s="181"/>
      <c r="G290" s="181"/>
      <c r="H290" s="181"/>
    </row>
    <row r="291" spans="1:8" ht="33.75" customHeight="1">
      <c r="A291" s="165"/>
      <c r="B291" s="165"/>
      <c r="C291" s="181"/>
      <c r="D291" s="165"/>
      <c r="E291" s="181"/>
      <c r="F291" s="181"/>
      <c r="G291" s="181"/>
      <c r="H291" s="181"/>
    </row>
    <row r="292" spans="1:8" ht="33.75" customHeight="1">
      <c r="A292" s="165"/>
      <c r="B292" s="165"/>
      <c r="C292" s="181"/>
      <c r="D292" s="165"/>
      <c r="E292" s="181"/>
      <c r="F292" s="181"/>
      <c r="G292" s="181"/>
      <c r="H292" s="181"/>
    </row>
    <row r="293" spans="1:8" ht="33.75" customHeight="1">
      <c r="A293" s="165"/>
      <c r="B293" s="165"/>
      <c r="C293" s="181"/>
      <c r="D293" s="165"/>
      <c r="E293" s="181"/>
      <c r="F293" s="181"/>
      <c r="G293" s="181"/>
      <c r="H293" s="181"/>
    </row>
    <row r="294" spans="1:8" ht="33.75" customHeight="1">
      <c r="A294" s="165"/>
      <c r="B294" s="165"/>
      <c r="C294" s="181"/>
      <c r="D294" s="165"/>
      <c r="E294" s="181"/>
      <c r="F294" s="181"/>
      <c r="G294" s="181"/>
      <c r="H294" s="181"/>
    </row>
    <row r="295" spans="1:8" ht="33.75" customHeight="1">
      <c r="A295" s="165"/>
      <c r="B295" s="165"/>
      <c r="C295" s="181"/>
      <c r="D295" s="165"/>
      <c r="E295" s="181"/>
      <c r="F295" s="181"/>
      <c r="G295" s="181"/>
      <c r="H295" s="181"/>
    </row>
    <row r="296" spans="1:8" ht="33.75" customHeight="1">
      <c r="A296" s="165"/>
      <c r="B296" s="165"/>
      <c r="C296" s="181"/>
      <c r="D296" s="165"/>
      <c r="E296" s="181"/>
      <c r="F296" s="181"/>
      <c r="G296" s="181"/>
      <c r="H296" s="181"/>
    </row>
    <row r="297" spans="1:8" ht="33.75" customHeight="1">
      <c r="A297" s="165"/>
      <c r="B297" s="165"/>
      <c r="C297" s="181"/>
      <c r="D297" s="165"/>
      <c r="E297" s="181"/>
      <c r="F297" s="181"/>
      <c r="G297" s="181"/>
      <c r="H297" s="181"/>
    </row>
    <row r="298" spans="1:8" ht="33.75" customHeight="1">
      <c r="A298" s="165"/>
      <c r="B298" s="165"/>
      <c r="C298" s="181"/>
      <c r="D298" s="165"/>
      <c r="E298" s="181"/>
      <c r="F298" s="181"/>
      <c r="G298" s="181"/>
      <c r="H298" s="181"/>
    </row>
    <row r="299" spans="1:8" ht="33.75" customHeight="1">
      <c r="A299" s="165"/>
      <c r="B299" s="165"/>
      <c r="C299" s="181"/>
      <c r="D299" s="165"/>
      <c r="E299" s="181"/>
      <c r="F299" s="181"/>
      <c r="G299" s="181"/>
      <c r="H299" s="181"/>
    </row>
    <row r="300" spans="1:8" ht="33.75" customHeight="1">
      <c r="A300" s="165"/>
      <c r="B300" s="165"/>
      <c r="C300" s="181"/>
      <c r="D300" s="165"/>
      <c r="E300" s="181"/>
      <c r="F300" s="181"/>
      <c r="G300" s="181"/>
      <c r="H300" s="181"/>
    </row>
    <row r="301" spans="1:8" ht="33.75" customHeight="1">
      <c r="A301" s="165"/>
      <c r="B301" s="165"/>
      <c r="C301" s="181"/>
      <c r="D301" s="165"/>
      <c r="E301" s="181"/>
      <c r="F301" s="181"/>
      <c r="G301" s="181"/>
      <c r="H301" s="181"/>
    </row>
    <row r="302" spans="1:8" ht="33.75" customHeight="1">
      <c r="A302" s="165"/>
      <c r="B302" s="165"/>
      <c r="C302" s="181"/>
      <c r="D302" s="165"/>
      <c r="E302" s="181"/>
      <c r="F302" s="181"/>
      <c r="G302" s="181"/>
      <c r="H302" s="181"/>
    </row>
    <row r="303" spans="1:8" ht="33.75" customHeight="1">
      <c r="A303" s="165"/>
      <c r="B303" s="165"/>
      <c r="C303" s="181"/>
      <c r="D303" s="165"/>
      <c r="E303" s="181"/>
      <c r="F303" s="181"/>
      <c r="G303" s="181"/>
      <c r="H303" s="181"/>
    </row>
    <row r="304" spans="1:8" ht="33.75" customHeight="1">
      <c r="A304" s="165"/>
      <c r="B304" s="165"/>
      <c r="C304" s="181"/>
      <c r="D304" s="165"/>
      <c r="E304" s="181"/>
      <c r="F304" s="181"/>
      <c r="G304" s="181"/>
      <c r="H304" s="181"/>
    </row>
    <row r="305" spans="1:8" ht="33.75" customHeight="1">
      <c r="A305" s="165"/>
      <c r="B305" s="165"/>
      <c r="C305" s="181"/>
      <c r="D305" s="165"/>
      <c r="E305" s="181"/>
      <c r="F305" s="181"/>
      <c r="G305" s="181"/>
      <c r="H305" s="181"/>
    </row>
    <row r="306" spans="1:8" ht="33.75" customHeight="1">
      <c r="A306" s="165"/>
      <c r="B306" s="165"/>
      <c r="C306" s="181"/>
      <c r="D306" s="165"/>
      <c r="E306" s="181"/>
      <c r="F306" s="181"/>
      <c r="G306" s="181"/>
      <c r="H306" s="181"/>
    </row>
    <row r="307" spans="1:8" ht="33.75" customHeight="1">
      <c r="A307" s="165"/>
      <c r="B307" s="165"/>
      <c r="C307" s="181"/>
      <c r="D307" s="165"/>
      <c r="E307" s="181"/>
      <c r="F307" s="181"/>
      <c r="G307" s="181"/>
      <c r="H307" s="181"/>
    </row>
    <row r="308" spans="1:8" ht="33.75" customHeight="1">
      <c r="A308" s="165"/>
      <c r="B308" s="165"/>
      <c r="C308" s="181"/>
      <c r="D308" s="165"/>
      <c r="E308" s="181"/>
      <c r="F308" s="181"/>
      <c r="G308" s="181"/>
      <c r="H308" s="181"/>
    </row>
    <row r="309" spans="1:8" ht="33.75" customHeight="1">
      <c r="A309" s="165"/>
      <c r="B309" s="165"/>
      <c r="C309" s="181"/>
      <c r="D309" s="165"/>
      <c r="E309" s="181"/>
      <c r="F309" s="181"/>
      <c r="G309" s="181"/>
      <c r="H309" s="181"/>
    </row>
    <row r="310" spans="1:8" ht="33.75" customHeight="1">
      <c r="A310" s="165"/>
      <c r="B310" s="165"/>
      <c r="C310" s="181"/>
      <c r="D310" s="165"/>
      <c r="E310" s="181"/>
      <c r="F310" s="181"/>
      <c r="G310" s="181"/>
      <c r="H310" s="181"/>
    </row>
    <row r="311" spans="1:8" ht="33.75" customHeight="1">
      <c r="A311" s="165"/>
      <c r="B311" s="165"/>
      <c r="C311" s="181"/>
      <c r="D311" s="165"/>
      <c r="E311" s="181"/>
      <c r="F311" s="181"/>
      <c r="G311" s="181"/>
      <c r="H311" s="181"/>
    </row>
    <row r="312" spans="1:8" ht="33.75" customHeight="1">
      <c r="A312" s="165"/>
      <c r="B312" s="165"/>
      <c r="C312" s="181"/>
      <c r="D312" s="165"/>
      <c r="E312" s="181"/>
      <c r="F312" s="181"/>
      <c r="G312" s="181"/>
      <c r="H312" s="181"/>
    </row>
    <row r="313" spans="1:8" ht="33.75" customHeight="1">
      <c r="A313" s="165"/>
      <c r="B313" s="165"/>
      <c r="C313" s="181"/>
      <c r="D313" s="165"/>
      <c r="E313" s="181"/>
      <c r="F313" s="181"/>
      <c r="G313" s="181"/>
      <c r="H313" s="181"/>
    </row>
    <row r="314" spans="1:8" ht="33.75" customHeight="1">
      <c r="A314" s="165"/>
      <c r="B314" s="165"/>
      <c r="C314" s="181"/>
      <c r="D314" s="165"/>
      <c r="E314" s="181"/>
      <c r="F314" s="181"/>
      <c r="G314" s="181"/>
      <c r="H314" s="181"/>
    </row>
    <row r="315" spans="1:8" ht="33.75" customHeight="1">
      <c r="A315" s="165"/>
      <c r="B315" s="165"/>
      <c r="C315" s="181"/>
      <c r="D315" s="165"/>
      <c r="E315" s="181"/>
      <c r="F315" s="181"/>
      <c r="G315" s="181"/>
      <c r="H315" s="181"/>
    </row>
    <row r="316" spans="1:8" ht="33.75" customHeight="1">
      <c r="A316" s="165"/>
      <c r="B316" s="165"/>
      <c r="C316" s="181"/>
      <c r="D316" s="165"/>
      <c r="E316" s="181"/>
      <c r="F316" s="181"/>
      <c r="G316" s="181"/>
      <c r="H316" s="181"/>
    </row>
    <row r="317" spans="1:8" ht="33.75" customHeight="1">
      <c r="A317" s="165"/>
      <c r="B317" s="165"/>
      <c r="C317" s="181"/>
      <c r="D317" s="165"/>
      <c r="E317" s="181"/>
      <c r="F317" s="181"/>
      <c r="G317" s="181"/>
      <c r="H317" s="181"/>
    </row>
    <row r="318" spans="1:8" ht="33.75" customHeight="1">
      <c r="A318" s="165"/>
      <c r="B318" s="165"/>
      <c r="C318" s="181"/>
      <c r="D318" s="165"/>
      <c r="E318" s="181"/>
      <c r="F318" s="181"/>
      <c r="G318" s="181"/>
      <c r="H318" s="181"/>
    </row>
    <row r="319" spans="1:8" ht="33.75" customHeight="1">
      <c r="A319" s="165"/>
      <c r="B319" s="165"/>
      <c r="C319" s="181"/>
      <c r="D319" s="165"/>
      <c r="E319" s="181"/>
      <c r="F319" s="181"/>
      <c r="G319" s="181"/>
      <c r="H319" s="181"/>
    </row>
    <row r="320" spans="1:8" ht="33.75" customHeight="1">
      <c r="A320" s="165"/>
      <c r="B320" s="165"/>
      <c r="C320" s="181"/>
      <c r="D320" s="165"/>
      <c r="E320" s="181"/>
      <c r="F320" s="181"/>
      <c r="G320" s="181"/>
      <c r="H320" s="181"/>
    </row>
    <row r="321" spans="1:8" ht="33.75" customHeight="1">
      <c r="A321" s="165"/>
      <c r="B321" s="165"/>
      <c r="C321" s="181"/>
      <c r="D321" s="165"/>
      <c r="E321" s="181"/>
      <c r="F321" s="181"/>
      <c r="G321" s="181"/>
      <c r="H321" s="181"/>
    </row>
    <row r="322" spans="1:8" ht="33.75" customHeight="1">
      <c r="A322" s="165"/>
      <c r="B322" s="165"/>
      <c r="C322" s="181"/>
      <c r="D322" s="165"/>
      <c r="E322" s="181"/>
      <c r="F322" s="181"/>
      <c r="G322" s="181"/>
      <c r="H322" s="181"/>
    </row>
    <row r="323" spans="1:8" ht="33.75" customHeight="1">
      <c r="A323" s="165"/>
      <c r="B323" s="165"/>
      <c r="C323" s="181"/>
      <c r="D323" s="165"/>
      <c r="E323" s="181"/>
      <c r="F323" s="181"/>
      <c r="G323" s="181"/>
      <c r="H323" s="181"/>
    </row>
    <row r="324" spans="1:8" ht="33.75" customHeight="1">
      <c r="A324" s="165"/>
      <c r="B324" s="165"/>
      <c r="C324" s="181"/>
      <c r="D324" s="165"/>
      <c r="E324" s="181"/>
      <c r="F324" s="181"/>
      <c r="G324" s="181"/>
      <c r="H324" s="181"/>
    </row>
    <row r="325" spans="1:8" ht="33.75" customHeight="1">
      <c r="A325" s="165"/>
      <c r="B325" s="165"/>
      <c r="C325" s="181"/>
      <c r="D325" s="165"/>
      <c r="E325" s="181"/>
      <c r="F325" s="181"/>
      <c r="G325" s="181"/>
      <c r="H325" s="181"/>
    </row>
    <row r="326" spans="1:8" ht="33.75" customHeight="1">
      <c r="A326" s="165"/>
      <c r="B326" s="165"/>
      <c r="C326" s="181"/>
      <c r="D326" s="165"/>
      <c r="E326" s="181"/>
      <c r="F326" s="181"/>
      <c r="G326" s="181"/>
      <c r="H326" s="181"/>
    </row>
    <row r="327" spans="1:8" ht="33.75" customHeight="1">
      <c r="A327" s="165"/>
      <c r="B327" s="165"/>
      <c r="C327" s="181"/>
      <c r="D327" s="165"/>
      <c r="E327" s="181"/>
      <c r="F327" s="181"/>
      <c r="G327" s="181"/>
      <c r="H327" s="181"/>
    </row>
    <row r="328" spans="1:8" ht="33.75" customHeight="1">
      <c r="A328" s="165"/>
      <c r="B328" s="165"/>
      <c r="C328" s="181"/>
      <c r="D328" s="165"/>
      <c r="E328" s="181"/>
      <c r="F328" s="181"/>
      <c r="G328" s="181"/>
      <c r="H328" s="181"/>
    </row>
    <row r="329" spans="1:8" ht="33.75" customHeight="1">
      <c r="A329" s="165"/>
      <c r="B329" s="165"/>
      <c r="C329" s="181"/>
      <c r="D329" s="165"/>
      <c r="E329" s="181"/>
      <c r="F329" s="181"/>
      <c r="G329" s="181"/>
      <c r="H329" s="181"/>
    </row>
    <row r="330" spans="1:8" ht="33.75" customHeight="1">
      <c r="A330" s="165"/>
      <c r="B330" s="165"/>
      <c r="C330" s="181"/>
      <c r="D330" s="165"/>
      <c r="E330" s="181"/>
      <c r="F330" s="181"/>
      <c r="G330" s="181"/>
      <c r="H330" s="181"/>
    </row>
    <row r="331" spans="1:8" ht="33.75" customHeight="1">
      <c r="A331" s="165"/>
      <c r="B331" s="165"/>
      <c r="C331" s="181"/>
      <c r="D331" s="165"/>
      <c r="E331" s="181"/>
      <c r="F331" s="181"/>
      <c r="G331" s="181"/>
      <c r="H331" s="181"/>
    </row>
    <row r="332" spans="1:8" ht="33.75" customHeight="1">
      <c r="A332" s="165"/>
      <c r="B332" s="165"/>
      <c r="C332" s="181"/>
      <c r="D332" s="165"/>
      <c r="E332" s="181"/>
      <c r="F332" s="181"/>
      <c r="G332" s="181"/>
      <c r="H332" s="181"/>
    </row>
    <row r="333" spans="1:8" ht="33.75" customHeight="1">
      <c r="A333" s="165"/>
      <c r="B333" s="165"/>
      <c r="C333" s="181"/>
      <c r="D333" s="165"/>
      <c r="E333" s="181"/>
      <c r="F333" s="181"/>
      <c r="G333" s="181"/>
      <c r="H333" s="181"/>
    </row>
    <row r="334" spans="1:8" ht="33.75" customHeight="1">
      <c r="A334" s="165"/>
      <c r="B334" s="165"/>
      <c r="C334" s="181"/>
      <c r="D334" s="165"/>
      <c r="E334" s="181"/>
      <c r="F334" s="181"/>
      <c r="G334" s="181"/>
      <c r="H334" s="181"/>
    </row>
    <row r="335" spans="1:8" ht="33.75" customHeight="1">
      <c r="A335" s="165"/>
      <c r="B335" s="165"/>
      <c r="C335" s="181"/>
      <c r="D335" s="165"/>
      <c r="E335" s="181"/>
      <c r="F335" s="181"/>
      <c r="G335" s="181"/>
      <c r="H335" s="181"/>
    </row>
    <row r="336" spans="1:8" ht="33.75" customHeight="1">
      <c r="A336" s="165"/>
      <c r="B336" s="165"/>
      <c r="C336" s="181"/>
      <c r="D336" s="165"/>
      <c r="E336" s="181"/>
      <c r="F336" s="181"/>
      <c r="G336" s="181"/>
      <c r="H336" s="181"/>
    </row>
    <row r="337" spans="1:8" ht="33.75" customHeight="1">
      <c r="A337" s="165"/>
      <c r="B337" s="165"/>
      <c r="C337" s="181"/>
      <c r="D337" s="165"/>
      <c r="E337" s="181"/>
      <c r="F337" s="181"/>
      <c r="G337" s="181"/>
      <c r="H337" s="181"/>
    </row>
    <row r="338" spans="1:8" ht="33.75" customHeight="1">
      <c r="A338" s="165"/>
      <c r="B338" s="165"/>
      <c r="C338" s="181"/>
      <c r="D338" s="165"/>
      <c r="E338" s="181"/>
      <c r="F338" s="181"/>
      <c r="G338" s="181"/>
      <c r="H338" s="181"/>
    </row>
    <row r="339" spans="1:8" ht="33.75" customHeight="1">
      <c r="A339" s="165"/>
      <c r="B339" s="165"/>
      <c r="C339" s="181"/>
      <c r="D339" s="165"/>
      <c r="E339" s="181"/>
      <c r="F339" s="181"/>
      <c r="G339" s="181"/>
      <c r="H339" s="181"/>
    </row>
    <row r="340" spans="1:8" ht="33.75" customHeight="1">
      <c r="A340" s="165"/>
      <c r="B340" s="165"/>
      <c r="C340" s="181"/>
      <c r="D340" s="165"/>
      <c r="E340" s="181"/>
      <c r="F340" s="181"/>
      <c r="G340" s="181"/>
      <c r="H340" s="181"/>
    </row>
    <row r="341" spans="1:8" ht="33.75" customHeight="1">
      <c r="A341" s="165"/>
      <c r="B341" s="165"/>
      <c r="C341" s="181"/>
      <c r="D341" s="165"/>
      <c r="E341" s="181"/>
      <c r="F341" s="181"/>
      <c r="G341" s="181"/>
      <c r="H341" s="181"/>
    </row>
    <row r="342" spans="1:8" ht="33.75" customHeight="1">
      <c r="A342" s="165"/>
      <c r="B342" s="165"/>
      <c r="C342" s="181"/>
      <c r="D342" s="165"/>
      <c r="E342" s="181"/>
      <c r="F342" s="181"/>
      <c r="G342" s="181"/>
      <c r="H342" s="181"/>
    </row>
    <row r="343" spans="1:8" ht="33.75" customHeight="1">
      <c r="A343" s="165"/>
      <c r="B343" s="165"/>
      <c r="C343" s="181"/>
      <c r="D343" s="165"/>
      <c r="E343" s="181"/>
      <c r="F343" s="181"/>
      <c r="G343" s="181"/>
      <c r="H343" s="181"/>
    </row>
    <row r="344" spans="1:8" ht="33.75" customHeight="1">
      <c r="A344" s="165"/>
      <c r="B344" s="165"/>
      <c r="C344" s="181"/>
      <c r="D344" s="165"/>
      <c r="E344" s="181"/>
      <c r="F344" s="181"/>
      <c r="G344" s="181"/>
      <c r="H344" s="181"/>
    </row>
    <row r="345" spans="1:8" ht="33.75" customHeight="1">
      <c r="A345" s="165"/>
      <c r="B345" s="165"/>
      <c r="C345" s="181"/>
      <c r="D345" s="165"/>
      <c r="E345" s="181"/>
      <c r="F345" s="181"/>
      <c r="G345" s="181"/>
      <c r="H345" s="181"/>
    </row>
    <row r="346" spans="1:8" ht="33.75" customHeight="1">
      <c r="A346" s="165"/>
      <c r="B346" s="165"/>
      <c r="C346" s="181"/>
      <c r="D346" s="165"/>
      <c r="E346" s="181"/>
      <c r="F346" s="181"/>
      <c r="G346" s="181"/>
      <c r="H346" s="181"/>
    </row>
    <row r="347" spans="1:8" ht="33.75" customHeight="1">
      <c r="A347" s="165"/>
      <c r="B347" s="165"/>
      <c r="C347" s="181"/>
      <c r="D347" s="165"/>
      <c r="E347" s="181"/>
      <c r="F347" s="181"/>
      <c r="G347" s="181"/>
      <c r="H347" s="181"/>
    </row>
    <row r="348" spans="1:8" ht="33.75" customHeight="1">
      <c r="A348" s="165"/>
      <c r="B348" s="165"/>
      <c r="C348" s="181"/>
      <c r="D348" s="165"/>
      <c r="E348" s="181"/>
      <c r="F348" s="181"/>
      <c r="G348" s="181"/>
      <c r="H348" s="181"/>
    </row>
    <row r="349" spans="1:8" ht="33.75" customHeight="1">
      <c r="A349" s="165"/>
      <c r="B349" s="165"/>
      <c r="C349" s="181"/>
      <c r="D349" s="165"/>
      <c r="E349" s="181"/>
      <c r="F349" s="181"/>
      <c r="G349" s="181"/>
      <c r="H349" s="181"/>
    </row>
    <row r="350" spans="1:8" ht="33.75" customHeight="1">
      <c r="A350" s="165"/>
      <c r="B350" s="165"/>
      <c r="C350" s="181"/>
      <c r="D350" s="165"/>
      <c r="E350" s="181"/>
      <c r="F350" s="181"/>
      <c r="G350" s="181"/>
      <c r="H350" s="181"/>
    </row>
    <row r="351" spans="1:8" ht="33.75" customHeight="1">
      <c r="A351" s="165"/>
      <c r="B351" s="165"/>
      <c r="C351" s="181"/>
      <c r="D351" s="165"/>
      <c r="E351" s="181"/>
      <c r="F351" s="181"/>
      <c r="G351" s="181"/>
      <c r="H351" s="181"/>
    </row>
    <row r="352" spans="1:8" ht="33.75" customHeight="1">
      <c r="A352" s="165"/>
      <c r="B352" s="165"/>
      <c r="C352" s="181"/>
      <c r="D352" s="165"/>
      <c r="E352" s="181"/>
      <c r="F352" s="181"/>
      <c r="G352" s="181"/>
      <c r="H352" s="181"/>
    </row>
    <row r="353" spans="1:8" ht="33.75" customHeight="1">
      <c r="A353" s="165"/>
      <c r="B353" s="165"/>
      <c r="C353" s="181"/>
      <c r="D353" s="165"/>
      <c r="E353" s="181"/>
      <c r="F353" s="181"/>
      <c r="G353" s="181"/>
      <c r="H353" s="181"/>
    </row>
    <row r="354" spans="1:8" ht="33.75" customHeight="1">
      <c r="A354" s="165"/>
      <c r="B354" s="165"/>
      <c r="C354" s="181"/>
      <c r="D354" s="165"/>
      <c r="E354" s="181"/>
      <c r="F354" s="181"/>
      <c r="G354" s="181"/>
      <c r="H354" s="181"/>
    </row>
    <row r="355" spans="1:8" ht="33.75" customHeight="1">
      <c r="A355" s="165"/>
      <c r="B355" s="165"/>
      <c r="C355" s="181"/>
      <c r="D355" s="165"/>
      <c r="E355" s="181"/>
      <c r="F355" s="181"/>
      <c r="G355" s="181"/>
      <c r="H355" s="181"/>
    </row>
    <row r="356" spans="1:8" ht="33.75" customHeight="1">
      <c r="A356" s="165"/>
      <c r="B356" s="165"/>
      <c r="C356" s="181"/>
      <c r="D356" s="165"/>
      <c r="E356" s="181"/>
      <c r="F356" s="181"/>
      <c r="G356" s="181"/>
      <c r="H356" s="181"/>
    </row>
    <row r="357" spans="1:8" ht="33.75" customHeight="1">
      <c r="A357" s="165"/>
      <c r="B357" s="165"/>
      <c r="C357" s="181"/>
      <c r="D357" s="165"/>
      <c r="E357" s="181"/>
      <c r="F357" s="181"/>
      <c r="G357" s="181"/>
      <c r="H357" s="181"/>
    </row>
    <row r="358" spans="1:8" ht="33.75" customHeight="1">
      <c r="A358" s="165"/>
      <c r="B358" s="165"/>
      <c r="C358" s="181"/>
      <c r="D358" s="165"/>
      <c r="E358" s="181"/>
      <c r="F358" s="181"/>
      <c r="G358" s="181"/>
      <c r="H358" s="181"/>
    </row>
    <row r="359" spans="1:8" ht="33.75" customHeight="1">
      <c r="A359" s="165"/>
      <c r="B359" s="165"/>
      <c r="C359" s="181"/>
      <c r="D359" s="165"/>
      <c r="E359" s="181"/>
      <c r="F359" s="181"/>
      <c r="G359" s="181"/>
      <c r="H359" s="181"/>
    </row>
    <row r="360" spans="1:8" ht="33.75" customHeight="1">
      <c r="A360" s="165"/>
      <c r="B360" s="165"/>
      <c r="C360" s="181"/>
      <c r="D360" s="165"/>
      <c r="E360" s="181"/>
      <c r="F360" s="181"/>
      <c r="G360" s="181"/>
      <c r="H360" s="181"/>
    </row>
    <row r="361" spans="1:8" ht="33.75" customHeight="1">
      <c r="A361" s="165"/>
      <c r="B361" s="165"/>
      <c r="C361" s="181"/>
      <c r="D361" s="165"/>
      <c r="E361" s="181"/>
      <c r="F361" s="181"/>
      <c r="G361" s="181"/>
      <c r="H361" s="181"/>
    </row>
    <row r="362" spans="1:8" ht="33.75" customHeight="1">
      <c r="A362" s="165"/>
      <c r="B362" s="165"/>
      <c r="C362" s="181"/>
      <c r="D362" s="165"/>
      <c r="E362" s="181"/>
      <c r="F362" s="181"/>
      <c r="G362" s="181"/>
      <c r="H362" s="181"/>
    </row>
    <row r="363" spans="1:8" ht="33.75" customHeight="1">
      <c r="A363" s="165"/>
      <c r="B363" s="165"/>
      <c r="C363" s="181"/>
      <c r="D363" s="165"/>
      <c r="E363" s="181"/>
      <c r="F363" s="181"/>
      <c r="G363" s="181"/>
      <c r="H363" s="181"/>
    </row>
    <row r="364" spans="1:8" ht="33.75" customHeight="1">
      <c r="A364" s="165"/>
      <c r="B364" s="165"/>
      <c r="C364" s="181"/>
      <c r="D364" s="165"/>
      <c r="E364" s="181"/>
      <c r="F364" s="181"/>
      <c r="G364" s="181"/>
      <c r="H364" s="181"/>
    </row>
    <row r="365" spans="1:8" ht="33.75" customHeight="1">
      <c r="A365" s="165"/>
      <c r="B365" s="165"/>
      <c r="C365" s="181"/>
      <c r="D365" s="165"/>
      <c r="E365" s="181"/>
      <c r="F365" s="181"/>
      <c r="G365" s="181"/>
      <c r="H365" s="181"/>
    </row>
    <row r="366" spans="1:8" ht="33.75" customHeight="1">
      <c r="A366" s="165"/>
      <c r="B366" s="165"/>
      <c r="C366" s="181"/>
      <c r="D366" s="165"/>
      <c r="E366" s="181"/>
      <c r="F366" s="181"/>
      <c r="G366" s="181"/>
      <c r="H366" s="181"/>
    </row>
    <row r="367" spans="1:8" ht="33.75" customHeight="1">
      <c r="A367" s="165"/>
      <c r="B367" s="165"/>
      <c r="C367" s="181"/>
      <c r="D367" s="165"/>
      <c r="E367" s="181"/>
      <c r="F367" s="181"/>
      <c r="G367" s="181"/>
      <c r="H367" s="181"/>
    </row>
    <row r="368" spans="1:8" ht="33.75" customHeight="1">
      <c r="A368" s="165"/>
      <c r="B368" s="165"/>
      <c r="C368" s="181"/>
      <c r="D368" s="165"/>
      <c r="E368" s="181"/>
      <c r="F368" s="181"/>
      <c r="G368" s="181"/>
      <c r="H368" s="181"/>
    </row>
    <row r="369" spans="1:8" ht="33.75" customHeight="1">
      <c r="A369" s="165"/>
      <c r="B369" s="165"/>
      <c r="C369" s="181"/>
      <c r="D369" s="165"/>
      <c r="E369" s="181"/>
      <c r="F369" s="181"/>
      <c r="G369" s="181"/>
      <c r="H369" s="181"/>
    </row>
    <row r="370" spans="1:8" ht="33.75" customHeight="1">
      <c r="A370" s="165"/>
      <c r="B370" s="165"/>
      <c r="C370" s="181"/>
      <c r="D370" s="165"/>
      <c r="E370" s="181"/>
      <c r="F370" s="181"/>
      <c r="G370" s="181"/>
      <c r="H370" s="181"/>
    </row>
    <row r="371" spans="1:8" ht="33.75" customHeight="1">
      <c r="A371" s="165"/>
      <c r="B371" s="165"/>
      <c r="C371" s="181"/>
      <c r="D371" s="165"/>
      <c r="E371" s="181"/>
      <c r="F371" s="181"/>
      <c r="G371" s="181"/>
      <c r="H371" s="181"/>
    </row>
    <row r="372" spans="1:8" ht="33.75" customHeight="1">
      <c r="A372" s="165"/>
      <c r="B372" s="165"/>
      <c r="C372" s="181"/>
      <c r="D372" s="165"/>
      <c r="E372" s="181"/>
      <c r="F372" s="181"/>
      <c r="G372" s="181"/>
      <c r="H372" s="181"/>
    </row>
    <row r="373" spans="1:8" ht="33.75" customHeight="1">
      <c r="A373" s="165"/>
      <c r="B373" s="165"/>
      <c r="C373" s="181"/>
      <c r="D373" s="165"/>
      <c r="E373" s="181"/>
      <c r="F373" s="181"/>
      <c r="G373" s="181"/>
      <c r="H373" s="181"/>
    </row>
    <row r="374" spans="1:8" ht="33.75" customHeight="1">
      <c r="A374" s="165"/>
      <c r="B374" s="165"/>
      <c r="C374" s="181"/>
      <c r="D374" s="165"/>
      <c r="E374" s="181"/>
      <c r="F374" s="181"/>
      <c r="G374" s="181"/>
      <c r="H374" s="181"/>
    </row>
    <row r="375" spans="1:8" ht="33.75" customHeight="1">
      <c r="A375" s="165"/>
      <c r="B375" s="165"/>
      <c r="C375" s="181"/>
      <c r="D375" s="165"/>
      <c r="E375" s="181"/>
      <c r="F375" s="181"/>
      <c r="G375" s="181"/>
      <c r="H375" s="181"/>
    </row>
    <row r="376" spans="1:8" ht="33.75" customHeight="1">
      <c r="A376" s="165"/>
      <c r="B376" s="165"/>
      <c r="C376" s="181"/>
      <c r="D376" s="165"/>
      <c r="E376" s="181"/>
      <c r="F376" s="181"/>
      <c r="G376" s="181"/>
      <c r="H376" s="181"/>
    </row>
    <row r="377" spans="1:8" ht="33.75" customHeight="1">
      <c r="A377" s="165"/>
      <c r="B377" s="165"/>
      <c r="C377" s="181"/>
      <c r="D377" s="165"/>
      <c r="E377" s="181"/>
      <c r="F377" s="181"/>
      <c r="G377" s="181"/>
      <c r="H377" s="181"/>
    </row>
    <row r="378" spans="1:8" ht="33.75" customHeight="1">
      <c r="A378" s="165"/>
      <c r="B378" s="165"/>
      <c r="C378" s="181"/>
      <c r="D378" s="165"/>
      <c r="E378" s="181"/>
      <c r="F378" s="181"/>
      <c r="G378" s="181"/>
      <c r="H378" s="181"/>
    </row>
    <row r="379" spans="1:8" ht="33.75" customHeight="1">
      <c r="A379" s="165"/>
      <c r="B379" s="165"/>
      <c r="C379" s="181"/>
      <c r="D379" s="165"/>
      <c r="E379" s="181"/>
      <c r="F379" s="181"/>
      <c r="G379" s="181"/>
      <c r="H379" s="181"/>
    </row>
    <row r="380" spans="1:8" ht="33.75" customHeight="1">
      <c r="A380" s="165"/>
      <c r="B380" s="165"/>
      <c r="C380" s="181"/>
      <c r="D380" s="165"/>
      <c r="E380" s="181"/>
      <c r="F380" s="181"/>
      <c r="G380" s="181"/>
      <c r="H380" s="181"/>
    </row>
    <row r="381" spans="1:8" ht="33.75" customHeight="1">
      <c r="A381" s="165"/>
      <c r="B381" s="165"/>
      <c r="C381" s="181"/>
      <c r="D381" s="165"/>
      <c r="E381" s="181"/>
      <c r="F381" s="181"/>
      <c r="G381" s="181"/>
      <c r="H381" s="181"/>
    </row>
    <row r="382" spans="1:8" ht="33.75" customHeight="1">
      <c r="A382" s="165"/>
      <c r="B382" s="165"/>
      <c r="C382" s="181"/>
      <c r="D382" s="165"/>
      <c r="E382" s="181"/>
      <c r="F382" s="181"/>
      <c r="G382" s="181"/>
      <c r="H382" s="181"/>
    </row>
    <row r="383" spans="1:8" ht="33.75" customHeight="1">
      <c r="A383" s="165"/>
      <c r="B383" s="165"/>
      <c r="C383" s="181"/>
      <c r="D383" s="165"/>
      <c r="E383" s="181"/>
      <c r="F383" s="181"/>
      <c r="G383" s="181"/>
      <c r="H383" s="181"/>
    </row>
    <row r="384" spans="1:8" ht="33.75" customHeight="1">
      <c r="A384" s="165"/>
      <c r="B384" s="165"/>
      <c r="C384" s="181"/>
      <c r="D384" s="165"/>
      <c r="E384" s="181"/>
      <c r="F384" s="181"/>
      <c r="G384" s="181"/>
      <c r="H384" s="181"/>
    </row>
    <row r="385" spans="1:8" ht="33.75" customHeight="1">
      <c r="A385" s="165"/>
      <c r="B385" s="165"/>
      <c r="C385" s="181"/>
      <c r="D385" s="165"/>
      <c r="E385" s="181"/>
      <c r="F385" s="181"/>
      <c r="G385" s="181"/>
      <c r="H385" s="181"/>
    </row>
    <row r="386" spans="1:8" ht="33.75" customHeight="1">
      <c r="A386" s="165"/>
      <c r="B386" s="165"/>
      <c r="C386" s="181"/>
      <c r="D386" s="165"/>
      <c r="E386" s="181"/>
      <c r="F386" s="181"/>
      <c r="G386" s="181"/>
      <c r="H386" s="181"/>
    </row>
    <row r="387" spans="1:8" ht="33.75" customHeight="1">
      <c r="A387" s="165"/>
      <c r="B387" s="165"/>
      <c r="C387" s="181"/>
      <c r="D387" s="165"/>
      <c r="E387" s="181"/>
      <c r="F387" s="181"/>
      <c r="G387" s="181"/>
      <c r="H387" s="181"/>
    </row>
    <row r="388" spans="1:8" ht="33.75" customHeight="1">
      <c r="A388" s="165"/>
      <c r="B388" s="165"/>
      <c r="C388" s="181"/>
      <c r="D388" s="165"/>
      <c r="E388" s="181"/>
      <c r="F388" s="181"/>
      <c r="G388" s="181"/>
      <c r="H388" s="181"/>
    </row>
    <row r="389" spans="1:8" ht="33.75" customHeight="1">
      <c r="A389" s="165"/>
      <c r="B389" s="165"/>
      <c r="C389" s="181"/>
      <c r="D389" s="165"/>
      <c r="E389" s="181"/>
      <c r="F389" s="181"/>
      <c r="G389" s="181"/>
      <c r="H389" s="181"/>
    </row>
    <row r="390" spans="1:8" ht="33.75" customHeight="1">
      <c r="A390" s="165"/>
      <c r="B390" s="165"/>
      <c r="C390" s="181"/>
      <c r="D390" s="165"/>
      <c r="E390" s="181"/>
      <c r="F390" s="181"/>
      <c r="G390" s="181"/>
      <c r="H390" s="181"/>
    </row>
    <row r="391" spans="1:8" ht="33.75" customHeight="1">
      <c r="A391" s="165"/>
      <c r="B391" s="165"/>
      <c r="C391" s="181"/>
      <c r="D391" s="165"/>
      <c r="E391" s="181"/>
      <c r="F391" s="181"/>
      <c r="G391" s="181"/>
      <c r="H391" s="181"/>
    </row>
    <row r="392" spans="1:8" ht="33.75" customHeight="1">
      <c r="A392" s="165"/>
      <c r="B392" s="165"/>
      <c r="C392" s="181"/>
      <c r="D392" s="165"/>
      <c r="E392" s="181"/>
      <c r="F392" s="181"/>
      <c r="G392" s="181"/>
      <c r="H392" s="181"/>
    </row>
    <row r="393" spans="1:8" ht="33.75" customHeight="1">
      <c r="A393" s="165"/>
      <c r="B393" s="165"/>
      <c r="C393" s="181"/>
      <c r="D393" s="165"/>
      <c r="E393" s="181"/>
      <c r="F393" s="181"/>
      <c r="G393" s="181"/>
      <c r="H393" s="181"/>
    </row>
    <row r="394" spans="1:8" ht="33.75" customHeight="1">
      <c r="A394" s="165"/>
      <c r="B394" s="165"/>
      <c r="C394" s="181"/>
      <c r="D394" s="165"/>
      <c r="E394" s="181"/>
      <c r="F394" s="181"/>
      <c r="G394" s="181"/>
      <c r="H394" s="181"/>
    </row>
    <row r="395" spans="1:8" ht="33.75" customHeight="1">
      <c r="A395" s="165"/>
      <c r="B395" s="165"/>
      <c r="C395" s="181"/>
      <c r="D395" s="165"/>
      <c r="E395" s="181"/>
      <c r="F395" s="181"/>
      <c r="G395" s="181"/>
      <c r="H395" s="181"/>
    </row>
    <row r="396" spans="1:8" ht="33.75" customHeight="1">
      <c r="A396" s="165"/>
      <c r="B396" s="165"/>
      <c r="C396" s="181"/>
      <c r="D396" s="165"/>
      <c r="E396" s="181"/>
      <c r="F396" s="181"/>
      <c r="G396" s="181"/>
      <c r="H396" s="181"/>
    </row>
    <row r="397" spans="1:8" ht="33.75" customHeight="1">
      <c r="A397" s="165"/>
      <c r="B397" s="165"/>
      <c r="C397" s="181"/>
      <c r="D397" s="165"/>
      <c r="E397" s="181"/>
      <c r="F397" s="181"/>
      <c r="G397" s="181"/>
      <c r="H397" s="181"/>
    </row>
    <row r="398" spans="1:8" ht="33.75" customHeight="1">
      <c r="A398" s="165"/>
      <c r="B398" s="165"/>
      <c r="C398" s="181"/>
      <c r="D398" s="165"/>
      <c r="E398" s="181"/>
      <c r="F398" s="181"/>
      <c r="G398" s="181"/>
      <c r="H398" s="181"/>
    </row>
    <row r="399" spans="1:8" ht="33.75" customHeight="1">
      <c r="A399" s="165"/>
      <c r="B399" s="165"/>
      <c r="C399" s="181"/>
      <c r="D399" s="165"/>
      <c r="E399" s="181"/>
      <c r="F399" s="181"/>
      <c r="G399" s="181"/>
      <c r="H399" s="181"/>
    </row>
    <row r="400" spans="1:8" ht="33.75" customHeight="1">
      <c r="A400" s="165"/>
      <c r="B400" s="165"/>
      <c r="C400" s="181"/>
      <c r="D400" s="165"/>
      <c r="E400" s="181"/>
      <c r="F400" s="181"/>
      <c r="G400" s="181"/>
      <c r="H400" s="181"/>
    </row>
    <row r="401" spans="1:8" ht="33.75" customHeight="1">
      <c r="A401" s="165"/>
      <c r="B401" s="165"/>
      <c r="C401" s="181"/>
      <c r="D401" s="165"/>
      <c r="E401" s="181"/>
      <c r="F401" s="181"/>
      <c r="G401" s="181"/>
      <c r="H401" s="181"/>
    </row>
    <row r="402" spans="1:8" ht="33.75" customHeight="1">
      <c r="A402" s="165"/>
      <c r="B402" s="165"/>
      <c r="C402" s="181"/>
      <c r="D402" s="165"/>
      <c r="E402" s="181"/>
      <c r="F402" s="181"/>
      <c r="G402" s="181"/>
      <c r="H402" s="181"/>
    </row>
    <row r="403" spans="1:8" ht="33.75" customHeight="1">
      <c r="A403" s="165"/>
      <c r="B403" s="165"/>
      <c r="C403" s="181"/>
      <c r="D403" s="165"/>
      <c r="E403" s="181"/>
      <c r="F403" s="181"/>
      <c r="G403" s="181"/>
      <c r="H403" s="181"/>
    </row>
    <row r="404" spans="1:8" ht="33.75" customHeight="1">
      <c r="A404" s="165"/>
      <c r="B404" s="165"/>
      <c r="C404" s="181"/>
      <c r="D404" s="165"/>
      <c r="E404" s="181"/>
      <c r="F404" s="181"/>
      <c r="G404" s="181"/>
      <c r="H404" s="181"/>
    </row>
    <row r="405" spans="1:8" ht="33.75" customHeight="1">
      <c r="A405" s="165"/>
      <c r="B405" s="165"/>
      <c r="C405" s="181"/>
      <c r="D405" s="165"/>
      <c r="E405" s="181"/>
      <c r="F405" s="181"/>
      <c r="G405" s="181"/>
      <c r="H405" s="181"/>
    </row>
    <row r="406" spans="1:8" ht="33.75" customHeight="1">
      <c r="A406" s="165"/>
      <c r="B406" s="165"/>
      <c r="C406" s="181"/>
      <c r="D406" s="165"/>
      <c r="E406" s="181"/>
      <c r="F406" s="181"/>
      <c r="G406" s="181"/>
      <c r="H406" s="181"/>
    </row>
    <row r="407" spans="1:8" ht="33.75" customHeight="1">
      <c r="A407" s="165"/>
      <c r="B407" s="165"/>
      <c r="C407" s="181"/>
      <c r="D407" s="165"/>
      <c r="E407" s="181"/>
      <c r="F407" s="181"/>
      <c r="G407" s="181"/>
      <c r="H407" s="181"/>
    </row>
    <row r="408" spans="1:8" ht="33.75" customHeight="1">
      <c r="A408" s="165"/>
      <c r="B408" s="165"/>
      <c r="C408" s="181"/>
      <c r="D408" s="165"/>
      <c r="E408" s="181"/>
      <c r="F408" s="181"/>
      <c r="G408" s="181"/>
      <c r="H408" s="181"/>
    </row>
    <row r="409" spans="1:8" ht="33.75" customHeight="1">
      <c r="A409" s="165"/>
      <c r="B409" s="165"/>
      <c r="C409" s="181"/>
      <c r="D409" s="165"/>
      <c r="E409" s="181"/>
      <c r="F409" s="181"/>
      <c r="G409" s="181"/>
      <c r="H409" s="181"/>
    </row>
    <row r="410" spans="1:8" ht="33.75" customHeight="1">
      <c r="A410" s="165"/>
      <c r="B410" s="165"/>
      <c r="C410" s="181"/>
      <c r="D410" s="165"/>
      <c r="E410" s="181"/>
      <c r="F410" s="181"/>
      <c r="G410" s="181"/>
      <c r="H410" s="181"/>
    </row>
    <row r="411" spans="1:8" ht="33.75" customHeight="1">
      <c r="A411" s="165"/>
      <c r="B411" s="165"/>
      <c r="C411" s="181"/>
      <c r="D411" s="165"/>
      <c r="E411" s="181"/>
      <c r="F411" s="181"/>
      <c r="G411" s="181"/>
      <c r="H411" s="181"/>
    </row>
    <row r="412" spans="1:8" ht="33.75" customHeight="1">
      <c r="A412" s="165"/>
      <c r="B412" s="165"/>
      <c r="C412" s="181"/>
      <c r="D412" s="165"/>
      <c r="E412" s="181"/>
      <c r="F412" s="181"/>
      <c r="G412" s="181"/>
      <c r="H412" s="181"/>
    </row>
    <row r="413" spans="1:8" ht="33.75" customHeight="1">
      <c r="A413" s="165"/>
      <c r="B413" s="165"/>
      <c r="C413" s="181"/>
      <c r="D413" s="165"/>
      <c r="E413" s="181"/>
      <c r="F413" s="181"/>
      <c r="G413" s="181"/>
      <c r="H413" s="181"/>
    </row>
    <row r="414" spans="1:8" ht="33.75" customHeight="1">
      <c r="A414" s="165"/>
      <c r="B414" s="165"/>
      <c r="C414" s="181"/>
      <c r="D414" s="165"/>
      <c r="E414" s="181"/>
      <c r="F414" s="181"/>
      <c r="G414" s="181"/>
      <c r="H414" s="181"/>
    </row>
    <row r="415" spans="1:8" ht="33.75" customHeight="1">
      <c r="A415" s="165"/>
      <c r="B415" s="165"/>
      <c r="C415" s="181"/>
      <c r="D415" s="165"/>
      <c r="E415" s="181"/>
      <c r="F415" s="181"/>
      <c r="G415" s="181"/>
      <c r="H415" s="181"/>
    </row>
    <row r="416" spans="1:8" ht="33.75" customHeight="1">
      <c r="A416" s="165"/>
      <c r="B416" s="165"/>
      <c r="C416" s="181"/>
      <c r="D416" s="165"/>
      <c r="E416" s="181"/>
      <c r="F416" s="181"/>
      <c r="G416" s="181"/>
      <c r="H416" s="181"/>
    </row>
    <row r="417" spans="1:8" ht="33.75" customHeight="1">
      <c r="A417" s="165"/>
      <c r="B417" s="165"/>
      <c r="C417" s="181"/>
      <c r="D417" s="165"/>
      <c r="E417" s="181"/>
      <c r="F417" s="181"/>
      <c r="G417" s="181"/>
      <c r="H417" s="181"/>
    </row>
    <row r="418" spans="1:8" ht="33.75" customHeight="1">
      <c r="A418" s="165"/>
      <c r="B418" s="165"/>
      <c r="C418" s="181"/>
      <c r="D418" s="165"/>
      <c r="E418" s="181"/>
      <c r="F418" s="181"/>
      <c r="G418" s="181"/>
      <c r="H418" s="181"/>
    </row>
    <row r="419" spans="1:8" ht="33.75" customHeight="1">
      <c r="A419" s="165"/>
      <c r="B419" s="165"/>
      <c r="C419" s="181"/>
      <c r="D419" s="165"/>
      <c r="E419" s="181"/>
      <c r="F419" s="181"/>
      <c r="G419" s="181"/>
      <c r="H419" s="181"/>
    </row>
    <row r="420" spans="1:8" ht="33.75" customHeight="1">
      <c r="A420" s="165"/>
      <c r="B420" s="165"/>
      <c r="C420" s="181"/>
      <c r="D420" s="165"/>
      <c r="E420" s="181"/>
      <c r="F420" s="181"/>
      <c r="G420" s="181"/>
      <c r="H420" s="181"/>
    </row>
    <row r="421" spans="1:8" ht="33.75" customHeight="1">
      <c r="A421" s="165"/>
      <c r="B421" s="165"/>
      <c r="C421" s="181"/>
      <c r="D421" s="165"/>
      <c r="E421" s="181"/>
      <c r="F421" s="181"/>
      <c r="G421" s="181"/>
      <c r="H421" s="181"/>
    </row>
    <row r="422" spans="1:8" ht="33.75" customHeight="1">
      <c r="A422" s="165"/>
      <c r="B422" s="165"/>
      <c r="C422" s="181"/>
      <c r="D422" s="165"/>
      <c r="E422" s="181"/>
      <c r="F422" s="181"/>
      <c r="G422" s="181"/>
      <c r="H422" s="181"/>
    </row>
    <row r="423" spans="1:8" ht="33.75" customHeight="1">
      <c r="A423" s="165"/>
      <c r="B423" s="165"/>
      <c r="C423" s="181"/>
      <c r="D423" s="165"/>
      <c r="E423" s="181"/>
      <c r="F423" s="181"/>
      <c r="G423" s="181"/>
      <c r="H423" s="181"/>
    </row>
    <row r="424" spans="1:8" ht="33.75" customHeight="1">
      <c r="A424" s="165"/>
      <c r="B424" s="165"/>
      <c r="C424" s="181"/>
      <c r="D424" s="165"/>
      <c r="E424" s="181"/>
      <c r="F424" s="181"/>
      <c r="G424" s="181"/>
      <c r="H424" s="181"/>
    </row>
    <row r="425" spans="1:8" ht="33.75" customHeight="1">
      <c r="A425" s="165"/>
      <c r="B425" s="165"/>
      <c r="C425" s="181"/>
      <c r="D425" s="165"/>
      <c r="E425" s="181"/>
      <c r="F425" s="181"/>
      <c r="G425" s="181"/>
      <c r="H425" s="181"/>
    </row>
    <row r="426" spans="1:8" ht="33.75" customHeight="1">
      <c r="A426" s="165"/>
      <c r="B426" s="165"/>
      <c r="C426" s="181"/>
      <c r="D426" s="165"/>
      <c r="E426" s="181"/>
      <c r="F426" s="181"/>
      <c r="G426" s="181"/>
      <c r="H426" s="181"/>
    </row>
    <row r="427" spans="1:8" ht="33.75" customHeight="1">
      <c r="A427" s="165"/>
      <c r="B427" s="165"/>
      <c r="C427" s="181"/>
      <c r="D427" s="165"/>
      <c r="E427" s="181"/>
      <c r="F427" s="181"/>
      <c r="G427" s="181"/>
      <c r="H427" s="181"/>
    </row>
    <row r="428" spans="1:8" ht="33.75" customHeight="1">
      <c r="A428" s="165"/>
      <c r="B428" s="165"/>
      <c r="C428" s="181"/>
      <c r="D428" s="165"/>
      <c r="E428" s="181"/>
      <c r="F428" s="181"/>
      <c r="G428" s="181"/>
      <c r="H428" s="181"/>
    </row>
    <row r="429" spans="1:8" ht="33.75" customHeight="1">
      <c r="A429" s="165"/>
      <c r="B429" s="165"/>
      <c r="C429" s="181"/>
      <c r="D429" s="165"/>
      <c r="E429" s="181"/>
      <c r="F429" s="181"/>
      <c r="G429" s="181"/>
      <c r="H429" s="181"/>
    </row>
    <row r="430" spans="1:8" ht="33.75" customHeight="1">
      <c r="A430" s="165"/>
      <c r="B430" s="165"/>
      <c r="C430" s="181"/>
      <c r="D430" s="165"/>
      <c r="E430" s="181"/>
      <c r="F430" s="181"/>
      <c r="G430" s="181"/>
      <c r="H430" s="181"/>
    </row>
    <row r="431" spans="1:8" ht="33.75" customHeight="1">
      <c r="A431" s="165"/>
      <c r="B431" s="165"/>
      <c r="C431" s="181"/>
      <c r="D431" s="165"/>
      <c r="E431" s="181"/>
      <c r="F431" s="181"/>
      <c r="G431" s="181"/>
      <c r="H431" s="181"/>
    </row>
    <row r="432" spans="1:8" ht="33.75" customHeight="1">
      <c r="A432" s="165"/>
      <c r="B432" s="165"/>
      <c r="C432" s="181"/>
      <c r="D432" s="165"/>
      <c r="E432" s="181"/>
      <c r="F432" s="181"/>
      <c r="G432" s="181"/>
      <c r="H432" s="181"/>
    </row>
    <row r="433" spans="1:8" ht="33.75" customHeight="1">
      <c r="A433" s="165"/>
      <c r="B433" s="165"/>
      <c r="C433" s="181"/>
      <c r="D433" s="165"/>
      <c r="E433" s="181"/>
      <c r="F433" s="181"/>
      <c r="G433" s="181"/>
      <c r="H433" s="181"/>
    </row>
    <row r="434" spans="1:8" ht="33.75" customHeight="1">
      <c r="A434" s="165"/>
      <c r="B434" s="165"/>
      <c r="C434" s="181"/>
      <c r="D434" s="165"/>
      <c r="E434" s="181"/>
      <c r="F434" s="181"/>
      <c r="G434" s="181"/>
      <c r="H434" s="181"/>
    </row>
    <row r="435" spans="1:8" ht="33.75" customHeight="1">
      <c r="A435" s="165"/>
      <c r="B435" s="165"/>
      <c r="C435" s="181"/>
      <c r="D435" s="165"/>
      <c r="E435" s="181"/>
      <c r="F435" s="181"/>
      <c r="G435" s="181"/>
      <c r="H435" s="181"/>
    </row>
    <row r="436" spans="1:8" ht="33.75" customHeight="1">
      <c r="A436" s="165"/>
      <c r="B436" s="165"/>
      <c r="C436" s="181"/>
      <c r="D436" s="165"/>
      <c r="E436" s="181"/>
      <c r="F436" s="181"/>
      <c r="G436" s="181"/>
      <c r="H436" s="181"/>
    </row>
    <row r="437" spans="1:8" ht="33.75" customHeight="1">
      <c r="A437" s="165"/>
      <c r="B437" s="165"/>
      <c r="C437" s="181"/>
      <c r="D437" s="165"/>
      <c r="E437" s="181"/>
      <c r="F437" s="181"/>
      <c r="G437" s="181"/>
      <c r="H437" s="181"/>
    </row>
    <row r="438" spans="1:8" ht="33.75" customHeight="1">
      <c r="A438" s="165"/>
      <c r="B438" s="165"/>
      <c r="C438" s="181"/>
      <c r="D438" s="165"/>
      <c r="E438" s="181"/>
      <c r="F438" s="181"/>
      <c r="G438" s="181"/>
      <c r="H438" s="181"/>
    </row>
    <row r="439" spans="1:8" ht="33.75" customHeight="1">
      <c r="A439" s="165"/>
      <c r="B439" s="165"/>
      <c r="C439" s="181"/>
      <c r="D439" s="165"/>
      <c r="E439" s="181"/>
      <c r="F439" s="181"/>
      <c r="G439" s="181"/>
      <c r="H439" s="181"/>
    </row>
    <row r="440" spans="1:8" ht="33.75" customHeight="1">
      <c r="A440" s="165"/>
      <c r="B440" s="165"/>
      <c r="C440" s="181"/>
      <c r="D440" s="165"/>
      <c r="E440" s="181"/>
      <c r="F440" s="181"/>
      <c r="G440" s="181"/>
      <c r="H440" s="181"/>
    </row>
    <row r="441" spans="1:8" ht="33.75" customHeight="1">
      <c r="A441" s="165"/>
      <c r="B441" s="165"/>
      <c r="C441" s="181"/>
      <c r="D441" s="165"/>
      <c r="E441" s="181"/>
      <c r="F441" s="181"/>
      <c r="G441" s="181"/>
      <c r="H441" s="181"/>
    </row>
    <row r="442" spans="1:8" ht="33.75" customHeight="1">
      <c r="A442" s="165"/>
      <c r="B442" s="165"/>
      <c r="C442" s="181"/>
      <c r="D442" s="165"/>
      <c r="E442" s="181"/>
      <c r="F442" s="181"/>
      <c r="G442" s="181"/>
      <c r="H442" s="181"/>
    </row>
    <row r="443" spans="1:8" ht="33.75" customHeight="1">
      <c r="A443" s="165"/>
      <c r="B443" s="165"/>
      <c r="C443" s="181"/>
      <c r="D443" s="165"/>
      <c r="E443" s="181"/>
      <c r="F443" s="181"/>
      <c r="G443" s="181"/>
      <c r="H443" s="181"/>
    </row>
    <row r="444" spans="1:8" ht="33.75" customHeight="1">
      <c r="A444" s="165"/>
      <c r="B444" s="165"/>
      <c r="C444" s="181"/>
      <c r="D444" s="165"/>
      <c r="E444" s="181"/>
      <c r="F444" s="181"/>
      <c r="G444" s="181"/>
      <c r="H444" s="181"/>
    </row>
    <row r="445" spans="1:8" ht="33.75" customHeight="1">
      <c r="A445" s="165"/>
      <c r="B445" s="165"/>
      <c r="C445" s="181"/>
      <c r="D445" s="165"/>
      <c r="E445" s="181"/>
      <c r="F445" s="181"/>
      <c r="G445" s="181"/>
      <c r="H445" s="181"/>
    </row>
    <row r="446" spans="1:8" ht="33.75" customHeight="1">
      <c r="A446" s="165"/>
      <c r="B446" s="165"/>
      <c r="C446" s="181"/>
      <c r="D446" s="165"/>
      <c r="E446" s="181"/>
      <c r="F446" s="181"/>
      <c r="G446" s="181"/>
      <c r="H446" s="181"/>
    </row>
    <row r="447" spans="1:8" ht="33.75" customHeight="1">
      <c r="A447" s="165"/>
      <c r="B447" s="165"/>
      <c r="C447" s="181"/>
      <c r="D447" s="165"/>
      <c r="E447" s="181"/>
      <c r="F447" s="181"/>
      <c r="G447" s="181"/>
      <c r="H447" s="181"/>
    </row>
    <row r="448" spans="1:8" ht="33.75" customHeight="1">
      <c r="A448" s="165"/>
      <c r="B448" s="165"/>
      <c r="C448" s="181"/>
      <c r="D448" s="165"/>
      <c r="E448" s="181"/>
      <c r="F448" s="181"/>
      <c r="G448" s="181"/>
      <c r="H448" s="181"/>
    </row>
    <row r="449" spans="1:8" ht="33.75" customHeight="1">
      <c r="A449" s="165"/>
      <c r="B449" s="165"/>
      <c r="C449" s="181"/>
      <c r="D449" s="165"/>
      <c r="E449" s="181"/>
      <c r="F449" s="181"/>
      <c r="G449" s="181"/>
      <c r="H449" s="181"/>
    </row>
    <row r="450" spans="1:8" ht="33.75" customHeight="1">
      <c r="A450" s="165"/>
      <c r="B450" s="165"/>
      <c r="C450" s="181"/>
      <c r="D450" s="165"/>
      <c r="E450" s="181"/>
      <c r="F450" s="181"/>
      <c r="G450" s="181"/>
      <c r="H450" s="181"/>
    </row>
    <row r="451" spans="1:8" ht="33.75" customHeight="1">
      <c r="A451" s="165"/>
      <c r="B451" s="165"/>
      <c r="C451" s="181"/>
      <c r="D451" s="165"/>
      <c r="E451" s="181"/>
      <c r="F451" s="181"/>
      <c r="G451" s="181"/>
      <c r="H451" s="181"/>
    </row>
    <row r="452" spans="1:8" ht="33.75" customHeight="1">
      <c r="A452" s="165"/>
      <c r="B452" s="165"/>
      <c r="C452" s="181"/>
      <c r="D452" s="165"/>
      <c r="E452" s="181"/>
      <c r="F452" s="181"/>
      <c r="G452" s="181"/>
      <c r="H452" s="181"/>
    </row>
    <row r="453" spans="1:8" ht="33.75" customHeight="1">
      <c r="A453" s="165"/>
      <c r="B453" s="165"/>
      <c r="C453" s="181"/>
      <c r="D453" s="165"/>
      <c r="E453" s="181"/>
      <c r="F453" s="181"/>
      <c r="G453" s="181"/>
      <c r="H453" s="181"/>
    </row>
    <row r="454" spans="1:8" ht="33.75" customHeight="1">
      <c r="A454" s="165"/>
      <c r="B454" s="165"/>
      <c r="C454" s="181"/>
      <c r="D454" s="165"/>
      <c r="E454" s="181"/>
      <c r="F454" s="181"/>
      <c r="G454" s="181"/>
      <c r="H454" s="181"/>
    </row>
    <row r="455" spans="1:8" ht="33.75" customHeight="1">
      <c r="A455" s="165"/>
      <c r="B455" s="165"/>
      <c r="C455" s="181"/>
      <c r="D455" s="165"/>
      <c r="E455" s="181"/>
      <c r="F455" s="181"/>
      <c r="G455" s="181"/>
      <c r="H455" s="181"/>
    </row>
    <row r="456" spans="1:8" ht="33.75" customHeight="1">
      <c r="A456" s="165"/>
      <c r="B456" s="165"/>
      <c r="C456" s="181"/>
      <c r="D456" s="165"/>
      <c r="E456" s="181"/>
      <c r="F456" s="181"/>
      <c r="G456" s="181"/>
      <c r="H456" s="181"/>
    </row>
    <row r="457" spans="1:8" ht="33.75" customHeight="1">
      <c r="A457" s="165"/>
      <c r="B457" s="165"/>
      <c r="C457" s="181"/>
      <c r="D457" s="165"/>
      <c r="E457" s="181"/>
      <c r="F457" s="181"/>
      <c r="G457" s="181"/>
      <c r="H457" s="181"/>
    </row>
    <row r="458" spans="1:8" ht="33.75" customHeight="1">
      <c r="A458" s="165"/>
      <c r="B458" s="165"/>
      <c r="C458" s="181"/>
      <c r="D458" s="165"/>
      <c r="E458" s="181"/>
      <c r="F458" s="181"/>
      <c r="G458" s="181"/>
      <c r="H458" s="181"/>
    </row>
    <row r="459" spans="1:8" ht="33.75" customHeight="1">
      <c r="A459" s="165"/>
      <c r="B459" s="165"/>
      <c r="C459" s="181"/>
      <c r="D459" s="165"/>
      <c r="E459" s="181"/>
      <c r="F459" s="181"/>
      <c r="G459" s="181"/>
      <c r="H459" s="181"/>
    </row>
    <row r="460" spans="1:8" ht="33.75" customHeight="1">
      <c r="A460" s="165"/>
      <c r="B460" s="165"/>
      <c r="C460" s="181"/>
      <c r="D460" s="165"/>
      <c r="E460" s="181"/>
      <c r="F460" s="181"/>
      <c r="G460" s="181"/>
      <c r="H460" s="181"/>
    </row>
    <row r="461" spans="1:8" ht="33.75" customHeight="1">
      <c r="A461" s="165"/>
      <c r="B461" s="165"/>
      <c r="C461" s="181"/>
      <c r="D461" s="165"/>
      <c r="E461" s="181"/>
      <c r="F461" s="181"/>
      <c r="G461" s="181"/>
      <c r="H461" s="181"/>
    </row>
    <row r="462" spans="1:8" ht="33.75" customHeight="1">
      <c r="A462" s="165"/>
      <c r="B462" s="165"/>
      <c r="C462" s="181"/>
      <c r="D462" s="165"/>
      <c r="E462" s="181"/>
      <c r="F462" s="181"/>
      <c r="G462" s="181"/>
      <c r="H462" s="181"/>
    </row>
    <row r="463" spans="1:8" ht="33.75" customHeight="1">
      <c r="A463" s="165"/>
      <c r="B463" s="165"/>
      <c r="C463" s="181"/>
      <c r="D463" s="165"/>
      <c r="E463" s="181"/>
      <c r="F463" s="181"/>
      <c r="G463" s="181"/>
      <c r="H463" s="181"/>
    </row>
    <row r="464" spans="1:8" ht="33.75" customHeight="1">
      <c r="A464" s="165"/>
      <c r="B464" s="165"/>
      <c r="C464" s="181"/>
      <c r="D464" s="165"/>
      <c r="E464" s="181"/>
      <c r="F464" s="181"/>
      <c r="G464" s="181"/>
      <c r="H464" s="181"/>
    </row>
    <row r="465" spans="1:8" ht="33.75" customHeight="1">
      <c r="A465" s="165"/>
      <c r="B465" s="165"/>
      <c r="C465" s="181"/>
      <c r="D465" s="165"/>
      <c r="E465" s="181"/>
      <c r="F465" s="181"/>
      <c r="G465" s="181"/>
      <c r="H465" s="181"/>
    </row>
    <row r="466" spans="1:8" ht="33.75" customHeight="1">
      <c r="A466" s="165"/>
      <c r="B466" s="165"/>
      <c r="C466" s="181"/>
      <c r="D466" s="165"/>
      <c r="E466" s="181"/>
      <c r="F466" s="181"/>
      <c r="G466" s="181"/>
      <c r="H466" s="181"/>
    </row>
    <row r="467" spans="1:8" ht="33.75" customHeight="1">
      <c r="A467" s="165"/>
      <c r="B467" s="165"/>
      <c r="C467" s="181"/>
      <c r="D467" s="165"/>
      <c r="E467" s="181"/>
      <c r="F467" s="181"/>
      <c r="G467" s="181"/>
      <c r="H467" s="181"/>
    </row>
    <row r="468" spans="1:8" ht="33.75" customHeight="1">
      <c r="A468" s="165"/>
      <c r="B468" s="165"/>
      <c r="C468" s="181"/>
      <c r="D468" s="165"/>
      <c r="E468" s="181"/>
      <c r="F468" s="181"/>
      <c r="G468" s="181"/>
      <c r="H468" s="181"/>
    </row>
    <row r="469" spans="1:8" ht="33.75" customHeight="1">
      <c r="A469" s="165"/>
      <c r="B469" s="165"/>
      <c r="C469" s="181"/>
      <c r="D469" s="165"/>
      <c r="E469" s="181"/>
      <c r="F469" s="181"/>
      <c r="G469" s="181"/>
      <c r="H469" s="181"/>
    </row>
    <row r="470" spans="1:8" ht="33.75" customHeight="1">
      <c r="A470" s="165"/>
      <c r="B470" s="165"/>
      <c r="C470" s="181"/>
      <c r="D470" s="165"/>
      <c r="E470" s="181"/>
      <c r="F470" s="181"/>
      <c r="G470" s="181"/>
      <c r="H470" s="181"/>
    </row>
    <row r="471" spans="1:8" ht="33.75" customHeight="1">
      <c r="A471" s="165"/>
      <c r="B471" s="165"/>
      <c r="C471" s="181"/>
      <c r="D471" s="165"/>
      <c r="E471" s="181"/>
      <c r="F471" s="181"/>
      <c r="G471" s="181"/>
      <c r="H471" s="181"/>
    </row>
    <row r="472" spans="1:8" ht="33.75" customHeight="1">
      <c r="A472" s="165"/>
      <c r="B472" s="165"/>
      <c r="C472" s="181"/>
      <c r="D472" s="165"/>
      <c r="E472" s="181"/>
      <c r="F472" s="181"/>
      <c r="G472" s="181"/>
      <c r="H472" s="181"/>
    </row>
    <row r="473" spans="1:8" ht="33.75" customHeight="1">
      <c r="A473" s="165"/>
      <c r="B473" s="165"/>
      <c r="C473" s="181"/>
      <c r="D473" s="165"/>
      <c r="E473" s="181"/>
      <c r="F473" s="181"/>
      <c r="G473" s="181"/>
      <c r="H473" s="181"/>
    </row>
    <row r="474" spans="1:8" ht="33.75" customHeight="1">
      <c r="A474" s="165"/>
      <c r="B474" s="165"/>
      <c r="C474" s="181"/>
      <c r="D474" s="165"/>
      <c r="E474" s="181"/>
      <c r="F474" s="181"/>
      <c r="G474" s="181"/>
      <c r="H474" s="181"/>
    </row>
    <row r="475" spans="1:8" ht="33.75" customHeight="1">
      <c r="A475" s="165"/>
      <c r="B475" s="165"/>
      <c r="C475" s="181"/>
      <c r="D475" s="165"/>
      <c r="E475" s="181"/>
      <c r="F475" s="181"/>
      <c r="G475" s="181"/>
      <c r="H475" s="181"/>
    </row>
    <row r="476" spans="1:8" ht="33.75" customHeight="1">
      <c r="A476" s="165"/>
      <c r="B476" s="165"/>
      <c r="C476" s="181"/>
      <c r="D476" s="165"/>
      <c r="E476" s="181"/>
      <c r="F476" s="181"/>
      <c r="G476" s="181"/>
      <c r="H476" s="181"/>
    </row>
    <row r="477" spans="1:8" ht="33.75" customHeight="1">
      <c r="A477" s="165"/>
      <c r="B477" s="165"/>
      <c r="C477" s="181"/>
      <c r="D477" s="165"/>
      <c r="E477" s="181"/>
      <c r="F477" s="181"/>
      <c r="G477" s="181"/>
      <c r="H477" s="181"/>
    </row>
    <row r="478" spans="1:8" ht="33.75" customHeight="1">
      <c r="A478" s="165"/>
      <c r="B478" s="165"/>
      <c r="C478" s="181"/>
      <c r="D478" s="165"/>
      <c r="E478" s="181"/>
      <c r="F478" s="181"/>
      <c r="G478" s="181"/>
      <c r="H478" s="181"/>
    </row>
    <row r="479" spans="1:8" ht="33.75" customHeight="1">
      <c r="A479" s="165"/>
      <c r="B479" s="165"/>
      <c r="C479" s="181"/>
      <c r="D479" s="165"/>
      <c r="E479" s="181"/>
      <c r="F479" s="181"/>
      <c r="G479" s="181"/>
      <c r="H479" s="181"/>
    </row>
    <row r="480" spans="1:8" ht="33.75" customHeight="1">
      <c r="A480" s="165"/>
      <c r="B480" s="165"/>
      <c r="C480" s="181"/>
      <c r="D480" s="165"/>
      <c r="E480" s="181"/>
      <c r="F480" s="181"/>
      <c r="G480" s="181"/>
      <c r="H480" s="181"/>
    </row>
    <row r="481" spans="1:8" ht="33.75" customHeight="1">
      <c r="A481" s="165"/>
      <c r="B481" s="165"/>
      <c r="C481" s="181"/>
      <c r="D481" s="165"/>
      <c r="E481" s="181"/>
      <c r="F481" s="181"/>
      <c r="G481" s="181"/>
      <c r="H481" s="181"/>
    </row>
    <row r="482" spans="1:8" ht="33.75" customHeight="1">
      <c r="A482" s="165"/>
      <c r="B482" s="165"/>
      <c r="C482" s="181"/>
      <c r="D482" s="165"/>
      <c r="E482" s="181"/>
      <c r="F482" s="181"/>
      <c r="G482" s="181"/>
      <c r="H482" s="181"/>
    </row>
    <row r="483" spans="1:8" ht="33.75" customHeight="1">
      <c r="A483" s="165"/>
      <c r="B483" s="165"/>
      <c r="C483" s="181"/>
      <c r="D483" s="165"/>
      <c r="E483" s="181"/>
      <c r="F483" s="181"/>
      <c r="G483" s="181"/>
      <c r="H483" s="181"/>
    </row>
    <row r="484" spans="1:8" ht="33.75" customHeight="1">
      <c r="A484" s="165"/>
      <c r="B484" s="165"/>
      <c r="C484" s="181"/>
      <c r="D484" s="165"/>
      <c r="E484" s="181"/>
      <c r="F484" s="181"/>
      <c r="G484" s="181"/>
      <c r="H484" s="181"/>
    </row>
    <row r="485" spans="1:8" ht="33.75" customHeight="1">
      <c r="A485" s="165"/>
      <c r="B485" s="165"/>
      <c r="C485" s="181"/>
      <c r="D485" s="165"/>
      <c r="E485" s="181"/>
      <c r="F485" s="181"/>
      <c r="G485" s="181"/>
      <c r="H485" s="181"/>
    </row>
    <row r="486" spans="1:8" ht="33.75" customHeight="1">
      <c r="A486" s="165"/>
      <c r="B486" s="165"/>
      <c r="C486" s="181"/>
      <c r="D486" s="165"/>
      <c r="E486" s="181"/>
      <c r="F486" s="181"/>
      <c r="G486" s="181"/>
      <c r="H486" s="181"/>
    </row>
    <row r="487" spans="1:8" ht="33.75" customHeight="1">
      <c r="A487" s="165"/>
      <c r="B487" s="165"/>
      <c r="C487" s="181"/>
      <c r="D487" s="165"/>
      <c r="E487" s="181"/>
      <c r="F487" s="181"/>
      <c r="G487" s="181"/>
      <c r="H487" s="181"/>
    </row>
    <row r="488" spans="1:8" ht="33.75" customHeight="1">
      <c r="A488" s="165"/>
      <c r="B488" s="165"/>
      <c r="C488" s="181"/>
      <c r="D488" s="165"/>
      <c r="E488" s="181"/>
      <c r="F488" s="181"/>
      <c r="G488" s="181"/>
      <c r="H488" s="181"/>
    </row>
    <row r="489" spans="1:8" ht="33.75" customHeight="1">
      <c r="A489" s="165"/>
      <c r="B489" s="165"/>
      <c r="C489" s="181"/>
      <c r="D489" s="165"/>
      <c r="E489" s="181"/>
      <c r="F489" s="181"/>
      <c r="G489" s="181"/>
      <c r="H489" s="181"/>
    </row>
    <row r="490" spans="1:8" ht="33.75" customHeight="1">
      <c r="A490" s="165"/>
      <c r="B490" s="165"/>
      <c r="C490" s="181"/>
      <c r="D490" s="165"/>
      <c r="E490" s="181"/>
      <c r="F490" s="181"/>
      <c r="G490" s="181"/>
      <c r="H490" s="181"/>
    </row>
    <row r="491" spans="1:8" ht="33.75" customHeight="1">
      <c r="A491" s="165"/>
      <c r="B491" s="165"/>
      <c r="C491" s="181"/>
      <c r="D491" s="165"/>
      <c r="E491" s="181"/>
      <c r="F491" s="181"/>
      <c r="G491" s="181"/>
      <c r="H491" s="181"/>
    </row>
    <row r="492" spans="1:8" ht="33.75" customHeight="1">
      <c r="A492" s="165"/>
      <c r="B492" s="165"/>
      <c r="C492" s="181"/>
      <c r="D492" s="165"/>
      <c r="E492" s="181"/>
      <c r="F492" s="181"/>
      <c r="G492" s="181"/>
      <c r="H492" s="181"/>
    </row>
    <row r="493" spans="1:8" ht="33.75" customHeight="1">
      <c r="A493" s="165"/>
      <c r="B493" s="165"/>
      <c r="C493" s="181"/>
      <c r="D493" s="165"/>
      <c r="E493" s="181"/>
      <c r="F493" s="181"/>
      <c r="G493" s="181"/>
      <c r="H493" s="181"/>
    </row>
    <row r="494" spans="1:8" ht="33.75" customHeight="1">
      <c r="A494" s="165"/>
      <c r="B494" s="165"/>
      <c r="C494" s="181"/>
      <c r="D494" s="165"/>
      <c r="E494" s="181"/>
      <c r="F494" s="181"/>
      <c r="G494" s="181"/>
      <c r="H494" s="181"/>
    </row>
    <row r="495" spans="1:8" ht="33.75" customHeight="1">
      <c r="A495" s="165"/>
      <c r="B495" s="165"/>
      <c r="C495" s="181"/>
      <c r="D495" s="165"/>
      <c r="E495" s="181"/>
      <c r="F495" s="181"/>
      <c r="G495" s="181"/>
      <c r="H495" s="181"/>
    </row>
    <row r="496" spans="1:8" ht="33.75" customHeight="1">
      <c r="A496" s="165"/>
      <c r="B496" s="165"/>
      <c r="C496" s="181"/>
      <c r="D496" s="165"/>
      <c r="E496" s="181"/>
      <c r="F496" s="181"/>
      <c r="G496" s="181"/>
      <c r="H496" s="181"/>
    </row>
    <row r="497" spans="1:8" ht="33.75" customHeight="1">
      <c r="A497" s="165"/>
      <c r="B497" s="165"/>
      <c r="C497" s="181"/>
      <c r="D497" s="165"/>
      <c r="E497" s="181"/>
      <c r="F497" s="181"/>
      <c r="G497" s="181"/>
      <c r="H497" s="181"/>
    </row>
    <row r="498" spans="1:8" ht="33.75" customHeight="1">
      <c r="A498" s="165"/>
      <c r="B498" s="165"/>
      <c r="C498" s="181"/>
      <c r="D498" s="165"/>
      <c r="E498" s="181"/>
      <c r="F498" s="181"/>
      <c r="G498" s="181"/>
      <c r="H498" s="181"/>
    </row>
    <row r="499" spans="1:8" ht="33.75" customHeight="1">
      <c r="A499" s="165"/>
      <c r="B499" s="165"/>
      <c r="C499" s="181"/>
      <c r="D499" s="165"/>
      <c r="E499" s="181"/>
      <c r="F499" s="181"/>
      <c r="G499" s="181"/>
      <c r="H499" s="181"/>
    </row>
    <row r="500" spans="1:8" ht="33.75" customHeight="1">
      <c r="A500" s="165"/>
      <c r="B500" s="165"/>
      <c r="C500" s="181"/>
      <c r="D500" s="165"/>
      <c r="E500" s="181"/>
      <c r="F500" s="181"/>
      <c r="G500" s="181"/>
      <c r="H500" s="181"/>
    </row>
    <row r="501" spans="1:8" ht="33.75" customHeight="1">
      <c r="A501" s="165"/>
      <c r="B501" s="165"/>
      <c r="C501" s="181"/>
      <c r="D501" s="165"/>
      <c r="E501" s="181"/>
      <c r="F501" s="181"/>
      <c r="G501" s="181"/>
      <c r="H501" s="181"/>
    </row>
    <row r="502" spans="1:8" ht="33.75" customHeight="1">
      <c r="A502" s="165"/>
      <c r="B502" s="165"/>
      <c r="C502" s="181"/>
      <c r="D502" s="165"/>
      <c r="E502" s="181"/>
      <c r="F502" s="181"/>
      <c r="G502" s="181"/>
      <c r="H502" s="181"/>
    </row>
    <row r="503" spans="1:8" ht="33.75" customHeight="1">
      <c r="A503" s="165"/>
      <c r="B503" s="165"/>
      <c r="C503" s="181"/>
      <c r="D503" s="165"/>
      <c r="E503" s="181"/>
      <c r="F503" s="181"/>
      <c r="G503" s="181"/>
      <c r="H503" s="181"/>
    </row>
    <row r="504" spans="1:8" ht="33.75" customHeight="1">
      <c r="A504" s="165"/>
      <c r="B504" s="165"/>
      <c r="C504" s="181"/>
      <c r="D504" s="165"/>
      <c r="E504" s="181"/>
      <c r="F504" s="181"/>
      <c r="G504" s="181"/>
      <c r="H504" s="181"/>
    </row>
    <row r="505" spans="1:8" ht="33.75" customHeight="1">
      <c r="A505" s="165"/>
      <c r="B505" s="165"/>
      <c r="C505" s="181"/>
      <c r="D505" s="165"/>
      <c r="E505" s="181"/>
      <c r="F505" s="181"/>
      <c r="G505" s="181"/>
      <c r="H505" s="181"/>
    </row>
    <row r="506" spans="1:8" ht="33.75" customHeight="1">
      <c r="A506" s="165"/>
      <c r="B506" s="165"/>
      <c r="C506" s="181"/>
      <c r="D506" s="165"/>
      <c r="E506" s="181"/>
      <c r="F506" s="181"/>
      <c r="G506" s="181"/>
      <c r="H506" s="181"/>
    </row>
    <row r="507" spans="1:8" ht="33.75" customHeight="1">
      <c r="A507" s="165"/>
      <c r="B507" s="165"/>
      <c r="C507" s="181"/>
      <c r="D507" s="165"/>
      <c r="E507" s="181"/>
      <c r="F507" s="181"/>
      <c r="G507" s="181"/>
      <c r="H507" s="181"/>
    </row>
    <row r="508" spans="1:8" ht="33.75" customHeight="1">
      <c r="A508" s="165"/>
      <c r="B508" s="165"/>
      <c r="C508" s="181"/>
      <c r="D508" s="165"/>
      <c r="E508" s="181"/>
      <c r="F508" s="181"/>
      <c r="G508" s="181"/>
      <c r="H508" s="181"/>
    </row>
    <row r="509" spans="1:8" ht="33.75" customHeight="1">
      <c r="A509" s="165"/>
      <c r="B509" s="165"/>
      <c r="C509" s="181"/>
      <c r="D509" s="165"/>
      <c r="E509" s="181"/>
      <c r="F509" s="181"/>
      <c r="G509" s="181"/>
      <c r="H509" s="181"/>
    </row>
    <row r="510" spans="1:8" ht="33.75" customHeight="1">
      <c r="A510" s="165"/>
      <c r="B510" s="165"/>
      <c r="C510" s="181"/>
      <c r="D510" s="165"/>
      <c r="E510" s="181"/>
      <c r="F510" s="181"/>
      <c r="G510" s="181"/>
      <c r="H510" s="181"/>
    </row>
    <row r="511" spans="1:8" ht="33.75" customHeight="1">
      <c r="A511" s="165"/>
      <c r="B511" s="165"/>
      <c r="C511" s="181"/>
      <c r="D511" s="165"/>
      <c r="E511" s="181"/>
      <c r="F511" s="181"/>
      <c r="G511" s="181"/>
      <c r="H511" s="181"/>
    </row>
    <row r="512" spans="1:8" ht="33.75" customHeight="1">
      <c r="A512" s="165"/>
      <c r="B512" s="165"/>
      <c r="C512" s="181"/>
      <c r="D512" s="165"/>
      <c r="E512" s="181"/>
      <c r="F512" s="181"/>
      <c r="G512" s="181"/>
      <c r="H512" s="181"/>
    </row>
    <row r="513" spans="1:8" ht="33.75" customHeight="1">
      <c r="A513" s="165"/>
      <c r="B513" s="165"/>
      <c r="C513" s="181"/>
      <c r="D513" s="165"/>
      <c r="E513" s="181"/>
      <c r="F513" s="181"/>
      <c r="G513" s="181"/>
      <c r="H513" s="181"/>
    </row>
    <row r="514" spans="1:8" ht="33.75" customHeight="1">
      <c r="A514" s="165"/>
      <c r="B514" s="165"/>
      <c r="C514" s="181"/>
      <c r="D514" s="165"/>
      <c r="E514" s="181"/>
      <c r="F514" s="181"/>
      <c r="G514" s="181"/>
      <c r="H514" s="181"/>
    </row>
    <row r="515" spans="1:8" ht="33.75" customHeight="1">
      <c r="A515" s="165"/>
      <c r="B515" s="165"/>
      <c r="C515" s="181"/>
      <c r="D515" s="165"/>
      <c r="E515" s="181"/>
      <c r="F515" s="181"/>
      <c r="G515" s="181"/>
      <c r="H515" s="181"/>
    </row>
    <row r="516" spans="1:8" ht="33.75" customHeight="1">
      <c r="A516" s="165"/>
      <c r="B516" s="165"/>
      <c r="C516" s="181"/>
      <c r="D516" s="165"/>
      <c r="E516" s="181"/>
      <c r="F516" s="181"/>
      <c r="G516" s="181"/>
      <c r="H516" s="181"/>
    </row>
    <row r="517" spans="1:8" ht="33.75" customHeight="1">
      <c r="A517" s="165"/>
      <c r="B517" s="165"/>
      <c r="C517" s="181"/>
      <c r="D517" s="165"/>
      <c r="E517" s="181"/>
      <c r="F517" s="181"/>
      <c r="G517" s="181"/>
      <c r="H517" s="181"/>
    </row>
    <row r="518" spans="1:8" ht="33.75" customHeight="1">
      <c r="A518" s="165"/>
      <c r="B518" s="165"/>
      <c r="C518" s="181"/>
      <c r="D518" s="165"/>
      <c r="E518" s="181"/>
      <c r="F518" s="181"/>
      <c r="G518" s="181"/>
      <c r="H518" s="181"/>
    </row>
    <row r="519" spans="1:8" ht="33.75" customHeight="1">
      <c r="A519" s="165"/>
      <c r="B519" s="165"/>
      <c r="C519" s="181"/>
      <c r="D519" s="165"/>
      <c r="E519" s="181"/>
      <c r="F519" s="181"/>
      <c r="G519" s="181"/>
      <c r="H519" s="181"/>
    </row>
    <row r="520" spans="1:8" ht="33.75" customHeight="1">
      <c r="A520" s="165"/>
      <c r="B520" s="165"/>
      <c r="C520" s="181"/>
      <c r="D520" s="165"/>
      <c r="E520" s="181"/>
      <c r="F520" s="181"/>
      <c r="G520" s="181"/>
      <c r="H520" s="181"/>
    </row>
    <row r="521" spans="1:8" ht="33.75" customHeight="1">
      <c r="A521" s="165"/>
      <c r="B521" s="165"/>
      <c r="C521" s="181"/>
      <c r="D521" s="165"/>
      <c r="E521" s="181"/>
      <c r="F521" s="181"/>
      <c r="G521" s="181"/>
      <c r="H521" s="181"/>
    </row>
    <row r="522" spans="1:8" ht="33.75" customHeight="1">
      <c r="A522" s="165"/>
      <c r="B522" s="165"/>
      <c r="C522" s="181"/>
      <c r="D522" s="165"/>
      <c r="E522" s="181"/>
      <c r="F522" s="181"/>
      <c r="G522" s="181"/>
      <c r="H522" s="181"/>
    </row>
    <row r="523" spans="1:8" ht="33.75" customHeight="1">
      <c r="A523" s="165"/>
      <c r="B523" s="165"/>
      <c r="C523" s="181"/>
      <c r="D523" s="165"/>
      <c r="E523" s="181"/>
      <c r="F523" s="181"/>
      <c r="G523" s="181"/>
      <c r="H523" s="181"/>
    </row>
    <row r="524" spans="1:8" ht="33.75" customHeight="1">
      <c r="A524" s="165"/>
      <c r="B524" s="165"/>
      <c r="C524" s="181"/>
      <c r="D524" s="165"/>
      <c r="E524" s="181"/>
      <c r="F524" s="181"/>
      <c r="G524" s="181"/>
      <c r="H524" s="181"/>
    </row>
    <row r="525" spans="1:8" ht="33.75" customHeight="1">
      <c r="A525" s="165"/>
      <c r="B525" s="165"/>
      <c r="C525" s="181"/>
      <c r="D525" s="165"/>
      <c r="E525" s="181"/>
      <c r="F525" s="181"/>
      <c r="G525" s="181"/>
      <c r="H525" s="181"/>
    </row>
    <row r="526" spans="1:8" ht="33.75" customHeight="1">
      <c r="A526" s="165"/>
      <c r="B526" s="165"/>
      <c r="C526" s="181"/>
      <c r="D526" s="165"/>
      <c r="E526" s="181"/>
      <c r="F526" s="181"/>
      <c r="G526" s="181"/>
      <c r="H526" s="181"/>
    </row>
    <row r="527" spans="1:8" ht="33.75" customHeight="1">
      <c r="A527" s="165"/>
      <c r="B527" s="165"/>
      <c r="C527" s="181"/>
      <c r="D527" s="165"/>
      <c r="E527" s="181"/>
      <c r="F527" s="181"/>
      <c r="G527" s="181"/>
      <c r="H527" s="181"/>
    </row>
    <row r="528" spans="1:8" ht="33.75" customHeight="1">
      <c r="A528" s="165"/>
      <c r="B528" s="165"/>
      <c r="C528" s="181"/>
      <c r="D528" s="165"/>
      <c r="E528" s="181"/>
      <c r="F528" s="181"/>
      <c r="G528" s="181"/>
      <c r="H528" s="181"/>
    </row>
    <row r="529" spans="1:8" ht="33.75" customHeight="1">
      <c r="A529" s="165"/>
      <c r="B529" s="165"/>
      <c r="C529" s="181"/>
      <c r="D529" s="165"/>
      <c r="E529" s="181"/>
      <c r="F529" s="181"/>
      <c r="G529" s="181"/>
      <c r="H529" s="181"/>
    </row>
    <row r="530" spans="1:8" ht="33.75" customHeight="1">
      <c r="A530" s="165"/>
      <c r="B530" s="165"/>
      <c r="C530" s="181"/>
      <c r="D530" s="165"/>
      <c r="E530" s="181"/>
      <c r="F530" s="181"/>
      <c r="G530" s="181"/>
      <c r="H530" s="181"/>
    </row>
    <row r="531" spans="1:8" ht="33.75" customHeight="1">
      <c r="A531" s="165"/>
      <c r="B531" s="165"/>
      <c r="C531" s="181"/>
      <c r="D531" s="165"/>
      <c r="E531" s="181"/>
      <c r="F531" s="181"/>
      <c r="G531" s="181"/>
      <c r="H531" s="181"/>
    </row>
    <row r="532" spans="1:8" ht="33.75" customHeight="1">
      <c r="A532" s="165"/>
      <c r="B532" s="165"/>
      <c r="C532" s="181"/>
      <c r="D532" s="165"/>
      <c r="E532" s="181"/>
      <c r="F532" s="181"/>
      <c r="G532" s="181"/>
      <c r="H532" s="181"/>
    </row>
    <row r="533" spans="1:8" ht="33.75" customHeight="1">
      <c r="A533" s="165"/>
      <c r="B533" s="165"/>
      <c r="C533" s="181"/>
      <c r="D533" s="165"/>
      <c r="E533" s="181"/>
      <c r="F533" s="181"/>
      <c r="G533" s="181"/>
      <c r="H533" s="181"/>
    </row>
    <row r="534" spans="1:8" ht="33.75" customHeight="1">
      <c r="A534" s="165"/>
      <c r="B534" s="165"/>
      <c r="C534" s="181"/>
      <c r="D534" s="165"/>
      <c r="E534" s="181"/>
      <c r="F534" s="181"/>
      <c r="G534" s="181"/>
      <c r="H534" s="181"/>
    </row>
    <row r="535" spans="1:8" ht="33.75" customHeight="1">
      <c r="A535" s="165"/>
      <c r="B535" s="165"/>
      <c r="C535" s="181"/>
      <c r="D535" s="165"/>
      <c r="E535" s="181"/>
      <c r="F535" s="181"/>
      <c r="G535" s="181"/>
      <c r="H535" s="181"/>
    </row>
    <row r="536" spans="1:8" ht="33.75" customHeight="1">
      <c r="A536" s="165"/>
      <c r="B536" s="165"/>
      <c r="C536" s="181"/>
      <c r="D536" s="165"/>
      <c r="E536" s="181"/>
      <c r="F536" s="181"/>
      <c r="G536" s="181"/>
      <c r="H536" s="181"/>
    </row>
    <row r="537" spans="1:8" ht="33.75" customHeight="1">
      <c r="A537" s="165"/>
      <c r="B537" s="165"/>
      <c r="C537" s="181"/>
      <c r="D537" s="165"/>
      <c r="E537" s="181"/>
      <c r="F537" s="181"/>
      <c r="G537" s="181"/>
      <c r="H537" s="181"/>
    </row>
    <row r="538" spans="1:8" ht="33.75" customHeight="1">
      <c r="A538" s="165"/>
      <c r="B538" s="165"/>
      <c r="C538" s="181"/>
      <c r="D538" s="165"/>
      <c r="E538" s="181"/>
      <c r="F538" s="181"/>
      <c r="G538" s="181"/>
      <c r="H538" s="181"/>
    </row>
    <row r="539" spans="1:8" ht="33.75" customHeight="1">
      <c r="A539" s="165"/>
      <c r="B539" s="165"/>
      <c r="C539" s="181"/>
      <c r="D539" s="165"/>
      <c r="E539" s="181"/>
      <c r="F539" s="181"/>
      <c r="G539" s="181"/>
      <c r="H539" s="181"/>
    </row>
    <row r="540" spans="1:8" ht="33.75" customHeight="1">
      <c r="A540" s="165"/>
      <c r="B540" s="165"/>
      <c r="C540" s="181"/>
      <c r="D540" s="165"/>
      <c r="E540" s="181"/>
      <c r="F540" s="181"/>
      <c r="G540" s="181"/>
      <c r="H540" s="181"/>
    </row>
    <row r="541" spans="1:8" ht="33.75" customHeight="1">
      <c r="A541" s="165"/>
      <c r="B541" s="165"/>
      <c r="C541" s="181"/>
      <c r="D541" s="165"/>
      <c r="E541" s="181"/>
      <c r="F541" s="181"/>
      <c r="G541" s="181"/>
      <c r="H541" s="181"/>
    </row>
    <row r="542" spans="1:8" ht="33.75" customHeight="1">
      <c r="A542" s="165"/>
      <c r="B542" s="165"/>
      <c r="C542" s="181"/>
      <c r="D542" s="165"/>
      <c r="E542" s="181"/>
      <c r="F542" s="181"/>
      <c r="G542" s="181"/>
      <c r="H542" s="181"/>
    </row>
    <row r="543" spans="1:8" ht="33.75" customHeight="1">
      <c r="A543" s="165"/>
      <c r="B543" s="165"/>
      <c r="C543" s="181"/>
      <c r="D543" s="165"/>
      <c r="E543" s="181"/>
      <c r="F543" s="181"/>
      <c r="G543" s="181"/>
      <c r="H543" s="181"/>
    </row>
    <row r="544" spans="1:8" ht="33.75" customHeight="1">
      <c r="A544" s="165"/>
      <c r="B544" s="165"/>
      <c r="C544" s="181"/>
      <c r="D544" s="165"/>
      <c r="E544" s="181"/>
      <c r="F544" s="181"/>
      <c r="G544" s="181"/>
      <c r="H544" s="181"/>
    </row>
    <row r="545" spans="1:8" ht="33.75" customHeight="1">
      <c r="A545" s="165"/>
      <c r="B545" s="165"/>
      <c r="C545" s="181"/>
      <c r="D545" s="165"/>
      <c r="E545" s="181"/>
      <c r="F545" s="181"/>
      <c r="G545" s="181"/>
      <c r="H545" s="181"/>
    </row>
    <row r="546" spans="1:8" ht="33.75" customHeight="1">
      <c r="A546" s="165"/>
      <c r="B546" s="165"/>
      <c r="C546" s="181"/>
      <c r="D546" s="165"/>
      <c r="E546" s="181"/>
      <c r="F546" s="181"/>
      <c r="G546" s="181"/>
      <c r="H546" s="181"/>
    </row>
    <row r="547" spans="1:8" ht="33.75" customHeight="1">
      <c r="A547" s="165"/>
      <c r="B547" s="165"/>
      <c r="C547" s="181"/>
      <c r="D547" s="165"/>
      <c r="E547" s="181"/>
      <c r="F547" s="181"/>
      <c r="G547" s="181"/>
      <c r="H547" s="181"/>
    </row>
    <row r="548" spans="1:8" ht="33.75" customHeight="1">
      <c r="A548" s="165"/>
      <c r="B548" s="165"/>
      <c r="C548" s="181"/>
      <c r="D548" s="165"/>
      <c r="E548" s="181"/>
      <c r="F548" s="181"/>
      <c r="G548" s="181"/>
      <c r="H548" s="181"/>
    </row>
    <row r="549" spans="1:8" ht="33.75" customHeight="1">
      <c r="A549" s="165"/>
      <c r="B549" s="165"/>
      <c r="C549" s="181"/>
      <c r="D549" s="165"/>
      <c r="E549" s="181"/>
      <c r="F549" s="181"/>
      <c r="G549" s="181"/>
      <c r="H549" s="181"/>
    </row>
    <row r="550" spans="1:8" ht="33.75" customHeight="1">
      <c r="A550" s="165"/>
      <c r="B550" s="165"/>
      <c r="C550" s="181"/>
      <c r="D550" s="165"/>
      <c r="E550" s="181"/>
      <c r="F550" s="181"/>
      <c r="G550" s="181"/>
      <c r="H550" s="181"/>
    </row>
    <row r="551" spans="1:8" ht="33.75" customHeight="1">
      <c r="A551" s="165"/>
      <c r="B551" s="165"/>
      <c r="C551" s="181"/>
      <c r="D551" s="165"/>
      <c r="E551" s="181"/>
      <c r="F551" s="181"/>
      <c r="G551" s="181"/>
      <c r="H551" s="181"/>
    </row>
    <row r="552" spans="1:8" ht="33.75" customHeight="1">
      <c r="A552" s="165"/>
      <c r="B552" s="165"/>
      <c r="C552" s="181"/>
      <c r="D552" s="165"/>
      <c r="E552" s="181"/>
      <c r="F552" s="181"/>
      <c r="G552" s="181"/>
      <c r="H552" s="181"/>
    </row>
    <row r="553" spans="1:8" ht="33.75" customHeight="1">
      <c r="A553" s="165"/>
      <c r="B553" s="165"/>
      <c r="C553" s="181"/>
      <c r="D553" s="165"/>
      <c r="E553" s="181"/>
      <c r="F553" s="181"/>
      <c r="G553" s="181"/>
      <c r="H553" s="181"/>
    </row>
    <row r="554" spans="1:8" ht="33.75" customHeight="1">
      <c r="A554" s="165"/>
      <c r="B554" s="165"/>
      <c r="C554" s="181"/>
      <c r="D554" s="165"/>
      <c r="E554" s="181"/>
      <c r="F554" s="181"/>
      <c r="G554" s="181"/>
      <c r="H554" s="181"/>
    </row>
    <row r="555" spans="1:8" ht="33.75" customHeight="1">
      <c r="A555" s="165"/>
      <c r="B555" s="165"/>
      <c r="C555" s="181"/>
      <c r="D555" s="165"/>
      <c r="E555" s="181"/>
      <c r="F555" s="181"/>
      <c r="G555" s="181"/>
      <c r="H555" s="181"/>
    </row>
    <row r="556" spans="1:8" ht="33.75" customHeight="1">
      <c r="A556" s="165"/>
      <c r="B556" s="165"/>
      <c r="C556" s="181"/>
      <c r="D556" s="165"/>
      <c r="E556" s="181"/>
      <c r="F556" s="181"/>
      <c r="G556" s="181"/>
      <c r="H556" s="181"/>
    </row>
    <row r="557" spans="1:8" ht="33.75" customHeight="1">
      <c r="A557" s="165"/>
      <c r="B557" s="165"/>
      <c r="C557" s="181"/>
      <c r="D557" s="165"/>
      <c r="E557" s="181"/>
      <c r="F557" s="181"/>
      <c r="G557" s="181"/>
      <c r="H557" s="181"/>
    </row>
    <row r="558" spans="1:8" ht="33.75" customHeight="1">
      <c r="A558" s="165"/>
      <c r="B558" s="165"/>
      <c r="C558" s="181"/>
      <c r="D558" s="165"/>
      <c r="E558" s="181"/>
      <c r="F558" s="181"/>
      <c r="G558" s="181"/>
      <c r="H558" s="181"/>
    </row>
    <row r="559" spans="1:8" ht="33.75" customHeight="1">
      <c r="A559" s="165"/>
      <c r="B559" s="165"/>
      <c r="C559" s="181"/>
      <c r="D559" s="165"/>
      <c r="E559" s="181"/>
      <c r="F559" s="181"/>
      <c r="G559" s="181"/>
      <c r="H559" s="181"/>
    </row>
    <row r="560" spans="1:8" ht="33.75" customHeight="1">
      <c r="A560" s="165"/>
      <c r="B560" s="165"/>
      <c r="C560" s="181"/>
      <c r="D560" s="165"/>
      <c r="E560" s="181"/>
      <c r="F560" s="181"/>
      <c r="G560" s="181"/>
      <c r="H560" s="181"/>
    </row>
    <row r="561" spans="1:8" ht="33.75" customHeight="1">
      <c r="A561" s="165"/>
      <c r="B561" s="165"/>
      <c r="C561" s="181"/>
      <c r="D561" s="165"/>
      <c r="E561" s="181"/>
      <c r="F561" s="181"/>
      <c r="G561" s="181"/>
      <c r="H561" s="181"/>
    </row>
    <row r="562" spans="1:8" ht="33.75" customHeight="1">
      <c r="A562" s="165"/>
      <c r="B562" s="165"/>
      <c r="C562" s="181"/>
      <c r="D562" s="165"/>
      <c r="E562" s="181"/>
      <c r="F562" s="181"/>
      <c r="G562" s="181"/>
      <c r="H562" s="181"/>
    </row>
    <row r="563" spans="1:8" ht="33.75" customHeight="1">
      <c r="A563" s="165"/>
      <c r="B563" s="165"/>
      <c r="C563" s="181"/>
      <c r="D563" s="165"/>
      <c r="E563" s="181"/>
      <c r="F563" s="181"/>
      <c r="G563" s="181"/>
      <c r="H563" s="181"/>
    </row>
    <row r="564" spans="1:8" ht="33.75" customHeight="1">
      <c r="A564" s="165"/>
      <c r="B564" s="165"/>
      <c r="C564" s="181"/>
      <c r="D564" s="165"/>
      <c r="E564" s="181"/>
      <c r="F564" s="181"/>
      <c r="G564" s="181"/>
      <c r="H564" s="181"/>
    </row>
    <row r="565" spans="1:8" ht="33.75" customHeight="1">
      <c r="A565" s="165"/>
      <c r="B565" s="165"/>
      <c r="C565" s="181"/>
      <c r="D565" s="165"/>
      <c r="E565" s="181"/>
      <c r="F565" s="181"/>
      <c r="G565" s="181"/>
      <c r="H565" s="181"/>
    </row>
    <row r="566" spans="1:8" ht="33.75" customHeight="1">
      <c r="A566" s="165"/>
      <c r="B566" s="165"/>
      <c r="C566" s="181"/>
      <c r="D566" s="165"/>
      <c r="E566" s="181"/>
      <c r="F566" s="181"/>
      <c r="G566" s="181"/>
      <c r="H566" s="181"/>
    </row>
    <row r="567" spans="1:8" ht="33.75" customHeight="1">
      <c r="A567" s="165"/>
      <c r="B567" s="165"/>
      <c r="C567" s="181"/>
      <c r="D567" s="165"/>
      <c r="E567" s="181"/>
      <c r="F567" s="181"/>
      <c r="G567" s="181"/>
      <c r="H567" s="181"/>
    </row>
    <row r="568" spans="1:8" ht="33.75" customHeight="1">
      <c r="A568" s="165"/>
      <c r="B568" s="165"/>
      <c r="C568" s="181"/>
      <c r="D568" s="165"/>
      <c r="E568" s="181"/>
      <c r="F568" s="181"/>
      <c r="G568" s="181"/>
      <c r="H568" s="181"/>
    </row>
    <row r="569" spans="1:8" ht="33.75" customHeight="1">
      <c r="A569" s="165"/>
      <c r="B569" s="165"/>
      <c r="C569" s="181"/>
      <c r="D569" s="165"/>
      <c r="E569" s="181"/>
      <c r="F569" s="181"/>
      <c r="G569" s="181"/>
      <c r="H569" s="181"/>
    </row>
    <row r="570" spans="1:8" ht="33.75" customHeight="1">
      <c r="A570" s="165"/>
      <c r="B570" s="165"/>
      <c r="C570" s="181"/>
      <c r="D570" s="165"/>
      <c r="E570" s="181"/>
      <c r="F570" s="181"/>
      <c r="G570" s="181"/>
      <c r="H570" s="181"/>
    </row>
    <row r="571" spans="1:8" ht="33.75" customHeight="1">
      <c r="A571" s="165"/>
      <c r="B571" s="165"/>
      <c r="C571" s="181"/>
      <c r="D571" s="165"/>
      <c r="E571" s="181"/>
      <c r="F571" s="181"/>
      <c r="G571" s="181"/>
      <c r="H571" s="181"/>
    </row>
    <row r="572" spans="1:8" ht="33.75" customHeight="1">
      <c r="A572" s="165"/>
      <c r="B572" s="165"/>
      <c r="C572" s="181"/>
      <c r="D572" s="165"/>
      <c r="E572" s="181"/>
      <c r="F572" s="181"/>
      <c r="G572" s="181"/>
      <c r="H572" s="181"/>
    </row>
    <row r="573" spans="1:8" ht="33.75" customHeight="1">
      <c r="A573" s="165"/>
      <c r="B573" s="165"/>
      <c r="C573" s="181"/>
      <c r="D573" s="165"/>
      <c r="E573" s="181"/>
      <c r="F573" s="181"/>
      <c r="G573" s="181"/>
      <c r="H573" s="181"/>
    </row>
    <row r="574" spans="1:8" ht="33.75" customHeight="1">
      <c r="A574" s="165"/>
      <c r="B574" s="165"/>
      <c r="C574" s="181"/>
      <c r="D574" s="165"/>
      <c r="E574" s="181"/>
      <c r="F574" s="181"/>
      <c r="G574" s="181"/>
      <c r="H574" s="181"/>
    </row>
    <row r="575" spans="1:8" ht="33.75" customHeight="1">
      <c r="A575" s="165"/>
      <c r="B575" s="165"/>
      <c r="C575" s="181"/>
      <c r="D575" s="165"/>
      <c r="E575" s="181"/>
      <c r="F575" s="181"/>
      <c r="G575" s="181"/>
      <c r="H575" s="181"/>
    </row>
    <row r="576" spans="1:8" ht="33.75" customHeight="1">
      <c r="A576" s="165"/>
      <c r="B576" s="165"/>
      <c r="C576" s="181"/>
      <c r="D576" s="165"/>
      <c r="E576" s="181"/>
      <c r="F576" s="181"/>
      <c r="G576" s="181"/>
      <c r="H576" s="181"/>
    </row>
    <row r="577" spans="1:8" ht="33.75" customHeight="1">
      <c r="A577" s="165"/>
      <c r="B577" s="165"/>
      <c r="C577" s="181"/>
      <c r="D577" s="165"/>
      <c r="E577" s="181"/>
      <c r="F577" s="181"/>
      <c r="G577" s="181"/>
      <c r="H577" s="181"/>
    </row>
    <row r="578" spans="1:8" ht="33.75" customHeight="1">
      <c r="A578" s="165"/>
      <c r="B578" s="165"/>
      <c r="C578" s="181"/>
      <c r="D578" s="165"/>
      <c r="E578" s="181"/>
      <c r="F578" s="181"/>
      <c r="G578" s="181"/>
      <c r="H578" s="181"/>
    </row>
    <row r="579" spans="1:8" ht="33.75" customHeight="1">
      <c r="A579" s="165"/>
      <c r="B579" s="165"/>
      <c r="C579" s="181"/>
      <c r="D579" s="165"/>
      <c r="E579" s="181"/>
      <c r="F579" s="181"/>
      <c r="G579" s="181"/>
      <c r="H579" s="181"/>
    </row>
    <row r="580" spans="1:8" ht="33.75" customHeight="1">
      <c r="A580" s="165"/>
      <c r="B580" s="165"/>
      <c r="C580" s="181"/>
      <c r="D580" s="165"/>
      <c r="E580" s="181"/>
      <c r="F580" s="181"/>
      <c r="G580" s="181"/>
      <c r="H580" s="181"/>
    </row>
    <row r="581" spans="1:8" ht="33.75" customHeight="1">
      <c r="A581" s="165"/>
      <c r="B581" s="165"/>
      <c r="C581" s="181"/>
      <c r="D581" s="165"/>
      <c r="E581" s="181"/>
      <c r="F581" s="181"/>
      <c r="G581" s="181"/>
      <c r="H581" s="181"/>
    </row>
    <row r="582" spans="1:8" ht="33.75" customHeight="1">
      <c r="A582" s="165"/>
      <c r="B582" s="165"/>
      <c r="C582" s="181"/>
      <c r="D582" s="165"/>
      <c r="E582" s="181"/>
      <c r="F582" s="181"/>
      <c r="G582" s="181"/>
      <c r="H582" s="181"/>
    </row>
    <row r="583" spans="1:8" ht="33.75" customHeight="1">
      <c r="A583" s="165"/>
      <c r="B583" s="165"/>
      <c r="C583" s="181"/>
      <c r="D583" s="165"/>
      <c r="E583" s="181"/>
      <c r="F583" s="181"/>
      <c r="G583" s="181"/>
      <c r="H583" s="181"/>
    </row>
    <row r="584" spans="1:8" ht="33.75" customHeight="1">
      <c r="A584" s="165"/>
      <c r="B584" s="165"/>
      <c r="C584" s="181"/>
      <c r="D584" s="165"/>
      <c r="E584" s="181"/>
      <c r="F584" s="181"/>
      <c r="G584" s="181"/>
      <c r="H584" s="181"/>
    </row>
    <row r="585" spans="1:8" ht="33.75" customHeight="1">
      <c r="A585" s="165"/>
      <c r="B585" s="165"/>
      <c r="C585" s="181"/>
      <c r="D585" s="165"/>
      <c r="E585" s="181"/>
      <c r="F585" s="181"/>
      <c r="G585" s="181"/>
      <c r="H585" s="181"/>
    </row>
    <row r="586" spans="1:8" ht="33.75" customHeight="1">
      <c r="A586" s="165"/>
      <c r="B586" s="165"/>
      <c r="C586" s="181"/>
      <c r="D586" s="165"/>
      <c r="E586" s="181"/>
      <c r="F586" s="181"/>
      <c r="G586" s="181"/>
      <c r="H586" s="181"/>
    </row>
    <row r="587" spans="1:8" ht="33.75" customHeight="1">
      <c r="A587" s="165"/>
      <c r="B587" s="165"/>
      <c r="C587" s="181"/>
      <c r="D587" s="165"/>
      <c r="E587" s="181"/>
      <c r="F587" s="181"/>
      <c r="G587" s="181"/>
      <c r="H587" s="181"/>
    </row>
    <row r="588" spans="1:8" ht="33.75" customHeight="1">
      <c r="A588" s="165"/>
      <c r="B588" s="165"/>
      <c r="C588" s="181"/>
      <c r="D588" s="165"/>
      <c r="E588" s="181"/>
      <c r="F588" s="181"/>
      <c r="G588" s="181"/>
      <c r="H588" s="181"/>
    </row>
    <row r="589" spans="1:8" ht="33.75" customHeight="1">
      <c r="A589" s="165"/>
      <c r="B589" s="165"/>
      <c r="C589" s="181"/>
      <c r="D589" s="165"/>
      <c r="E589" s="181"/>
      <c r="F589" s="181"/>
      <c r="G589" s="181"/>
      <c r="H589" s="181"/>
    </row>
    <row r="590" spans="1:8" ht="33.75" customHeight="1">
      <c r="A590" s="165"/>
      <c r="B590" s="165"/>
      <c r="C590" s="181"/>
      <c r="D590" s="165"/>
      <c r="E590" s="181"/>
      <c r="F590" s="181"/>
      <c r="G590" s="181"/>
      <c r="H590" s="181"/>
    </row>
    <row r="591" spans="1:8" ht="33.75" customHeight="1">
      <c r="A591" s="165"/>
      <c r="B591" s="165"/>
      <c r="C591" s="181"/>
      <c r="D591" s="165"/>
      <c r="E591" s="181"/>
      <c r="F591" s="181"/>
      <c r="G591" s="181"/>
      <c r="H591" s="181"/>
    </row>
    <row r="592" spans="1:8" ht="33.75" customHeight="1">
      <c r="A592" s="165"/>
      <c r="B592" s="165"/>
      <c r="C592" s="181"/>
      <c r="D592" s="165"/>
      <c r="E592" s="181"/>
      <c r="F592" s="181"/>
      <c r="G592" s="181"/>
      <c r="H592" s="181"/>
    </row>
    <row r="593" spans="1:8" ht="33.75" customHeight="1">
      <c r="A593" s="165"/>
      <c r="B593" s="165"/>
      <c r="C593" s="181"/>
      <c r="D593" s="165"/>
      <c r="E593" s="181"/>
      <c r="F593" s="181"/>
      <c r="G593" s="181"/>
      <c r="H593" s="181"/>
    </row>
    <row r="594" spans="1:8" ht="33.75" customHeight="1">
      <c r="A594" s="165"/>
      <c r="B594" s="165"/>
      <c r="C594" s="181"/>
      <c r="D594" s="165"/>
      <c r="E594" s="181"/>
      <c r="F594" s="181"/>
      <c r="G594" s="181"/>
      <c r="H594" s="181"/>
    </row>
    <row r="595" spans="1:8" ht="33.75" customHeight="1">
      <c r="A595" s="165"/>
      <c r="B595" s="165"/>
      <c r="C595" s="181"/>
      <c r="D595" s="165"/>
      <c r="E595" s="181"/>
      <c r="F595" s="181"/>
      <c r="G595" s="181"/>
      <c r="H595" s="181"/>
    </row>
    <row r="596" spans="1:8" ht="33.75" customHeight="1">
      <c r="A596" s="165"/>
      <c r="B596" s="165"/>
      <c r="C596" s="181"/>
      <c r="D596" s="165"/>
      <c r="E596" s="181"/>
      <c r="F596" s="181"/>
      <c r="G596" s="181"/>
      <c r="H596" s="181"/>
    </row>
    <row r="597" spans="1:8" ht="33.75" customHeight="1">
      <c r="A597" s="165"/>
      <c r="B597" s="165"/>
      <c r="C597" s="181"/>
      <c r="D597" s="165"/>
      <c r="E597" s="181"/>
      <c r="F597" s="181"/>
      <c r="G597" s="181"/>
      <c r="H597" s="181"/>
    </row>
    <row r="598" spans="1:8" ht="33.75" customHeight="1">
      <c r="A598" s="165"/>
      <c r="B598" s="165"/>
      <c r="C598" s="181"/>
      <c r="D598" s="165"/>
      <c r="E598" s="181"/>
      <c r="F598" s="181"/>
      <c r="G598" s="181"/>
      <c r="H598" s="181"/>
    </row>
    <row r="599" spans="1:8" ht="33.75" customHeight="1">
      <c r="A599" s="165"/>
      <c r="B599" s="165"/>
      <c r="C599" s="181"/>
      <c r="D599" s="165"/>
      <c r="E599" s="181"/>
      <c r="F599" s="181"/>
      <c r="G599" s="181"/>
      <c r="H599" s="181"/>
    </row>
    <row r="600" spans="1:8" ht="33.75" customHeight="1">
      <c r="A600" s="165"/>
      <c r="B600" s="165"/>
      <c r="C600" s="181"/>
      <c r="D600" s="165"/>
      <c r="E600" s="181"/>
      <c r="F600" s="181"/>
      <c r="G600" s="181"/>
      <c r="H600" s="181"/>
    </row>
    <row r="601" spans="1:8" ht="33.75" customHeight="1">
      <c r="A601" s="165"/>
      <c r="B601" s="165"/>
      <c r="C601" s="181"/>
      <c r="D601" s="165"/>
      <c r="E601" s="181"/>
      <c r="F601" s="181"/>
      <c r="G601" s="181"/>
      <c r="H601" s="181"/>
    </row>
    <row r="602" spans="1:8" ht="33.75" customHeight="1">
      <c r="A602" s="165"/>
      <c r="B602" s="165"/>
      <c r="C602" s="181"/>
      <c r="D602" s="165"/>
      <c r="E602" s="181"/>
      <c r="F602" s="181"/>
      <c r="G602" s="181"/>
      <c r="H602" s="181"/>
    </row>
    <row r="603" spans="1:8" ht="33.75" customHeight="1">
      <c r="A603" s="165"/>
      <c r="B603" s="165"/>
      <c r="C603" s="181"/>
      <c r="D603" s="165"/>
      <c r="E603" s="181"/>
      <c r="F603" s="181"/>
      <c r="G603" s="181"/>
      <c r="H603" s="181"/>
    </row>
    <row r="604" spans="1:8" ht="33.75" customHeight="1">
      <c r="A604" s="165"/>
      <c r="B604" s="165"/>
      <c r="C604" s="181"/>
      <c r="D604" s="165"/>
      <c r="E604" s="181"/>
      <c r="F604" s="181"/>
      <c r="G604" s="181"/>
      <c r="H604" s="181"/>
    </row>
    <row r="605" spans="1:8" ht="33.75" customHeight="1">
      <c r="A605" s="165"/>
      <c r="B605" s="165"/>
      <c r="C605" s="181"/>
      <c r="D605" s="165"/>
      <c r="E605" s="181"/>
      <c r="F605" s="181"/>
      <c r="G605" s="181"/>
      <c r="H605" s="181"/>
    </row>
    <row r="606" spans="1:8" ht="33.75" customHeight="1">
      <c r="A606" s="165"/>
      <c r="B606" s="165"/>
      <c r="C606" s="181"/>
      <c r="D606" s="165"/>
      <c r="E606" s="181"/>
      <c r="F606" s="181"/>
      <c r="G606" s="181"/>
      <c r="H606" s="181"/>
    </row>
    <row r="607" spans="1:8" ht="33.75" customHeight="1">
      <c r="A607" s="165"/>
      <c r="B607" s="165"/>
      <c r="C607" s="181"/>
      <c r="D607" s="165"/>
      <c r="E607" s="181"/>
      <c r="F607" s="181"/>
      <c r="G607" s="181"/>
      <c r="H607" s="181"/>
    </row>
    <row r="608" spans="1:8" ht="33.75" customHeight="1">
      <c r="A608" s="165"/>
      <c r="B608" s="165"/>
      <c r="C608" s="181"/>
      <c r="D608" s="165"/>
      <c r="E608" s="181"/>
      <c r="F608" s="181"/>
      <c r="G608" s="181"/>
      <c r="H608" s="181"/>
    </row>
    <row r="609" spans="1:8" ht="33.75" customHeight="1">
      <c r="A609" s="165"/>
      <c r="B609" s="165"/>
      <c r="C609" s="181"/>
      <c r="D609" s="165"/>
      <c r="E609" s="181"/>
      <c r="F609" s="181"/>
      <c r="G609" s="181"/>
      <c r="H609" s="181"/>
    </row>
    <row r="610" spans="1:8" ht="33.75" customHeight="1">
      <c r="A610" s="165"/>
      <c r="B610" s="165"/>
      <c r="C610" s="181"/>
      <c r="D610" s="165"/>
      <c r="E610" s="181"/>
      <c r="F610" s="181"/>
      <c r="G610" s="181"/>
      <c r="H610" s="181"/>
    </row>
    <row r="611" spans="1:8" ht="33.75" customHeight="1">
      <c r="A611" s="165"/>
      <c r="B611" s="165"/>
      <c r="C611" s="181"/>
      <c r="D611" s="165"/>
      <c r="E611" s="181"/>
      <c r="F611" s="181"/>
      <c r="G611" s="181"/>
      <c r="H611" s="181"/>
    </row>
    <row r="612" spans="1:8" ht="33.75" customHeight="1">
      <c r="A612" s="165"/>
      <c r="B612" s="165"/>
      <c r="C612" s="181"/>
      <c r="D612" s="165"/>
      <c r="E612" s="181"/>
      <c r="F612" s="181"/>
      <c r="G612" s="181"/>
      <c r="H612" s="181"/>
    </row>
    <row r="613" spans="1:8" ht="33.75" customHeight="1">
      <c r="A613" s="165"/>
      <c r="B613" s="165"/>
      <c r="C613" s="181"/>
      <c r="D613" s="165"/>
      <c r="E613" s="181"/>
      <c r="F613" s="181"/>
      <c r="G613" s="181"/>
      <c r="H613" s="181"/>
    </row>
    <row r="614" spans="1:8" ht="33.75" customHeight="1">
      <c r="A614" s="165"/>
      <c r="B614" s="165"/>
      <c r="C614" s="181"/>
      <c r="D614" s="165"/>
      <c r="E614" s="181"/>
      <c r="F614" s="181"/>
      <c r="G614" s="181"/>
      <c r="H614" s="181"/>
    </row>
    <row r="615" spans="1:8" ht="33.75" customHeight="1">
      <c r="A615" s="165"/>
      <c r="B615" s="165"/>
      <c r="C615" s="181"/>
      <c r="D615" s="165"/>
      <c r="E615" s="181"/>
      <c r="F615" s="181"/>
      <c r="G615" s="181"/>
      <c r="H615" s="181"/>
    </row>
    <row r="616" spans="1:8" ht="33.75" customHeight="1">
      <c r="A616" s="165"/>
      <c r="B616" s="165"/>
      <c r="C616" s="181"/>
      <c r="D616" s="165"/>
      <c r="E616" s="181"/>
      <c r="F616" s="181"/>
      <c r="G616" s="181"/>
      <c r="H616" s="181"/>
    </row>
    <row r="617" spans="1:8" ht="33.75" customHeight="1">
      <c r="A617" s="165"/>
      <c r="B617" s="165"/>
      <c r="C617" s="181"/>
      <c r="D617" s="165"/>
      <c r="E617" s="181"/>
      <c r="F617" s="181"/>
      <c r="G617" s="181"/>
      <c r="H617" s="181"/>
    </row>
    <row r="618" spans="1:8" ht="33.75" customHeight="1">
      <c r="A618" s="165"/>
      <c r="B618" s="165"/>
      <c r="C618" s="181"/>
      <c r="D618" s="165"/>
      <c r="E618" s="181"/>
      <c r="F618" s="181"/>
      <c r="G618" s="181"/>
      <c r="H618" s="181"/>
    </row>
    <row r="619" spans="1:8" ht="33.75" customHeight="1">
      <c r="A619" s="165"/>
      <c r="B619" s="165"/>
      <c r="C619" s="181"/>
      <c r="D619" s="165"/>
      <c r="E619" s="181"/>
      <c r="F619" s="181"/>
      <c r="G619" s="181"/>
      <c r="H619" s="181"/>
    </row>
    <row r="620" spans="1:8" ht="33.75" customHeight="1">
      <c r="A620" s="165"/>
      <c r="B620" s="165"/>
      <c r="C620" s="181"/>
      <c r="D620" s="165"/>
      <c r="E620" s="181"/>
      <c r="F620" s="181"/>
      <c r="G620" s="181"/>
      <c r="H620" s="181"/>
    </row>
    <row r="621" spans="1:8" ht="33.75" customHeight="1">
      <c r="A621" s="165"/>
      <c r="B621" s="165"/>
      <c r="C621" s="181"/>
      <c r="D621" s="165"/>
      <c r="E621" s="181"/>
      <c r="F621" s="181"/>
      <c r="G621" s="181"/>
      <c r="H621" s="181"/>
    </row>
    <row r="622" spans="1:8" ht="33.75" customHeight="1">
      <c r="A622" s="165"/>
      <c r="B622" s="165"/>
      <c r="C622" s="181"/>
      <c r="D622" s="165"/>
      <c r="E622" s="181"/>
      <c r="F622" s="181"/>
      <c r="G622" s="181"/>
      <c r="H622" s="181"/>
    </row>
    <row r="623" spans="1:8" ht="33.75" customHeight="1">
      <c r="A623" s="165"/>
      <c r="B623" s="165"/>
      <c r="C623" s="181"/>
      <c r="D623" s="165"/>
      <c r="E623" s="181"/>
      <c r="F623" s="181"/>
      <c r="G623" s="181"/>
      <c r="H623" s="181"/>
    </row>
    <row r="624" spans="1:8" ht="33.75" customHeight="1">
      <c r="A624" s="165"/>
      <c r="B624" s="165"/>
      <c r="C624" s="181"/>
      <c r="D624" s="165"/>
      <c r="E624" s="181"/>
      <c r="F624" s="181"/>
      <c r="G624" s="181"/>
      <c r="H624" s="181"/>
    </row>
    <row r="625" spans="1:8" ht="33.75" customHeight="1">
      <c r="A625" s="165"/>
      <c r="B625" s="165"/>
      <c r="C625" s="181"/>
      <c r="D625" s="165"/>
      <c r="E625" s="181"/>
      <c r="F625" s="181"/>
      <c r="G625" s="181"/>
      <c r="H625" s="181"/>
    </row>
    <row r="626" spans="1:8" ht="33.75" customHeight="1">
      <c r="A626" s="165"/>
      <c r="B626" s="165"/>
      <c r="C626" s="181"/>
      <c r="D626" s="165"/>
      <c r="E626" s="181"/>
      <c r="F626" s="181"/>
      <c r="G626" s="181"/>
      <c r="H626" s="181"/>
    </row>
    <row r="627" spans="1:8" ht="33.75" customHeight="1">
      <c r="A627" s="165"/>
      <c r="B627" s="165"/>
      <c r="C627" s="181"/>
      <c r="D627" s="165"/>
      <c r="E627" s="181"/>
      <c r="F627" s="181"/>
      <c r="G627" s="181"/>
      <c r="H627" s="181"/>
    </row>
    <row r="628" spans="1:8" ht="33.75" customHeight="1">
      <c r="A628" s="165"/>
      <c r="B628" s="165"/>
      <c r="C628" s="181"/>
      <c r="D628" s="165"/>
      <c r="E628" s="181"/>
      <c r="F628" s="181"/>
      <c r="G628" s="181"/>
      <c r="H628" s="181"/>
    </row>
    <row r="629" spans="1:8" ht="33.75" customHeight="1">
      <c r="A629" s="165"/>
      <c r="B629" s="165"/>
      <c r="C629" s="181"/>
      <c r="D629" s="165"/>
      <c r="E629" s="181"/>
      <c r="F629" s="181"/>
      <c r="G629" s="181"/>
      <c r="H629" s="181"/>
    </row>
    <row r="630" spans="1:8" ht="33.75" customHeight="1">
      <c r="A630" s="165"/>
      <c r="B630" s="165"/>
      <c r="C630" s="181"/>
      <c r="D630" s="165"/>
      <c r="E630" s="181"/>
      <c r="F630" s="181"/>
      <c r="G630" s="181"/>
      <c r="H630" s="181"/>
    </row>
    <row r="631" spans="1:8" ht="33.75" customHeight="1">
      <c r="A631" s="165"/>
      <c r="B631" s="165"/>
      <c r="C631" s="181"/>
      <c r="D631" s="165"/>
      <c r="E631" s="181"/>
      <c r="F631" s="181"/>
      <c r="G631" s="181"/>
      <c r="H631" s="181"/>
    </row>
    <row r="632" spans="1:8" ht="33.75" customHeight="1">
      <c r="A632" s="165"/>
      <c r="B632" s="165"/>
      <c r="C632" s="181"/>
      <c r="D632" s="165"/>
      <c r="E632" s="181"/>
      <c r="F632" s="181"/>
      <c r="G632" s="181"/>
      <c r="H632" s="181"/>
    </row>
    <row r="633" spans="1:8" ht="33.75" customHeight="1">
      <c r="A633" s="165"/>
      <c r="B633" s="165"/>
      <c r="C633" s="181"/>
      <c r="D633" s="165"/>
      <c r="E633" s="181"/>
      <c r="F633" s="181"/>
      <c r="G633" s="181"/>
      <c r="H633" s="181"/>
    </row>
    <row r="634" spans="1:8" ht="33.75" customHeight="1">
      <c r="A634" s="165"/>
      <c r="B634" s="165"/>
      <c r="C634" s="181"/>
      <c r="D634" s="165"/>
      <c r="E634" s="181"/>
      <c r="F634" s="181"/>
      <c r="G634" s="181"/>
      <c r="H634" s="181"/>
    </row>
    <row r="635" spans="1:8" ht="33.75" customHeight="1">
      <c r="A635" s="165"/>
      <c r="B635" s="165"/>
      <c r="C635" s="181"/>
      <c r="D635" s="165"/>
      <c r="E635" s="181"/>
      <c r="F635" s="181"/>
      <c r="G635" s="181"/>
      <c r="H635" s="181"/>
    </row>
    <row r="636" spans="1:8" ht="33.75" customHeight="1">
      <c r="A636" s="165"/>
      <c r="B636" s="165"/>
      <c r="C636" s="181"/>
      <c r="D636" s="165"/>
      <c r="E636" s="181"/>
      <c r="F636" s="181"/>
      <c r="G636" s="181"/>
      <c r="H636" s="181"/>
    </row>
    <row r="637" spans="1:8" ht="33.75" customHeight="1">
      <c r="A637" s="165"/>
      <c r="B637" s="165"/>
      <c r="C637" s="181"/>
      <c r="D637" s="165"/>
      <c r="E637" s="181"/>
      <c r="F637" s="181"/>
      <c r="G637" s="181"/>
      <c r="H637" s="181"/>
    </row>
    <row r="638" spans="1:8" ht="33.75" customHeight="1">
      <c r="A638" s="165"/>
      <c r="B638" s="165"/>
      <c r="C638" s="181"/>
      <c r="D638" s="165"/>
      <c r="E638" s="181"/>
      <c r="F638" s="181"/>
      <c r="G638" s="181"/>
      <c r="H638" s="181"/>
    </row>
    <row r="639" spans="1:8" ht="33.75" customHeight="1">
      <c r="A639" s="165"/>
      <c r="B639" s="165"/>
      <c r="C639" s="181"/>
      <c r="D639" s="165"/>
      <c r="E639" s="181"/>
      <c r="F639" s="181"/>
      <c r="G639" s="181"/>
      <c r="H639" s="181"/>
    </row>
    <row r="640" spans="1:8" ht="33.75" customHeight="1">
      <c r="A640" s="165"/>
      <c r="B640" s="165"/>
      <c r="C640" s="181"/>
      <c r="D640" s="165"/>
      <c r="E640" s="181"/>
      <c r="F640" s="181"/>
      <c r="G640" s="181"/>
      <c r="H640" s="181"/>
    </row>
    <row r="641" spans="1:8" ht="33.75" customHeight="1">
      <c r="A641" s="165"/>
      <c r="B641" s="165"/>
      <c r="C641" s="181"/>
      <c r="D641" s="165"/>
      <c r="E641" s="181"/>
      <c r="F641" s="181"/>
      <c r="G641" s="181"/>
      <c r="H641" s="181"/>
    </row>
    <row r="642" spans="1:8" ht="33.75" customHeight="1">
      <c r="A642" s="165"/>
      <c r="B642" s="165"/>
      <c r="C642" s="181"/>
      <c r="D642" s="165"/>
      <c r="E642" s="181"/>
      <c r="F642" s="181"/>
      <c r="G642" s="181"/>
      <c r="H642" s="181"/>
    </row>
    <row r="643" spans="1:8" ht="33.75" customHeight="1">
      <c r="A643" s="165"/>
      <c r="B643" s="165"/>
      <c r="C643" s="181"/>
      <c r="D643" s="165"/>
      <c r="E643" s="181"/>
      <c r="F643" s="181"/>
      <c r="G643" s="181"/>
      <c r="H643" s="181"/>
    </row>
    <row r="644" spans="1:8" ht="33.75" customHeight="1">
      <c r="A644" s="165"/>
      <c r="B644" s="165"/>
      <c r="C644" s="181"/>
      <c r="D644" s="165"/>
      <c r="E644" s="181"/>
      <c r="F644" s="181"/>
      <c r="G644" s="181"/>
      <c r="H644" s="181"/>
    </row>
    <row r="645" spans="1:8" ht="33.75" customHeight="1">
      <c r="A645" s="165"/>
      <c r="B645" s="165"/>
      <c r="C645" s="181"/>
      <c r="D645" s="165"/>
      <c r="E645" s="181"/>
      <c r="F645" s="181"/>
      <c r="G645" s="181"/>
      <c r="H645" s="181"/>
    </row>
    <row r="646" spans="1:8" ht="33.75" customHeight="1">
      <c r="A646" s="165"/>
      <c r="B646" s="165"/>
      <c r="C646" s="181"/>
      <c r="D646" s="165"/>
      <c r="E646" s="181"/>
      <c r="F646" s="181"/>
      <c r="G646" s="181"/>
      <c r="H646" s="181"/>
    </row>
    <row r="647" spans="1:8" ht="33.75" customHeight="1">
      <c r="A647" s="165"/>
      <c r="B647" s="165"/>
      <c r="C647" s="181"/>
      <c r="D647" s="165"/>
      <c r="E647" s="181"/>
      <c r="F647" s="181"/>
      <c r="G647" s="181"/>
      <c r="H647" s="181"/>
    </row>
    <row r="648" spans="1:8" ht="33.75" customHeight="1">
      <c r="A648" s="165"/>
      <c r="B648" s="165"/>
      <c r="C648" s="181"/>
      <c r="D648" s="165"/>
      <c r="E648" s="181"/>
      <c r="F648" s="181"/>
      <c r="G648" s="181"/>
      <c r="H648" s="181"/>
    </row>
    <row r="649" spans="1:8" ht="33.75" customHeight="1">
      <c r="A649" s="165"/>
      <c r="B649" s="165"/>
      <c r="C649" s="181"/>
      <c r="D649" s="165"/>
      <c r="E649" s="181"/>
      <c r="F649" s="181"/>
      <c r="G649" s="181"/>
      <c r="H649" s="181"/>
    </row>
    <row r="650" spans="1:8" ht="33.75" customHeight="1">
      <c r="A650" s="165"/>
      <c r="B650" s="165"/>
      <c r="C650" s="181"/>
      <c r="D650" s="165"/>
      <c r="E650" s="181"/>
      <c r="F650" s="181"/>
      <c r="G650" s="181"/>
      <c r="H650" s="181"/>
    </row>
    <row r="651" spans="1:8" ht="33.75" customHeight="1">
      <c r="A651" s="165"/>
      <c r="B651" s="165"/>
      <c r="C651" s="181"/>
      <c r="D651" s="165"/>
      <c r="E651" s="181"/>
      <c r="F651" s="181"/>
      <c r="G651" s="181"/>
      <c r="H651" s="181"/>
    </row>
    <row r="652" spans="1:8" ht="33.75" customHeight="1">
      <c r="A652" s="165"/>
      <c r="B652" s="165"/>
      <c r="C652" s="181"/>
      <c r="D652" s="165"/>
      <c r="E652" s="181"/>
      <c r="F652" s="181"/>
      <c r="G652" s="181"/>
      <c r="H652" s="181"/>
    </row>
    <row r="653" spans="1:8" ht="33.75" customHeight="1">
      <c r="A653" s="165"/>
      <c r="B653" s="165"/>
      <c r="C653" s="181"/>
      <c r="D653" s="165"/>
      <c r="E653" s="181"/>
      <c r="F653" s="181"/>
      <c r="G653" s="181"/>
      <c r="H653" s="181"/>
    </row>
    <row r="654" spans="1:8" ht="33.75" customHeight="1">
      <c r="A654" s="165"/>
      <c r="B654" s="165"/>
      <c r="C654" s="181"/>
      <c r="D654" s="165"/>
      <c r="E654" s="181"/>
      <c r="F654" s="181"/>
      <c r="G654" s="181"/>
      <c r="H654" s="181"/>
    </row>
    <row r="655" spans="1:8" ht="33.75" customHeight="1">
      <c r="A655" s="165"/>
      <c r="B655" s="165"/>
      <c r="C655" s="181"/>
      <c r="D655" s="165"/>
      <c r="E655" s="181"/>
      <c r="F655" s="181"/>
      <c r="G655" s="181"/>
      <c r="H655" s="181"/>
    </row>
    <row r="656" spans="1:8" ht="33.75" customHeight="1">
      <c r="A656" s="165"/>
      <c r="B656" s="165"/>
      <c r="C656" s="181"/>
      <c r="D656" s="165"/>
      <c r="E656" s="181"/>
      <c r="F656" s="181"/>
      <c r="G656" s="181"/>
      <c r="H656" s="181"/>
    </row>
    <row r="657" spans="1:8" ht="33.75" customHeight="1">
      <c r="A657" s="165"/>
      <c r="B657" s="165"/>
      <c r="C657" s="181"/>
      <c r="D657" s="165"/>
      <c r="E657" s="181"/>
      <c r="F657" s="181"/>
      <c r="G657" s="181"/>
      <c r="H657" s="181"/>
    </row>
    <row r="658" spans="1:8" ht="33.75" customHeight="1">
      <c r="A658" s="165"/>
      <c r="B658" s="165"/>
      <c r="C658" s="181"/>
      <c r="D658" s="165"/>
      <c r="E658" s="181"/>
      <c r="F658" s="181"/>
      <c r="G658" s="181"/>
      <c r="H658" s="181"/>
    </row>
    <row r="659" spans="1:8" ht="33.75" customHeight="1">
      <c r="A659" s="165"/>
      <c r="B659" s="165"/>
      <c r="C659" s="181"/>
      <c r="D659" s="165"/>
      <c r="E659" s="181"/>
      <c r="F659" s="181"/>
      <c r="G659" s="181"/>
      <c r="H659" s="181"/>
    </row>
    <row r="660" spans="1:8" ht="33.75" customHeight="1">
      <c r="A660" s="165"/>
      <c r="B660" s="165"/>
      <c r="C660" s="181"/>
      <c r="D660" s="165"/>
      <c r="E660" s="181"/>
      <c r="F660" s="181"/>
      <c r="G660" s="181"/>
      <c r="H660" s="181"/>
    </row>
    <row r="661" spans="1:8" ht="33.75" customHeight="1">
      <c r="A661" s="165"/>
      <c r="B661" s="165"/>
      <c r="C661" s="181"/>
      <c r="D661" s="165"/>
      <c r="E661" s="181"/>
      <c r="F661" s="181"/>
      <c r="G661" s="181"/>
      <c r="H661" s="181"/>
    </row>
    <row r="662" spans="1:8" ht="33.75" customHeight="1">
      <c r="A662" s="165"/>
      <c r="B662" s="165"/>
      <c r="C662" s="181"/>
      <c r="D662" s="165"/>
      <c r="E662" s="181"/>
      <c r="F662" s="181"/>
      <c r="G662" s="181"/>
      <c r="H662" s="181"/>
    </row>
    <row r="663" spans="1:8" ht="33.75" customHeight="1">
      <c r="A663" s="165"/>
      <c r="B663" s="165"/>
      <c r="C663" s="181"/>
      <c r="D663" s="165"/>
      <c r="E663" s="181"/>
      <c r="F663" s="181"/>
      <c r="G663" s="181"/>
      <c r="H663" s="181"/>
    </row>
    <row r="664" spans="1:8" ht="33.75" customHeight="1">
      <c r="A664" s="165"/>
      <c r="B664" s="165"/>
      <c r="C664" s="181"/>
      <c r="D664" s="165"/>
      <c r="E664" s="181"/>
      <c r="F664" s="181"/>
      <c r="G664" s="181"/>
      <c r="H664" s="181"/>
    </row>
    <row r="665" spans="1:8" ht="33.75" customHeight="1">
      <c r="A665" s="165"/>
      <c r="B665" s="165"/>
      <c r="C665" s="181"/>
      <c r="D665" s="165"/>
      <c r="E665" s="181"/>
      <c r="F665" s="181"/>
      <c r="G665" s="181"/>
      <c r="H665" s="181"/>
    </row>
    <row r="666" spans="1:8" ht="33.75" customHeight="1">
      <c r="A666" s="165"/>
      <c r="B666" s="165"/>
      <c r="C666" s="181"/>
      <c r="D666" s="165"/>
      <c r="E666" s="181"/>
      <c r="F666" s="181"/>
      <c r="G666" s="181"/>
      <c r="H666" s="181"/>
    </row>
    <row r="667" spans="1:8" ht="33.75" customHeight="1">
      <c r="A667" s="165"/>
      <c r="B667" s="165"/>
      <c r="C667" s="181"/>
      <c r="D667" s="165"/>
      <c r="E667" s="181"/>
      <c r="F667" s="181"/>
      <c r="G667" s="181"/>
      <c r="H667" s="181"/>
    </row>
    <row r="668" spans="1:8" ht="33.75" customHeight="1">
      <c r="A668" s="165"/>
      <c r="B668" s="165"/>
      <c r="C668" s="181"/>
      <c r="D668" s="165"/>
      <c r="E668" s="181"/>
      <c r="F668" s="181"/>
      <c r="G668" s="181"/>
      <c r="H668" s="181"/>
    </row>
    <row r="669" spans="1:8" ht="33.75" customHeight="1">
      <c r="A669" s="165"/>
      <c r="B669" s="165"/>
      <c r="C669" s="181"/>
      <c r="D669" s="165"/>
      <c r="E669" s="181"/>
      <c r="F669" s="181"/>
      <c r="G669" s="181"/>
      <c r="H669" s="181"/>
    </row>
    <row r="670" spans="1:8" ht="33.75" customHeight="1">
      <c r="A670" s="165"/>
      <c r="B670" s="165"/>
      <c r="C670" s="181"/>
      <c r="D670" s="165"/>
      <c r="E670" s="181"/>
      <c r="F670" s="181"/>
      <c r="G670" s="181"/>
      <c r="H670" s="181"/>
    </row>
    <row r="671" spans="1:8" ht="33.75" customHeight="1">
      <c r="A671" s="165"/>
      <c r="B671" s="165"/>
      <c r="C671" s="181"/>
      <c r="D671" s="165"/>
      <c r="E671" s="181"/>
      <c r="F671" s="181"/>
      <c r="G671" s="181"/>
      <c r="H671" s="181"/>
    </row>
    <row r="672" spans="1:8" ht="33.75" customHeight="1">
      <c r="A672" s="165"/>
      <c r="B672" s="165"/>
      <c r="C672" s="181"/>
      <c r="D672" s="165"/>
      <c r="E672" s="181"/>
      <c r="F672" s="181"/>
      <c r="G672" s="181"/>
      <c r="H672" s="181"/>
    </row>
    <row r="673" spans="1:8" ht="33.75" customHeight="1">
      <c r="A673" s="165"/>
      <c r="B673" s="165"/>
      <c r="C673" s="181"/>
      <c r="D673" s="165"/>
      <c r="E673" s="181"/>
      <c r="F673" s="181"/>
      <c r="G673" s="181"/>
      <c r="H673" s="181"/>
    </row>
    <row r="674" spans="1:8" ht="33.75" customHeight="1">
      <c r="A674" s="165"/>
      <c r="B674" s="165"/>
      <c r="C674" s="181"/>
      <c r="D674" s="165"/>
      <c r="E674" s="181"/>
      <c r="F674" s="181"/>
      <c r="G674" s="181"/>
      <c r="H674" s="181"/>
    </row>
    <row r="675" spans="1:8" ht="33.75" customHeight="1">
      <c r="A675" s="165"/>
      <c r="B675" s="165"/>
      <c r="C675" s="181"/>
      <c r="D675" s="165"/>
      <c r="E675" s="181"/>
      <c r="F675" s="181"/>
      <c r="G675" s="181"/>
      <c r="H675" s="181"/>
    </row>
    <row r="676" spans="1:8" ht="33.75" customHeight="1">
      <c r="A676" s="165"/>
      <c r="B676" s="165"/>
      <c r="C676" s="181"/>
      <c r="D676" s="165"/>
      <c r="E676" s="181"/>
      <c r="F676" s="181"/>
      <c r="G676" s="181"/>
      <c r="H676" s="181"/>
    </row>
    <row r="677" spans="1:8" ht="33.75" customHeight="1">
      <c r="A677" s="165"/>
      <c r="B677" s="165"/>
      <c r="C677" s="181"/>
      <c r="D677" s="165"/>
      <c r="E677" s="181"/>
      <c r="F677" s="181"/>
      <c r="G677" s="181"/>
      <c r="H677" s="181"/>
    </row>
    <row r="678" spans="1:8" ht="33.75" customHeight="1">
      <c r="A678" s="165"/>
      <c r="B678" s="165"/>
      <c r="C678" s="181"/>
      <c r="D678" s="165"/>
      <c r="E678" s="181"/>
      <c r="F678" s="181"/>
      <c r="G678" s="181"/>
      <c r="H678" s="181"/>
    </row>
    <row r="679" spans="1:8" ht="33.75" customHeight="1">
      <c r="A679" s="165"/>
      <c r="B679" s="165"/>
      <c r="C679" s="181"/>
      <c r="D679" s="165"/>
      <c r="E679" s="181"/>
      <c r="F679" s="181"/>
      <c r="G679" s="181"/>
      <c r="H679" s="181"/>
    </row>
    <row r="680" spans="1:8" ht="33.75" customHeight="1">
      <c r="A680" s="165"/>
      <c r="B680" s="165"/>
      <c r="C680" s="181"/>
      <c r="D680" s="165"/>
      <c r="E680" s="181"/>
      <c r="F680" s="181"/>
      <c r="G680" s="181"/>
      <c r="H680" s="181"/>
    </row>
    <row r="681" spans="1:8" ht="33.75" customHeight="1">
      <c r="A681" s="165"/>
      <c r="B681" s="165"/>
      <c r="C681" s="181"/>
      <c r="D681" s="165"/>
      <c r="E681" s="181"/>
      <c r="F681" s="181"/>
      <c r="G681" s="181"/>
      <c r="H681" s="181"/>
    </row>
    <row r="682" spans="1:8" ht="33.75" customHeight="1">
      <c r="A682" s="165"/>
      <c r="B682" s="165"/>
      <c r="C682" s="181"/>
      <c r="D682" s="165"/>
      <c r="E682" s="181"/>
      <c r="F682" s="181"/>
      <c r="G682" s="181"/>
      <c r="H682" s="181"/>
    </row>
    <row r="683" spans="1:8" ht="33.75" customHeight="1">
      <c r="A683" s="165"/>
      <c r="B683" s="165"/>
      <c r="C683" s="181"/>
      <c r="D683" s="165"/>
      <c r="E683" s="181"/>
      <c r="F683" s="181"/>
      <c r="G683" s="181"/>
      <c r="H683" s="181"/>
    </row>
    <row r="684" spans="1:8" ht="33.75" customHeight="1">
      <c r="A684" s="165"/>
      <c r="B684" s="165"/>
      <c r="C684" s="181"/>
      <c r="D684" s="165"/>
      <c r="E684" s="181"/>
      <c r="F684" s="181"/>
      <c r="G684" s="181"/>
      <c r="H684" s="181"/>
    </row>
    <row r="685" spans="1:8" ht="33.75" customHeight="1">
      <c r="A685" s="165"/>
      <c r="B685" s="165"/>
      <c r="C685" s="181"/>
      <c r="D685" s="165"/>
      <c r="E685" s="181"/>
      <c r="F685" s="181"/>
      <c r="G685" s="181"/>
      <c r="H685" s="181"/>
    </row>
    <row r="686" spans="1:8" ht="33.75" customHeight="1">
      <c r="A686" s="165"/>
      <c r="B686" s="165"/>
      <c r="C686" s="181"/>
      <c r="D686" s="165"/>
      <c r="E686" s="181"/>
      <c r="F686" s="181"/>
      <c r="G686" s="181"/>
      <c r="H686" s="181"/>
    </row>
    <row r="687" spans="1:8" ht="33.75" customHeight="1">
      <c r="A687" s="165"/>
      <c r="B687" s="165"/>
      <c r="C687" s="181"/>
      <c r="D687" s="165"/>
      <c r="E687" s="181"/>
      <c r="F687" s="181"/>
      <c r="G687" s="181"/>
      <c r="H687" s="181"/>
    </row>
    <row r="688" spans="1:8" ht="33.75" customHeight="1">
      <c r="A688" s="165"/>
      <c r="B688" s="165"/>
      <c r="C688" s="181"/>
      <c r="D688" s="165"/>
      <c r="E688" s="181"/>
      <c r="F688" s="181"/>
      <c r="G688" s="181"/>
      <c r="H688" s="181"/>
    </row>
    <row r="689" spans="1:8" ht="33.75" customHeight="1">
      <c r="A689" s="165"/>
      <c r="B689" s="165"/>
      <c r="C689" s="181"/>
      <c r="D689" s="165"/>
      <c r="E689" s="181"/>
      <c r="F689" s="181"/>
      <c r="G689" s="181"/>
      <c r="H689" s="181"/>
    </row>
    <row r="690" spans="1:8" ht="33.75" customHeight="1">
      <c r="A690" s="165"/>
      <c r="B690" s="165"/>
      <c r="C690" s="181"/>
      <c r="D690" s="165"/>
      <c r="E690" s="181"/>
      <c r="F690" s="181"/>
      <c r="G690" s="181"/>
      <c r="H690" s="181"/>
    </row>
    <row r="691" spans="1:8" ht="33.75" customHeight="1">
      <c r="A691" s="165"/>
      <c r="B691" s="165"/>
      <c r="C691" s="181"/>
      <c r="D691" s="165"/>
      <c r="E691" s="181"/>
      <c r="F691" s="181"/>
      <c r="G691" s="181"/>
      <c r="H691" s="181"/>
    </row>
    <row r="692" spans="1:8" ht="33.75" customHeight="1">
      <c r="A692" s="165"/>
      <c r="B692" s="165"/>
      <c r="C692" s="181"/>
      <c r="D692" s="165"/>
      <c r="E692" s="181"/>
      <c r="F692" s="181"/>
      <c r="G692" s="181"/>
      <c r="H692" s="181"/>
    </row>
    <row r="693" spans="1:8" ht="33.75" customHeight="1">
      <c r="A693" s="165"/>
      <c r="B693" s="165"/>
      <c r="C693" s="181"/>
      <c r="D693" s="165"/>
      <c r="E693" s="181"/>
      <c r="F693" s="181"/>
      <c r="G693" s="181"/>
      <c r="H693" s="181"/>
    </row>
    <row r="694" spans="1:8" ht="33.75" customHeight="1">
      <c r="A694" s="165"/>
      <c r="B694" s="165"/>
      <c r="C694" s="181"/>
      <c r="D694" s="165"/>
      <c r="E694" s="181"/>
      <c r="F694" s="181"/>
      <c r="G694" s="181"/>
      <c r="H694" s="181"/>
    </row>
    <row r="695" spans="1:8" ht="33.75" customHeight="1">
      <c r="A695" s="165"/>
      <c r="B695" s="165"/>
      <c r="C695" s="181"/>
      <c r="D695" s="165"/>
      <c r="E695" s="181"/>
      <c r="F695" s="181"/>
      <c r="G695" s="181"/>
      <c r="H695" s="181"/>
    </row>
    <row r="696" spans="1:8" ht="33.75" customHeight="1">
      <c r="A696" s="165"/>
      <c r="B696" s="165"/>
      <c r="C696" s="181"/>
      <c r="D696" s="165"/>
      <c r="E696" s="181"/>
      <c r="F696" s="181"/>
      <c r="G696" s="181"/>
      <c r="H696" s="181"/>
    </row>
    <row r="697" spans="1:8" ht="33.75" customHeight="1">
      <c r="A697" s="165"/>
      <c r="B697" s="165"/>
      <c r="C697" s="181"/>
      <c r="D697" s="165"/>
      <c r="E697" s="181"/>
      <c r="F697" s="181"/>
      <c r="G697" s="181"/>
      <c r="H697" s="181"/>
    </row>
    <row r="698" spans="1:8" ht="33.75" customHeight="1">
      <c r="A698" s="165"/>
      <c r="B698" s="165"/>
      <c r="C698" s="181"/>
      <c r="D698" s="165"/>
      <c r="E698" s="181"/>
      <c r="F698" s="181"/>
      <c r="G698" s="181"/>
      <c r="H698" s="181"/>
    </row>
    <row r="699" spans="1:8" ht="33.75" customHeight="1">
      <c r="A699" s="165"/>
      <c r="B699" s="165"/>
      <c r="C699" s="181"/>
      <c r="D699" s="165"/>
      <c r="E699" s="181"/>
      <c r="F699" s="181"/>
      <c r="G699" s="181"/>
      <c r="H699" s="181"/>
    </row>
    <row r="700" spans="1:8" ht="33.75" customHeight="1">
      <c r="A700" s="165"/>
      <c r="B700" s="165"/>
      <c r="C700" s="181"/>
      <c r="D700" s="165"/>
      <c r="E700" s="181"/>
      <c r="F700" s="181"/>
      <c r="G700" s="181"/>
      <c r="H700" s="181"/>
    </row>
    <row r="701" spans="1:8" ht="33.75" customHeight="1">
      <c r="A701" s="165"/>
      <c r="B701" s="165"/>
      <c r="C701" s="181"/>
      <c r="D701" s="165"/>
      <c r="E701" s="181"/>
      <c r="F701" s="181"/>
      <c r="G701" s="181"/>
      <c r="H701" s="181"/>
    </row>
    <row r="702" spans="1:8" ht="33.75" customHeight="1">
      <c r="A702" s="165"/>
      <c r="B702" s="165"/>
      <c r="C702" s="181"/>
      <c r="D702" s="165"/>
      <c r="E702" s="181"/>
      <c r="F702" s="181"/>
      <c r="G702" s="181"/>
      <c r="H702" s="181"/>
    </row>
    <row r="703" spans="1:8" ht="33.75" customHeight="1">
      <c r="A703" s="165"/>
      <c r="B703" s="165"/>
      <c r="C703" s="181"/>
      <c r="D703" s="165"/>
      <c r="E703" s="181"/>
      <c r="F703" s="181"/>
      <c r="G703" s="181"/>
      <c r="H703" s="181"/>
    </row>
    <row r="704" spans="1:8" ht="33.75" customHeight="1">
      <c r="A704" s="165"/>
      <c r="B704" s="165"/>
      <c r="C704" s="181"/>
      <c r="D704" s="165"/>
      <c r="E704" s="181"/>
      <c r="F704" s="181"/>
      <c r="G704" s="181"/>
      <c r="H704" s="181"/>
    </row>
    <row r="705" spans="1:8" ht="33.75" customHeight="1">
      <c r="A705" s="165"/>
      <c r="B705" s="165"/>
      <c r="C705" s="181"/>
      <c r="D705" s="165"/>
      <c r="E705" s="181"/>
      <c r="F705" s="181"/>
      <c r="G705" s="181"/>
      <c r="H705" s="181"/>
    </row>
    <row r="706" spans="1:8" ht="33.75" customHeight="1">
      <c r="A706" s="165"/>
      <c r="B706" s="165"/>
      <c r="C706" s="181"/>
      <c r="D706" s="165"/>
      <c r="E706" s="181"/>
      <c r="F706" s="181"/>
      <c r="G706" s="181"/>
      <c r="H706" s="181"/>
    </row>
    <row r="707" spans="1:8" ht="33.75" customHeight="1">
      <c r="A707" s="165"/>
      <c r="B707" s="165"/>
      <c r="C707" s="181"/>
      <c r="D707" s="165"/>
      <c r="E707" s="181"/>
      <c r="F707" s="181"/>
      <c r="G707" s="181"/>
      <c r="H707" s="181"/>
    </row>
    <row r="708" spans="1:8" ht="33.75" customHeight="1">
      <c r="A708" s="165"/>
      <c r="B708" s="165"/>
      <c r="C708" s="181"/>
      <c r="D708" s="165"/>
      <c r="E708" s="181"/>
      <c r="F708" s="181"/>
      <c r="G708" s="181"/>
      <c r="H708" s="181"/>
    </row>
    <row r="709" spans="1:8" ht="33.75" customHeight="1">
      <c r="A709" s="165"/>
      <c r="B709" s="165"/>
      <c r="C709" s="181"/>
      <c r="D709" s="165"/>
      <c r="E709" s="181"/>
      <c r="F709" s="181"/>
      <c r="G709" s="181"/>
      <c r="H709" s="181"/>
    </row>
    <row r="710" spans="1:8" ht="33.75" customHeight="1">
      <c r="A710" s="165"/>
      <c r="B710" s="165"/>
      <c r="C710" s="181"/>
      <c r="D710" s="165"/>
      <c r="E710" s="181"/>
      <c r="F710" s="181"/>
      <c r="G710" s="181"/>
      <c r="H710" s="181"/>
    </row>
    <row r="711" spans="1:8" ht="33.75" customHeight="1">
      <c r="A711" s="165"/>
      <c r="B711" s="165"/>
      <c r="C711" s="181"/>
      <c r="D711" s="165"/>
      <c r="E711" s="181"/>
      <c r="F711" s="181"/>
      <c r="G711" s="181"/>
      <c r="H711" s="181"/>
    </row>
    <row r="712" spans="1:8" ht="33.75" customHeight="1">
      <c r="A712" s="165"/>
      <c r="B712" s="165"/>
      <c r="C712" s="181"/>
      <c r="D712" s="165"/>
      <c r="E712" s="181"/>
      <c r="F712" s="181"/>
      <c r="G712" s="181"/>
      <c r="H712" s="181"/>
    </row>
    <row r="713" spans="1:8" ht="33.75" customHeight="1">
      <c r="A713" s="165"/>
      <c r="B713" s="165"/>
      <c r="C713" s="181"/>
      <c r="D713" s="165"/>
      <c r="E713" s="181"/>
      <c r="F713" s="181"/>
      <c r="G713" s="181"/>
      <c r="H713" s="181"/>
    </row>
    <row r="714" spans="1:8" ht="33.75" customHeight="1">
      <c r="A714" s="165"/>
      <c r="B714" s="165"/>
      <c r="C714" s="181"/>
      <c r="D714" s="165"/>
      <c r="E714" s="181"/>
      <c r="F714" s="181"/>
      <c r="G714" s="181"/>
      <c r="H714" s="181"/>
    </row>
    <row r="715" spans="1:8" ht="33.75" customHeight="1">
      <c r="A715" s="165"/>
      <c r="B715" s="165"/>
      <c r="C715" s="181"/>
      <c r="D715" s="165"/>
      <c r="E715" s="181"/>
      <c r="F715" s="181"/>
      <c r="G715" s="181"/>
      <c r="H715" s="181"/>
    </row>
    <row r="716" spans="1:8" ht="33.75" customHeight="1">
      <c r="A716" s="165"/>
      <c r="B716" s="165"/>
      <c r="C716" s="181"/>
      <c r="D716" s="165"/>
      <c r="E716" s="181"/>
      <c r="F716" s="181"/>
      <c r="G716" s="181"/>
      <c r="H716" s="181"/>
    </row>
    <row r="717" spans="1:8" ht="33.75" customHeight="1">
      <c r="A717" s="165"/>
      <c r="B717" s="165"/>
      <c r="C717" s="181"/>
      <c r="D717" s="165"/>
      <c r="E717" s="181"/>
      <c r="F717" s="181"/>
      <c r="G717" s="181"/>
      <c r="H717" s="181"/>
    </row>
    <row r="718" spans="1:8" ht="33.75" customHeight="1">
      <c r="A718" s="165"/>
      <c r="B718" s="165"/>
      <c r="C718" s="181"/>
      <c r="D718" s="165"/>
      <c r="E718" s="181"/>
      <c r="F718" s="181"/>
      <c r="G718" s="181"/>
      <c r="H718" s="181"/>
    </row>
    <row r="719" spans="1:8" ht="33.75" customHeight="1">
      <c r="A719" s="165"/>
      <c r="B719" s="165"/>
      <c r="C719" s="181"/>
      <c r="D719" s="165"/>
      <c r="E719" s="181"/>
      <c r="F719" s="181"/>
      <c r="G719" s="181"/>
      <c r="H719" s="181"/>
    </row>
    <row r="720" spans="1:8" ht="33.75" customHeight="1">
      <c r="A720" s="165"/>
      <c r="B720" s="165"/>
      <c r="C720" s="181"/>
      <c r="D720" s="165"/>
      <c r="E720" s="181"/>
      <c r="F720" s="181"/>
      <c r="G720" s="181"/>
      <c r="H720" s="181"/>
    </row>
    <row r="721" spans="1:8" ht="33.75" customHeight="1">
      <c r="A721" s="165"/>
      <c r="B721" s="165"/>
      <c r="C721" s="181"/>
      <c r="D721" s="165"/>
      <c r="E721" s="181"/>
      <c r="F721" s="181"/>
      <c r="G721" s="181"/>
      <c r="H721" s="181"/>
    </row>
    <row r="722" spans="1:8" ht="33.75" customHeight="1">
      <c r="A722" s="165"/>
      <c r="B722" s="165"/>
      <c r="C722" s="181"/>
      <c r="D722" s="165"/>
      <c r="E722" s="181"/>
      <c r="F722" s="181"/>
      <c r="G722" s="181"/>
      <c r="H722" s="181"/>
    </row>
    <row r="723" spans="1:8" ht="33.75" customHeight="1">
      <c r="A723" s="165"/>
      <c r="B723" s="165"/>
      <c r="C723" s="181"/>
      <c r="D723" s="165"/>
      <c r="E723" s="181"/>
      <c r="F723" s="181"/>
      <c r="G723" s="181"/>
      <c r="H723" s="181"/>
    </row>
    <row r="724" spans="1:8" ht="33.75" customHeight="1">
      <c r="A724" s="165"/>
      <c r="B724" s="165"/>
      <c r="C724" s="181"/>
      <c r="D724" s="165"/>
      <c r="E724" s="181"/>
      <c r="F724" s="181"/>
      <c r="G724" s="181"/>
      <c r="H724" s="181"/>
    </row>
    <row r="725" spans="1:8" ht="33.75" customHeight="1">
      <c r="A725" s="165"/>
      <c r="B725" s="165"/>
      <c r="C725" s="181"/>
      <c r="D725" s="165"/>
      <c r="E725" s="181"/>
      <c r="F725" s="181"/>
      <c r="G725" s="181"/>
      <c r="H725" s="181"/>
    </row>
    <row r="726" spans="1:8" ht="33.75" customHeight="1">
      <c r="A726" s="165"/>
      <c r="B726" s="165"/>
      <c r="C726" s="181"/>
      <c r="D726" s="165"/>
      <c r="E726" s="181"/>
      <c r="F726" s="181"/>
      <c r="G726" s="181"/>
      <c r="H726" s="181"/>
    </row>
    <row r="727" spans="1:8" ht="33.75" customHeight="1">
      <c r="A727" s="165"/>
      <c r="B727" s="165"/>
      <c r="C727" s="181"/>
      <c r="D727" s="165"/>
      <c r="E727" s="181"/>
      <c r="F727" s="181"/>
      <c r="G727" s="181"/>
      <c r="H727" s="181"/>
    </row>
    <row r="728" spans="1:8" ht="33.75" customHeight="1">
      <c r="A728" s="165"/>
      <c r="B728" s="165"/>
      <c r="C728" s="181"/>
      <c r="D728" s="165"/>
      <c r="E728" s="181"/>
      <c r="F728" s="181"/>
      <c r="G728" s="181"/>
      <c r="H728" s="181"/>
    </row>
    <row r="729" spans="1:8" ht="33.75" customHeight="1">
      <c r="A729" s="165"/>
      <c r="B729" s="165"/>
      <c r="C729" s="181"/>
      <c r="D729" s="165"/>
      <c r="E729" s="181"/>
      <c r="F729" s="181"/>
      <c r="G729" s="181"/>
      <c r="H729" s="181"/>
    </row>
    <row r="730" spans="1:8" ht="33.75" customHeight="1">
      <c r="A730" s="165"/>
      <c r="B730" s="165"/>
      <c r="C730" s="181"/>
      <c r="D730" s="165"/>
      <c r="E730" s="181"/>
      <c r="F730" s="181"/>
      <c r="G730" s="181"/>
      <c r="H730" s="181"/>
    </row>
    <row r="731" spans="1:8" ht="33.75" customHeight="1">
      <c r="A731" s="165"/>
      <c r="B731" s="165"/>
      <c r="C731" s="181"/>
      <c r="D731" s="165"/>
      <c r="E731" s="181"/>
      <c r="F731" s="181"/>
      <c r="G731" s="181"/>
      <c r="H731" s="181"/>
    </row>
    <row r="732" spans="1:8" ht="33.75" customHeight="1">
      <c r="A732" s="165"/>
      <c r="B732" s="165"/>
      <c r="C732" s="181"/>
      <c r="D732" s="165"/>
      <c r="E732" s="181"/>
      <c r="F732" s="181"/>
      <c r="G732" s="181"/>
      <c r="H732" s="181"/>
    </row>
    <row r="733" spans="1:8" ht="33.75" customHeight="1">
      <c r="A733" s="165"/>
      <c r="B733" s="165"/>
      <c r="C733" s="181"/>
      <c r="D733" s="165"/>
      <c r="E733" s="181"/>
      <c r="F733" s="181"/>
      <c r="G733" s="181"/>
      <c r="H733" s="181"/>
    </row>
    <row r="734" spans="1:8" ht="33.75" customHeight="1">
      <c r="A734" s="165"/>
      <c r="B734" s="165"/>
      <c r="C734" s="181"/>
      <c r="D734" s="165"/>
      <c r="E734" s="181"/>
      <c r="F734" s="181"/>
      <c r="G734" s="181"/>
      <c r="H734" s="181"/>
    </row>
    <row r="735" spans="1:8" ht="33.75" customHeight="1">
      <c r="A735" s="165"/>
      <c r="B735" s="165"/>
      <c r="C735" s="181"/>
      <c r="D735" s="165"/>
      <c r="E735" s="181"/>
      <c r="F735" s="181"/>
      <c r="G735" s="181"/>
      <c r="H735" s="181"/>
    </row>
    <row r="736" spans="1:8" ht="33.75" customHeight="1">
      <c r="A736" s="165"/>
      <c r="B736" s="165"/>
      <c r="C736" s="181"/>
      <c r="D736" s="165"/>
      <c r="E736" s="181"/>
      <c r="F736" s="181"/>
      <c r="G736" s="181"/>
      <c r="H736" s="181"/>
    </row>
    <row r="737" spans="1:8" ht="33.75" customHeight="1">
      <c r="A737" s="165"/>
      <c r="B737" s="165"/>
      <c r="C737" s="181"/>
      <c r="D737" s="165"/>
      <c r="E737" s="181"/>
      <c r="F737" s="181"/>
      <c r="G737" s="181"/>
      <c r="H737" s="181"/>
    </row>
    <row r="738" spans="1:8" ht="33.75" customHeight="1">
      <c r="A738" s="165"/>
      <c r="B738" s="165"/>
      <c r="C738" s="181"/>
      <c r="D738" s="165"/>
      <c r="E738" s="181"/>
      <c r="F738" s="181"/>
      <c r="G738" s="181"/>
      <c r="H738" s="181"/>
    </row>
    <row r="739" spans="1:8" ht="33.75" customHeight="1">
      <c r="A739" s="165"/>
      <c r="B739" s="165"/>
      <c r="C739" s="181"/>
      <c r="D739" s="165"/>
      <c r="E739" s="181"/>
      <c r="F739" s="181"/>
      <c r="G739" s="181"/>
      <c r="H739" s="181"/>
    </row>
    <row r="740" spans="1:8" ht="33.75" customHeight="1">
      <c r="A740" s="165"/>
      <c r="B740" s="165"/>
      <c r="C740" s="181"/>
      <c r="D740" s="165"/>
      <c r="E740" s="181"/>
      <c r="F740" s="181"/>
      <c r="G740" s="181"/>
      <c r="H740" s="181"/>
    </row>
    <row r="741" spans="1:8" ht="33.75" customHeight="1">
      <c r="A741" s="165"/>
      <c r="B741" s="165"/>
      <c r="C741" s="181"/>
      <c r="D741" s="165"/>
      <c r="E741" s="181"/>
      <c r="F741" s="181"/>
      <c r="G741" s="181"/>
      <c r="H741" s="181"/>
    </row>
    <row r="742" spans="1:8" ht="33.75" customHeight="1">
      <c r="A742" s="165"/>
      <c r="B742" s="165"/>
      <c r="C742" s="181"/>
      <c r="D742" s="165"/>
      <c r="E742" s="181"/>
      <c r="F742" s="181"/>
      <c r="G742" s="181"/>
      <c r="H742" s="181"/>
    </row>
    <row r="743" spans="1:8" ht="33.75" customHeight="1">
      <c r="A743" s="165"/>
      <c r="B743" s="165"/>
      <c r="C743" s="181"/>
      <c r="D743" s="165"/>
      <c r="E743" s="181"/>
      <c r="F743" s="181"/>
      <c r="G743" s="181"/>
      <c r="H743" s="181"/>
    </row>
    <row r="744" spans="1:8" ht="33.75" customHeight="1">
      <c r="A744" s="165"/>
      <c r="B744" s="165"/>
      <c r="C744" s="181"/>
      <c r="D744" s="165"/>
      <c r="E744" s="181"/>
      <c r="F744" s="181"/>
      <c r="G744" s="181"/>
      <c r="H744" s="181"/>
    </row>
    <row r="745" spans="1:8" ht="33.75" customHeight="1">
      <c r="A745" s="165"/>
      <c r="B745" s="165"/>
      <c r="C745" s="181"/>
      <c r="D745" s="165"/>
      <c r="E745" s="181"/>
      <c r="F745" s="181"/>
      <c r="G745" s="181"/>
      <c r="H745" s="181"/>
    </row>
    <row r="746" spans="1:8" ht="33.75" customHeight="1">
      <c r="A746" s="165"/>
      <c r="B746" s="165"/>
      <c r="C746" s="181"/>
      <c r="D746" s="165"/>
      <c r="E746" s="181"/>
      <c r="F746" s="181"/>
      <c r="G746" s="181"/>
      <c r="H746" s="181"/>
    </row>
    <row r="747" spans="1:8" ht="33.75" customHeight="1">
      <c r="A747" s="165"/>
      <c r="B747" s="165"/>
      <c r="C747" s="181"/>
      <c r="D747" s="165"/>
      <c r="E747" s="181"/>
      <c r="F747" s="181"/>
      <c r="G747" s="181"/>
      <c r="H747" s="181"/>
    </row>
    <row r="748" spans="1:8" ht="33.75" customHeight="1">
      <c r="A748" s="165"/>
      <c r="B748" s="165"/>
      <c r="C748" s="181"/>
      <c r="D748" s="165"/>
      <c r="E748" s="181"/>
      <c r="F748" s="181"/>
      <c r="G748" s="181"/>
      <c r="H748" s="181"/>
    </row>
    <row r="749" spans="1:8" ht="33.75" customHeight="1">
      <c r="A749" s="165"/>
      <c r="B749" s="165"/>
      <c r="C749" s="181"/>
      <c r="D749" s="165"/>
      <c r="E749" s="181"/>
      <c r="F749" s="181"/>
      <c r="G749" s="181"/>
      <c r="H749" s="181"/>
    </row>
    <row r="750" spans="1:8" ht="33.75" customHeight="1">
      <c r="A750" s="165"/>
      <c r="B750" s="165"/>
      <c r="C750" s="181"/>
      <c r="D750" s="165"/>
      <c r="E750" s="181"/>
      <c r="F750" s="181"/>
      <c r="G750" s="181"/>
      <c r="H750" s="181"/>
    </row>
    <row r="751" spans="1:8" ht="33.75" customHeight="1">
      <c r="A751" s="165"/>
      <c r="B751" s="165"/>
      <c r="C751" s="181"/>
      <c r="D751" s="165"/>
      <c r="E751" s="181"/>
      <c r="F751" s="181"/>
      <c r="G751" s="181"/>
      <c r="H751" s="181"/>
    </row>
    <row r="752" spans="1:8" ht="33.75" customHeight="1">
      <c r="A752" s="165"/>
      <c r="B752" s="165"/>
      <c r="C752" s="181"/>
      <c r="D752" s="165"/>
      <c r="E752" s="181"/>
      <c r="F752" s="181"/>
      <c r="G752" s="181"/>
      <c r="H752" s="181"/>
    </row>
    <row r="753" spans="1:8" ht="33.75" customHeight="1">
      <c r="A753" s="165"/>
      <c r="B753" s="165"/>
      <c r="C753" s="181"/>
      <c r="D753" s="165"/>
      <c r="E753" s="181"/>
      <c r="F753" s="181"/>
      <c r="G753" s="181"/>
      <c r="H753" s="181"/>
    </row>
    <row r="754" spans="1:8" ht="33.75" customHeight="1">
      <c r="A754" s="165"/>
      <c r="B754" s="165"/>
      <c r="C754" s="181"/>
      <c r="D754" s="165"/>
      <c r="E754" s="181"/>
      <c r="F754" s="181"/>
      <c r="G754" s="181"/>
      <c r="H754" s="181"/>
    </row>
    <row r="755" spans="1:8" ht="33.75" customHeight="1">
      <c r="A755" s="165"/>
      <c r="B755" s="165"/>
      <c r="C755" s="181"/>
      <c r="D755" s="165"/>
      <c r="E755" s="181"/>
      <c r="F755" s="181"/>
      <c r="G755" s="181"/>
      <c r="H755" s="181"/>
    </row>
    <row r="756" spans="1:8" ht="33.75" customHeight="1">
      <c r="A756" s="165"/>
      <c r="B756" s="165"/>
      <c r="C756" s="181"/>
      <c r="D756" s="165"/>
      <c r="E756" s="181"/>
      <c r="F756" s="181"/>
      <c r="G756" s="181"/>
      <c r="H756" s="181"/>
    </row>
    <row r="757" spans="1:8" ht="33.75" customHeight="1">
      <c r="A757" s="165"/>
      <c r="B757" s="165"/>
      <c r="C757" s="181"/>
      <c r="D757" s="165"/>
      <c r="E757" s="181"/>
      <c r="F757" s="181"/>
      <c r="G757" s="181"/>
      <c r="H757" s="181"/>
    </row>
    <row r="758" spans="1:8" ht="33.75" customHeight="1">
      <c r="A758" s="165"/>
      <c r="B758" s="165"/>
      <c r="C758" s="181"/>
      <c r="D758" s="165"/>
      <c r="E758" s="181"/>
      <c r="F758" s="181"/>
      <c r="G758" s="181"/>
      <c r="H758" s="181"/>
    </row>
    <row r="759" spans="1:8" ht="33.75" customHeight="1">
      <c r="A759" s="165"/>
      <c r="B759" s="165"/>
      <c r="C759" s="181"/>
      <c r="D759" s="165"/>
      <c r="E759" s="181"/>
      <c r="F759" s="181"/>
      <c r="G759" s="181"/>
      <c r="H759" s="181"/>
    </row>
    <row r="760" spans="1:8" ht="33.75" customHeight="1">
      <c r="A760" s="165"/>
      <c r="B760" s="165"/>
      <c r="C760" s="181"/>
      <c r="D760" s="165"/>
      <c r="E760" s="181"/>
      <c r="F760" s="181"/>
      <c r="G760" s="181"/>
      <c r="H760" s="181"/>
    </row>
    <row r="761" spans="1:8" ht="33.75" customHeight="1">
      <c r="A761" s="165"/>
      <c r="B761" s="165"/>
      <c r="C761" s="181"/>
      <c r="D761" s="165"/>
      <c r="E761" s="181"/>
      <c r="F761" s="181"/>
      <c r="G761" s="181"/>
      <c r="H761" s="181"/>
    </row>
    <row r="762" spans="1:8" ht="33.75" customHeight="1">
      <c r="A762" s="165"/>
      <c r="B762" s="165"/>
      <c r="C762" s="181"/>
      <c r="D762" s="165"/>
      <c r="E762" s="181"/>
      <c r="F762" s="181"/>
      <c r="G762" s="181"/>
      <c r="H762" s="181"/>
    </row>
    <row r="763" spans="1:8" ht="33.75" customHeight="1">
      <c r="A763" s="165"/>
      <c r="B763" s="165"/>
      <c r="C763" s="181"/>
      <c r="D763" s="165"/>
      <c r="E763" s="181"/>
      <c r="F763" s="181"/>
      <c r="G763" s="181"/>
      <c r="H763" s="181"/>
    </row>
    <row r="764" spans="1:8" ht="33.75" customHeight="1">
      <c r="A764" s="165"/>
      <c r="B764" s="165"/>
      <c r="C764" s="181"/>
      <c r="D764" s="165"/>
      <c r="E764" s="181"/>
      <c r="F764" s="181"/>
      <c r="G764" s="181"/>
      <c r="H764" s="181"/>
    </row>
    <row r="765" spans="1:8" ht="33.75" customHeight="1">
      <c r="A765" s="165"/>
      <c r="B765" s="165"/>
      <c r="C765" s="181"/>
      <c r="D765" s="165"/>
      <c r="E765" s="181"/>
      <c r="F765" s="181"/>
      <c r="G765" s="181"/>
      <c r="H765" s="181"/>
    </row>
    <row r="766" spans="1:8" ht="33.75" customHeight="1">
      <c r="A766" s="165"/>
      <c r="B766" s="165"/>
      <c r="C766" s="181"/>
      <c r="D766" s="165"/>
      <c r="E766" s="181"/>
      <c r="F766" s="181"/>
      <c r="G766" s="181"/>
      <c r="H766" s="181"/>
    </row>
    <row r="767" spans="1:8" ht="33.75" customHeight="1">
      <c r="A767" s="165"/>
      <c r="B767" s="165"/>
      <c r="C767" s="181"/>
      <c r="D767" s="165"/>
      <c r="E767" s="181"/>
      <c r="F767" s="181"/>
      <c r="G767" s="181"/>
      <c r="H767" s="181"/>
    </row>
    <row r="768" spans="1:8" ht="33.75" customHeight="1">
      <c r="A768" s="165"/>
      <c r="B768" s="165"/>
      <c r="C768" s="181"/>
      <c r="D768" s="165"/>
      <c r="E768" s="181"/>
      <c r="F768" s="181"/>
      <c r="G768" s="181"/>
      <c r="H768" s="181"/>
    </row>
    <row r="769" spans="1:8" ht="33.75" customHeight="1">
      <c r="A769" s="165"/>
      <c r="B769" s="165"/>
      <c r="C769" s="181"/>
      <c r="D769" s="165"/>
      <c r="E769" s="181"/>
      <c r="F769" s="181"/>
      <c r="G769" s="181"/>
      <c r="H769" s="181"/>
    </row>
    <row r="770" spans="1:8" ht="33.75" customHeight="1">
      <c r="A770" s="165"/>
      <c r="B770" s="165"/>
      <c r="C770" s="181"/>
      <c r="D770" s="165"/>
      <c r="E770" s="181"/>
      <c r="F770" s="181"/>
      <c r="G770" s="181"/>
      <c r="H770" s="181"/>
    </row>
    <row r="771" spans="1:8" ht="33.75" customHeight="1">
      <c r="A771" s="165"/>
      <c r="B771" s="165"/>
      <c r="C771" s="181"/>
      <c r="D771" s="165"/>
      <c r="E771" s="181"/>
      <c r="F771" s="181"/>
      <c r="G771" s="181"/>
      <c r="H771" s="181"/>
    </row>
    <row r="772" spans="1:8" ht="33.75" customHeight="1">
      <c r="A772" s="165"/>
      <c r="B772" s="165"/>
      <c r="C772" s="181"/>
      <c r="D772" s="165"/>
      <c r="E772" s="181"/>
      <c r="F772" s="181"/>
      <c r="G772" s="181"/>
      <c r="H772" s="181"/>
    </row>
    <row r="773" spans="1:8" ht="33.75" customHeight="1">
      <c r="A773" s="165"/>
      <c r="B773" s="165"/>
      <c r="C773" s="181"/>
      <c r="D773" s="165"/>
      <c r="E773" s="181"/>
      <c r="F773" s="181"/>
      <c r="G773" s="181"/>
      <c r="H773" s="181"/>
    </row>
    <row r="774" spans="1:8" ht="33.75" customHeight="1">
      <c r="A774" s="165"/>
      <c r="B774" s="165"/>
      <c r="C774" s="181"/>
      <c r="D774" s="165"/>
      <c r="E774" s="181"/>
      <c r="F774" s="181"/>
      <c r="G774" s="181"/>
      <c r="H774" s="181"/>
    </row>
    <row r="775" spans="1:8" ht="33.75" customHeight="1">
      <c r="A775" s="165"/>
      <c r="B775" s="165"/>
      <c r="C775" s="181"/>
      <c r="D775" s="165"/>
      <c r="E775" s="181"/>
      <c r="F775" s="181"/>
      <c r="G775" s="181"/>
      <c r="H775" s="181"/>
    </row>
  </sheetData>
  <mergeCells count="61">
    <mergeCell ref="B2:H2"/>
    <mergeCell ref="D4:E4"/>
    <mergeCell ref="D5:E5"/>
    <mergeCell ref="C16:H16"/>
    <mergeCell ref="C17:H17"/>
    <mergeCell ref="B18:H18"/>
    <mergeCell ref="D20:E20"/>
    <mergeCell ref="D21:E21"/>
    <mergeCell ref="B31:H31"/>
    <mergeCell ref="B32:H32"/>
    <mergeCell ref="B33:H33"/>
    <mergeCell ref="B34:H34"/>
    <mergeCell ref="B35:H35"/>
    <mergeCell ref="B36:H36"/>
    <mergeCell ref="D38:E38"/>
    <mergeCell ref="D39:E39"/>
    <mergeCell ref="C49:H49"/>
    <mergeCell ref="B50:H50"/>
    <mergeCell ref="B51:H51"/>
    <mergeCell ref="B52:H52"/>
    <mergeCell ref="D54:E54"/>
    <mergeCell ref="D55:E55"/>
    <mergeCell ref="C64:H64"/>
    <mergeCell ref="C65:H65"/>
    <mergeCell ref="B66:H66"/>
    <mergeCell ref="D67:E67"/>
    <mergeCell ref="F67:G67"/>
    <mergeCell ref="D68:E68"/>
    <mergeCell ref="F68:H68"/>
    <mergeCell ref="F69:G69"/>
    <mergeCell ref="F70:G70"/>
    <mergeCell ref="F71:G71"/>
    <mergeCell ref="F72:G72"/>
    <mergeCell ref="F73:G73"/>
    <mergeCell ref="F74:G74"/>
    <mergeCell ref="F75:G75"/>
    <mergeCell ref="F76:G76"/>
    <mergeCell ref="F77:G77"/>
    <mergeCell ref="F78:G78"/>
    <mergeCell ref="F79:G79"/>
    <mergeCell ref="F80:G80"/>
    <mergeCell ref="F81:G81"/>
    <mergeCell ref="B83:H83"/>
    <mergeCell ref="B84:H84"/>
    <mergeCell ref="B85:H85"/>
    <mergeCell ref="F22:F26"/>
    <mergeCell ref="H22:H26"/>
    <mergeCell ref="H57:H58"/>
    <mergeCell ref="B5:B14"/>
    <mergeCell ref="C5:C14"/>
    <mergeCell ref="F6:F13"/>
    <mergeCell ref="B21:B30"/>
    <mergeCell ref="C21:C30"/>
    <mergeCell ref="B39:B48"/>
    <mergeCell ref="C39:C48"/>
    <mergeCell ref="F40:F47"/>
    <mergeCell ref="H40:H47"/>
    <mergeCell ref="B55:B63"/>
    <mergeCell ref="C55:C63"/>
    <mergeCell ref="B68:B81"/>
    <mergeCell ref="C68:C81"/>
  </mergeCells>
  <phoneticPr fontId="2"/>
  <printOptions horizontalCentered="1"/>
  <pageMargins left="0.59055118110236227" right="0.59055118110236227" top="0.59055118110236227" bottom="0.39370078740157483" header="0.74803149606299213" footer="0.23622047244094491"/>
  <pageSetup paperSize="9" scale="87" firstPageNumber="16" fitToWidth="1" fitToHeight="0" orientation="landscape" usePrinterDefaults="1" useFirstPageNumber="1" r:id="rId1"/>
  <headerFooter alignWithMargins="0"/>
  <rowBreaks count="5" manualBreakCount="5">
    <brk id="18" min="1" max="7" man="1"/>
    <brk id="36" min="1" max="7" man="1"/>
    <brk id="52" min="1" max="7" man="1"/>
    <brk id="66" min="1" max="7" man="1"/>
    <brk id="85"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つかいかたガイド</vt:lpstr>
      <vt:lpstr>入力例</vt:lpstr>
      <vt:lpstr>収支別型（年間）</vt:lpstr>
      <vt:lpstr>収支別型（月別）</vt:lpstr>
      <vt:lpstr>（参考）補助事業具体例</vt:lpstr>
      <vt:lpstr>（参考）補助対象・対象外経費</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青梅市</dc:creator>
  <cp:lastModifiedBy>岡林　由真</cp:lastModifiedBy>
  <cp:lastPrinted>2019-01-29T01:32:59Z</cp:lastPrinted>
  <dcterms:created xsi:type="dcterms:W3CDTF">2019-01-16T01:30:57Z</dcterms:created>
  <dcterms:modified xsi:type="dcterms:W3CDTF">2026-01-16T09:14:45Z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2026-01-16T09:14:45Z</vt:filetime>
  </property>
</Properties>
</file>