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480" yWindow="75" windowWidth="9540" windowHeight="9675"/>
  </bookViews>
  <sheets>
    <sheet name="つかいかたガイド" sheetId="16" r:id="rId1"/>
    <sheet name="入力例" sheetId="13" r:id="rId2"/>
    <sheet name="収支一体型(年間)" sheetId="8" r:id="rId3"/>
    <sheet name="収支一体型(月別)" sheetId="7" r:id="rId4"/>
    <sheet name="（参考）補助事業具体例" sheetId="10" r:id="rId5"/>
    <sheet name="（参考）補助対象・対象外経費" sheetId="11" r:id="rId6"/>
  </sheets>
  <definedNames>
    <definedName name="_xlnm.Print_Area" localSheetId="3">'収支一体型(月別)'!$C$1:$K$1219</definedName>
    <definedName name="_xlnm.Print_Area" localSheetId="2">'収支一体型(年間)'!$C$1:$K$931</definedName>
    <definedName name="_xlnm.Print_Area" localSheetId="4">'（参考）補助事業具体例'!$B$2:$F$24</definedName>
    <definedName name="_xlnm.Print_Area" localSheetId="5">'（参考）補助対象・対象外経費'!$B$2:$H$84</definedName>
    <definedName name="_xlnm.Print_Area" localSheetId="1">入力例!$C$1:$Q$556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青梅市</author>
  </authors>
  <commentList>
    <comment ref="D1" authorId="0">
      <text>
        <r>
          <rPr>
            <b/>
            <sz val="9"/>
            <color indexed="81"/>
            <rFont val="ＭＳ Ｐゴシック"/>
          </rPr>
          <t>元号・年度を入力して下さい</t>
        </r>
      </text>
    </comment>
    <comment ref="H1" authorId="0">
      <text>
        <r>
          <rPr>
            <b/>
            <sz val="9"/>
            <color indexed="81"/>
            <rFont val="ＭＳ Ｐゴシック"/>
          </rPr>
          <t>クラブ名を入力して下さい</t>
        </r>
      </text>
    </comment>
    <comment ref="L1" authorId="0">
      <text>
        <r>
          <rPr>
            <b/>
            <sz val="9"/>
            <color indexed="81"/>
            <rFont val="ＭＳ Ｐゴシック"/>
          </rPr>
          <t>ショートカットボタン
クリックすると画面が移動します</t>
        </r>
      </text>
    </comment>
    <comment ref="I2" authorId="0">
      <text>
        <r>
          <rPr>
            <b/>
            <sz val="9"/>
            <color indexed="81"/>
            <rFont val="ＭＳ Ｐゴシック"/>
          </rPr>
          <t>収支分類が「収入」の場合、こちらに金額を入力して下さい
※セルは自動的に青色になります</t>
        </r>
      </text>
    </comment>
    <comment ref="J2" authorId="0">
      <text>
        <r>
          <rPr>
            <b/>
            <sz val="9"/>
            <color indexed="81"/>
            <rFont val="ＭＳ Ｐゴシック"/>
          </rPr>
          <t>収支分類が「支出」の場合、こちらに金額を入力して下さい</t>
        </r>
      </text>
    </comment>
    <comment ref="E3" authorId="0">
      <text>
        <r>
          <rPr>
            <b/>
            <sz val="9"/>
            <color indexed="81"/>
            <rFont val="ＭＳ Ｐゴシック"/>
          </rPr>
          <t>「収入」または「支出」のどちらか入力します
※「収入」の場合、セルは自動的に青色になります</t>
        </r>
      </text>
    </comment>
    <comment ref="F3" authorId="0">
      <text>
        <r>
          <rPr>
            <b/>
            <sz val="9"/>
            <color indexed="81"/>
            <rFont val="ＭＳ Ｐゴシック"/>
          </rPr>
          <t xml:space="preserve">1～5までの科目番号を
入力して下さい
</t>
        </r>
      </text>
    </comment>
    <comment ref="G3" authorId="0">
      <text>
        <r>
          <rPr>
            <b/>
            <sz val="9"/>
            <color indexed="81"/>
            <rFont val="ＭＳ Ｐゴシック"/>
          </rPr>
          <t>１行目は必ず前年度繰越金を入力して下さい</t>
        </r>
      </text>
    </comment>
    <comment ref="K3" authorId="0">
      <text>
        <r>
          <rPr>
            <b/>
            <sz val="9"/>
            <color indexed="81"/>
            <rFont val="ＭＳ Ｐゴシック"/>
          </rPr>
          <t>差引残高は自動で計算されます。
「収支分類」が「収入」にも関わらず「支出金額」に入力されている場合、または反対に「支出」にも関わらず「収入金額」に入力されている場合はエラーとなり表示されなくなるので注意して下さい</t>
        </r>
      </text>
    </comment>
    <comment ref="G4" authorId="0">
      <text>
        <r>
          <rPr>
            <b/>
            <sz val="9"/>
            <color indexed="81"/>
            <rFont val="ＭＳ Ｐゴシック"/>
          </rPr>
          <t>収支分類および科目番号の両方を入力すると、自動で決定されます</t>
        </r>
      </text>
    </comment>
    <comment ref="G22" authorId="0">
      <text>
        <r>
          <rPr>
            <b/>
            <sz val="9"/>
            <color indexed="81"/>
            <rFont val="ＭＳ Ｐゴシック"/>
          </rPr>
          <t>出納簿の入力内容を元に、収支科目別に自動的に振り分けて表示されます（操作不要）
この数字を決算書に転記して下さい</t>
        </r>
      </text>
    </comment>
    <comment ref="F35" authorId="0">
      <text>
        <r>
          <rPr>
            <b/>
            <sz val="9"/>
            <color indexed="81"/>
            <rFont val="ＭＳ Ｐゴシック"/>
          </rPr>
          <t>以下の表は出納簿の入力内容を元に自動で入力されます！（操作不要）</t>
        </r>
      </text>
    </comment>
  </commentList>
</comments>
</file>

<file path=xl/comments2.xml><?xml version="1.0" encoding="utf-8"?>
<comments xmlns="http://schemas.openxmlformats.org/spreadsheetml/2006/main">
  <authors>
    <author>青梅市</author>
  </authors>
  <commentList>
    <comment ref="F410" authorId="0">
      <text>
        <r>
          <rPr>
            <b/>
            <sz val="9"/>
            <color indexed="81"/>
            <rFont val="ＭＳ Ｐゴシック"/>
          </rPr>
          <t>以下の表は出納簿の入力内容を元に自動で入力されます！（操作不要）</t>
        </r>
      </text>
    </comment>
    <comment ref="H1" authorId="0">
      <text>
        <r>
          <rPr>
            <b/>
            <sz val="9"/>
            <color indexed="81"/>
            <rFont val="ＭＳ Ｐゴシック"/>
          </rPr>
          <t>クラブ名を入力して下さい</t>
        </r>
      </text>
    </comment>
    <comment ref="L1" authorId="0">
      <text>
        <r>
          <rPr>
            <b/>
            <sz val="9"/>
            <color indexed="81"/>
            <rFont val="ＭＳ Ｐゴシック"/>
          </rPr>
          <t>ショートカットボタン
クリックすると画面が移動します</t>
        </r>
      </text>
    </comment>
    <comment ref="G3" authorId="0">
      <text>
        <r>
          <rPr>
            <b/>
            <sz val="9"/>
            <color indexed="81"/>
            <rFont val="ＭＳ Ｐゴシック"/>
          </rPr>
          <t>一行目は必ず前年度繰越金を入力して下さい！
（収入+科目番号5）</t>
        </r>
      </text>
    </comment>
  </commentList>
</comments>
</file>

<file path=xl/comments3.xml><?xml version="1.0" encoding="utf-8"?>
<comments xmlns="http://schemas.openxmlformats.org/spreadsheetml/2006/main">
  <authors>
    <author>青梅市</author>
  </authors>
  <commentList>
    <comment ref="G4" authorId="0">
      <text>
        <r>
          <rPr>
            <b/>
            <sz val="9"/>
            <color indexed="81"/>
            <rFont val="ＭＳ Ｐゴシック"/>
          </rPr>
          <t>一行目は必ず前年度繰越金を入力して下さい！
（収入+科目番号5）</t>
        </r>
      </text>
    </comment>
  </commentList>
</comments>
</file>

<file path=xl/sharedStrings.xml><?xml version="1.0" encoding="utf-8"?>
<sst xmlns="http://schemas.openxmlformats.org/spreadsheetml/2006/main" xmlns:r="http://schemas.openxmlformats.org/officeDocument/2006/relationships" count="339" uniqueCount="339">
  <si>
    <t>２　補助金および助成金</t>
    <rPh sb="2" eb="5">
      <t>ホジョキン</t>
    </rPh>
    <rPh sb="8" eb="10">
      <t>ジョセイ</t>
    </rPh>
    <rPh sb="10" eb="11">
      <t>キン</t>
    </rPh>
    <phoneticPr fontId="2"/>
  </si>
  <si>
    <t>月</t>
    <rPh sb="0" eb="1">
      <t>ツキ</t>
    </rPh>
    <phoneticPr fontId="2"/>
  </si>
  <si>
    <t>　　　　　　５　補助対象外</t>
    <rPh sb="8" eb="10">
      <t>ホジョ</t>
    </rPh>
    <rPh sb="10" eb="13">
      <t>タイショウガイ</t>
    </rPh>
    <phoneticPr fontId="2"/>
  </si>
  <si>
    <t>　　　　　　２　補助金および助成金</t>
    <rPh sb="8" eb="11">
      <t>ホジョキン</t>
    </rPh>
    <rPh sb="14" eb="16">
      <t>ジョセイ</t>
    </rPh>
    <rPh sb="16" eb="17">
      <t>キン</t>
    </rPh>
    <phoneticPr fontId="2"/>
  </si>
  <si>
    <t>６月分</t>
    <rPh sb="1" eb="2">
      <t>ガツ</t>
    </rPh>
    <rPh sb="2" eb="3">
      <t>ブン</t>
    </rPh>
    <phoneticPr fontId="2"/>
  </si>
  <si>
    <t>日</t>
    <rPh sb="0" eb="1">
      <t>ヒ</t>
    </rPh>
    <phoneticPr fontId="2"/>
  </si>
  <si>
    <t>繰越金</t>
    <rPh sb="0" eb="2">
      <t>クリコシ</t>
    </rPh>
    <rPh sb="2" eb="3">
      <t>キン</t>
    </rPh>
    <phoneticPr fontId="2"/>
  </si>
  <si>
    <t>前年度繰越金</t>
    <rPh sb="0" eb="3">
      <t>ゼンネンド</t>
    </rPh>
    <rPh sb="3" eb="5">
      <t>クリコシ</t>
    </rPh>
    <rPh sb="5" eb="6">
      <t>キン</t>
    </rPh>
    <phoneticPr fontId="2"/>
  </si>
  <si>
    <t>線香代、供花、供物など</t>
  </si>
  <si>
    <t>支出</t>
  </si>
  <si>
    <t>収入金額</t>
    <rPh sb="0" eb="2">
      <t>シュウニュウ</t>
    </rPh>
    <rPh sb="2" eb="4">
      <t>キンガク</t>
    </rPh>
    <phoneticPr fontId="2"/>
  </si>
  <si>
    <t>老人ホーム慰問</t>
    <rPh sb="0" eb="2">
      <t>ロウジン</t>
    </rPh>
    <rPh sb="5" eb="7">
      <t>イモン</t>
    </rPh>
    <phoneticPr fontId="2"/>
  </si>
  <si>
    <t>科目種別</t>
    <rPh sb="0" eb="2">
      <t>カモク</t>
    </rPh>
    <rPh sb="2" eb="4">
      <t>シュベツ</t>
    </rPh>
    <phoneticPr fontId="2"/>
  </si>
  <si>
    <t>摘要</t>
    <rPh sb="0" eb="2">
      <t>テキヨウ</t>
    </rPh>
    <phoneticPr fontId="2"/>
  </si>
  <si>
    <t>社会奉仕の日一斉運動</t>
    <rPh sb="0" eb="2">
      <t>シャカイ</t>
    </rPh>
    <rPh sb="2" eb="4">
      <t>ホウシ</t>
    </rPh>
    <rPh sb="5" eb="6">
      <t>ヒ</t>
    </rPh>
    <rPh sb="6" eb="8">
      <t>イッセイ</t>
    </rPh>
    <rPh sb="8" eb="10">
      <t>ウンドウ</t>
    </rPh>
    <phoneticPr fontId="2"/>
  </si>
  <si>
    <t>５　その他補助対象外</t>
    <rPh sb="4" eb="5">
      <t>タ</t>
    </rPh>
    <rPh sb="5" eb="7">
      <t>ホジョ</t>
    </rPh>
    <rPh sb="7" eb="10">
      <t>タイショウガイ</t>
    </rPh>
    <phoneticPr fontId="2"/>
  </si>
  <si>
    <t>支出金額</t>
    <rPh sb="0" eb="2">
      <t>シシュツ</t>
    </rPh>
    <rPh sb="2" eb="4">
      <t>キンガク</t>
    </rPh>
    <phoneticPr fontId="2"/>
  </si>
  <si>
    <t>収入・支出科目別表</t>
    <rPh sb="0" eb="2">
      <t>シュウニュウ</t>
    </rPh>
    <rPh sb="3" eb="5">
      <t>シシュツ</t>
    </rPh>
    <rPh sb="5" eb="7">
      <t>カモク</t>
    </rPh>
    <rPh sb="7" eb="8">
      <t>ベツ</t>
    </rPh>
    <rPh sb="8" eb="9">
      <t>ヒョウ</t>
    </rPh>
    <phoneticPr fontId="2"/>
  </si>
  <si>
    <t>差引残高</t>
    <rPh sb="0" eb="2">
      <t>サシヒキ</t>
    </rPh>
    <rPh sb="2" eb="4">
      <t>ザンダカ</t>
    </rPh>
    <phoneticPr fontId="2"/>
  </si>
  <si>
    <t>１１月分</t>
    <rPh sb="2" eb="3">
      <t>ガツ</t>
    </rPh>
    <rPh sb="3" eb="4">
      <t>ブン</t>
    </rPh>
    <phoneticPr fontId="2"/>
  </si>
  <si>
    <t>⑦</t>
  </si>
  <si>
    <t>科目番号</t>
    <rPh sb="0" eb="2">
      <t>カモク</t>
    </rPh>
    <rPh sb="2" eb="4">
      <t>バンゴウ</t>
    </rPh>
    <phoneticPr fontId="2"/>
  </si>
  <si>
    <t>収入の部</t>
    <rPh sb="0" eb="2">
      <t>シュウニュウ</t>
    </rPh>
    <rPh sb="3" eb="4">
      <t>ブ</t>
    </rPh>
    <phoneticPr fontId="2"/>
  </si>
  <si>
    <t>ひとりぐらし・寝たきり会員等への友愛訪問</t>
    <rPh sb="16" eb="18">
      <t>ユウアイ</t>
    </rPh>
    <phoneticPr fontId="2"/>
  </si>
  <si>
    <t>歩こう会</t>
  </si>
  <si>
    <t>５月分</t>
    <rPh sb="1" eb="2">
      <t>ガツ</t>
    </rPh>
    <rPh sb="2" eb="3">
      <t>ブン</t>
    </rPh>
    <phoneticPr fontId="2"/>
  </si>
  <si>
    <t>収入</t>
  </si>
  <si>
    <t>クラブ名：</t>
    <rPh sb="3" eb="4">
      <t>メイ</t>
    </rPh>
    <phoneticPr fontId="2"/>
  </si>
  <si>
    <t>会費、参加費、負担金</t>
    <rPh sb="0" eb="2">
      <t>カイヒ</t>
    </rPh>
    <rPh sb="3" eb="6">
      <t>サンカヒ</t>
    </rPh>
    <rPh sb="7" eb="10">
      <t>フタンキン</t>
    </rPh>
    <phoneticPr fontId="2"/>
  </si>
  <si>
    <t>科目別収入</t>
    <rPh sb="0" eb="2">
      <t>カモク</t>
    </rPh>
    <rPh sb="2" eb="3">
      <t>ベツ</t>
    </rPh>
    <rPh sb="3" eb="5">
      <t>シュウニュウ</t>
    </rPh>
    <phoneticPr fontId="2"/>
  </si>
  <si>
    <t>記念品費等</t>
  </si>
  <si>
    <t>②</t>
  </si>
  <si>
    <t>収支分類</t>
    <rPh sb="0" eb="2">
      <t>シュウシ</t>
    </rPh>
    <rPh sb="2" eb="4">
      <t>ブンルイ</t>
    </rPh>
    <phoneticPr fontId="2"/>
  </si>
  <si>
    <t>4月分</t>
    <rPh sb="1" eb="2">
      <t>ガツ</t>
    </rPh>
    <rPh sb="2" eb="3">
      <t>ブン</t>
    </rPh>
    <phoneticPr fontId="2"/>
  </si>
  <si>
    <t>５　前年度繰越金</t>
    <rPh sb="2" eb="5">
      <t>ゼンネンド</t>
    </rPh>
    <rPh sb="5" eb="7">
      <t>クリコシ</t>
    </rPh>
    <rPh sb="7" eb="8">
      <t>キン</t>
    </rPh>
    <phoneticPr fontId="2"/>
  </si>
  <si>
    <t>科目別支出</t>
    <rPh sb="0" eb="2">
      <t>カモク</t>
    </rPh>
    <rPh sb="2" eb="3">
      <t>ベツ</t>
    </rPh>
    <rPh sb="3" eb="5">
      <t>シシュツ</t>
    </rPh>
    <phoneticPr fontId="2"/>
  </si>
  <si>
    <t>祝金、記念品</t>
    <rPh sb="0" eb="1">
      <t>イワ</t>
    </rPh>
    <rPh sb="1" eb="2">
      <t>キン</t>
    </rPh>
    <rPh sb="3" eb="6">
      <t>キネンヒン</t>
    </rPh>
    <phoneticPr fontId="2"/>
  </si>
  <si>
    <t>防犯パトロール</t>
    <rPh sb="0" eb="2">
      <t>ボウハン</t>
    </rPh>
    <phoneticPr fontId="2"/>
  </si>
  <si>
    <t>２月分計</t>
    <rPh sb="1" eb="2">
      <t>ガツ</t>
    </rPh>
    <rPh sb="2" eb="3">
      <t>ブン</t>
    </rPh>
    <rPh sb="3" eb="4">
      <t>ケイ</t>
    </rPh>
    <phoneticPr fontId="2"/>
  </si>
  <si>
    <t>支出の部</t>
    <rPh sb="0" eb="2">
      <t>シシュツ</t>
    </rPh>
    <rPh sb="3" eb="4">
      <t>ブ</t>
    </rPh>
    <phoneticPr fontId="2"/>
  </si>
  <si>
    <t>支　出　合　計</t>
    <rPh sb="0" eb="1">
      <t>シ</t>
    </rPh>
    <rPh sb="2" eb="3">
      <t>デ</t>
    </rPh>
    <rPh sb="4" eb="5">
      <t>ゴウ</t>
    </rPh>
    <rPh sb="6" eb="7">
      <t>ケイ</t>
    </rPh>
    <phoneticPr fontId="2"/>
  </si>
  <si>
    <t>４月分計</t>
    <rPh sb="1" eb="2">
      <t>ガツ</t>
    </rPh>
    <rPh sb="2" eb="3">
      <t>ブン</t>
    </rPh>
    <rPh sb="3" eb="4">
      <t>ケイ</t>
    </rPh>
    <phoneticPr fontId="2"/>
  </si>
  <si>
    <t>社会奉仕活動</t>
    <rPh sb="0" eb="2">
      <t>シャカイ</t>
    </rPh>
    <rPh sb="2" eb="4">
      <t>ホウシ</t>
    </rPh>
    <rPh sb="4" eb="6">
      <t>カツドウ</t>
    </rPh>
    <phoneticPr fontId="2"/>
  </si>
  <si>
    <t>自治会館、児童遊園、運動広場等の清掃</t>
    <rPh sb="0" eb="2">
      <t>ジチ</t>
    </rPh>
    <rPh sb="2" eb="4">
      <t>カイカン</t>
    </rPh>
    <rPh sb="5" eb="7">
      <t>ジドウ</t>
    </rPh>
    <rPh sb="7" eb="9">
      <t>ユウエン</t>
    </rPh>
    <rPh sb="10" eb="12">
      <t>ウンドウ</t>
    </rPh>
    <rPh sb="12" eb="14">
      <t>ヒロバ</t>
    </rPh>
    <rPh sb="14" eb="15">
      <t>トウ</t>
    </rPh>
    <rPh sb="16" eb="18">
      <t>セイソウ</t>
    </rPh>
    <phoneticPr fontId="2"/>
  </si>
  <si>
    <t>収　入　合　計</t>
    <rPh sb="0" eb="1">
      <t>オサム</t>
    </rPh>
    <rPh sb="2" eb="3">
      <t>ニュウ</t>
    </rPh>
    <rPh sb="4" eb="5">
      <t>ゴウ</t>
    </rPh>
    <rPh sb="6" eb="7">
      <t>ケイ</t>
    </rPh>
    <phoneticPr fontId="2"/>
  </si>
  <si>
    <t>環境美化、美化デー</t>
    <rPh sb="0" eb="2">
      <t>カンキョウ</t>
    </rPh>
    <rPh sb="2" eb="4">
      <t>ビカ</t>
    </rPh>
    <rPh sb="5" eb="7">
      <t>ビカ</t>
    </rPh>
    <phoneticPr fontId="2"/>
  </si>
  <si>
    <t>翌　年　度　繰　越　額</t>
    <rPh sb="0" eb="1">
      <t>ヨク</t>
    </rPh>
    <rPh sb="2" eb="3">
      <t>トシ</t>
    </rPh>
    <rPh sb="4" eb="5">
      <t>タビ</t>
    </rPh>
    <rPh sb="6" eb="7">
      <t>クリ</t>
    </rPh>
    <rPh sb="8" eb="9">
      <t>コシ</t>
    </rPh>
    <rPh sb="10" eb="11">
      <t>ガク</t>
    </rPh>
    <phoneticPr fontId="2"/>
  </si>
  <si>
    <t>研修旅行（親睦旅行は５）</t>
    <rPh sb="5" eb="7">
      <t>シンボク</t>
    </rPh>
    <rPh sb="7" eb="9">
      <t>リョコウ</t>
    </rPh>
    <phoneticPr fontId="2"/>
  </si>
  <si>
    <t>１２月分計</t>
    <rPh sb="2" eb="3">
      <t>ガツ</t>
    </rPh>
    <rPh sb="3" eb="4">
      <t>ブン</t>
    </rPh>
    <rPh sb="4" eb="5">
      <t>ケイ</t>
    </rPh>
    <phoneticPr fontId="2"/>
  </si>
  <si>
    <t>研修旅行</t>
    <rPh sb="0" eb="2">
      <t>ケンシュウ</t>
    </rPh>
    <rPh sb="2" eb="4">
      <t>リョコウ</t>
    </rPh>
    <phoneticPr fontId="2"/>
  </si>
  <si>
    <t>　　　　　　１　会費</t>
    <rPh sb="8" eb="10">
      <t>カイヒ</t>
    </rPh>
    <phoneticPr fontId="2"/>
  </si>
  <si>
    <t>３月分計</t>
    <rPh sb="1" eb="2">
      <t>ガツ</t>
    </rPh>
    <rPh sb="2" eb="3">
      <t>ブン</t>
    </rPh>
    <rPh sb="3" eb="4">
      <t>ケイ</t>
    </rPh>
    <phoneticPr fontId="2"/>
  </si>
  <si>
    <t>　　　　　　３　寄付金</t>
    <rPh sb="8" eb="11">
      <t>キフキン</t>
    </rPh>
    <phoneticPr fontId="2"/>
  </si>
  <si>
    <t>　　　　　　４　雑収入</t>
    <rPh sb="8" eb="11">
      <t>ザツシュウニュウ</t>
    </rPh>
    <phoneticPr fontId="2"/>
  </si>
  <si>
    <t>　　　　　　５　前年度繰越金</t>
    <rPh sb="8" eb="11">
      <t>ゼンネンド</t>
    </rPh>
    <rPh sb="11" eb="13">
      <t>クリコシ</t>
    </rPh>
    <rPh sb="13" eb="14">
      <t>キン</t>
    </rPh>
    <phoneticPr fontId="2"/>
  </si>
  <si>
    <t>　　　　　　１　社会奉仕活動</t>
    <rPh sb="8" eb="10">
      <t>シャカイ</t>
    </rPh>
    <rPh sb="10" eb="12">
      <t>ホウシ</t>
    </rPh>
    <rPh sb="12" eb="14">
      <t>カツドウ</t>
    </rPh>
    <phoneticPr fontId="2"/>
  </si>
  <si>
    <t>親睦旅行経費
（研修目的の場合を除く）</t>
  </si>
  <si>
    <t>１月分</t>
    <rPh sb="1" eb="2">
      <t>ガツ</t>
    </rPh>
    <rPh sb="2" eb="3">
      <t>ブン</t>
    </rPh>
    <phoneticPr fontId="2"/>
  </si>
  <si>
    <t>　　　　　　２　生きがいを高める活動</t>
    <rPh sb="8" eb="9">
      <t>イ</t>
    </rPh>
    <rPh sb="13" eb="14">
      <t>タカ</t>
    </rPh>
    <rPh sb="16" eb="18">
      <t>カツドウ</t>
    </rPh>
    <phoneticPr fontId="2"/>
  </si>
  <si>
    <t>清掃活動</t>
    <rPh sb="0" eb="2">
      <t>セイソウ</t>
    </rPh>
    <rPh sb="2" eb="4">
      <t>カツドウ</t>
    </rPh>
    <phoneticPr fontId="2"/>
  </si>
  <si>
    <t>社会奉仕活動　合計</t>
    <rPh sb="0" eb="2">
      <t>シャカイ</t>
    </rPh>
    <rPh sb="2" eb="4">
      <t>ホウシ</t>
    </rPh>
    <rPh sb="4" eb="6">
      <t>カツドウ</t>
    </rPh>
    <rPh sb="7" eb="9">
      <t>ゴウケイ</t>
    </rPh>
    <phoneticPr fontId="2"/>
  </si>
  <si>
    <t>　　　　　　３　健康を進める活動</t>
    <rPh sb="8" eb="10">
      <t>ケンコウ</t>
    </rPh>
    <rPh sb="11" eb="12">
      <t>スス</t>
    </rPh>
    <rPh sb="14" eb="16">
      <t>カツドウ</t>
    </rPh>
    <phoneticPr fontId="2"/>
  </si>
  <si>
    <t>　　　　　　４　その他の社会活動</t>
    <rPh sb="10" eb="11">
      <t>タ</t>
    </rPh>
    <rPh sb="12" eb="14">
      <t>シャカイ</t>
    </rPh>
    <rPh sb="14" eb="16">
      <t>カツドウ</t>
    </rPh>
    <phoneticPr fontId="2"/>
  </si>
  <si>
    <t>会計　</t>
    <rPh sb="0" eb="2">
      <t>カイケイ</t>
    </rPh>
    <phoneticPr fontId="2"/>
  </si>
  <si>
    <t>12月分</t>
    <rPh sb="2" eb="3">
      <t>ガツ</t>
    </rPh>
    <rPh sb="3" eb="4">
      <t>ブン</t>
    </rPh>
    <phoneticPr fontId="2"/>
  </si>
  <si>
    <t>累計</t>
    <rPh sb="0" eb="2">
      <t>ルイケイ</t>
    </rPh>
    <phoneticPr fontId="2"/>
  </si>
  <si>
    <t>１０月分計</t>
    <rPh sb="2" eb="3">
      <t>ガツ</t>
    </rPh>
    <rPh sb="3" eb="4">
      <t>ブン</t>
    </rPh>
    <rPh sb="4" eb="5">
      <t>ケイ</t>
    </rPh>
    <phoneticPr fontId="2"/>
  </si>
  <si>
    <t>酒類等の食糧費、交際費（慶弔費含む）、その他活動に要する経費として不適当と認める経費</t>
  </si>
  <si>
    <t>赤い羽根募金、義援金</t>
  </si>
  <si>
    <t>５月分計</t>
    <rPh sb="1" eb="2">
      <t>ガツ</t>
    </rPh>
    <rPh sb="2" eb="3">
      <t>ブン</t>
    </rPh>
    <rPh sb="3" eb="4">
      <t>ケイ</t>
    </rPh>
    <phoneticPr fontId="2"/>
  </si>
  <si>
    <t>支会運動会、学校運動会</t>
    <rPh sb="0" eb="1">
      <t>シ</t>
    </rPh>
    <rPh sb="1" eb="2">
      <t>カイ</t>
    </rPh>
    <rPh sb="2" eb="5">
      <t>ウンドウカイ</t>
    </rPh>
    <rPh sb="6" eb="8">
      <t>ガッコウ</t>
    </rPh>
    <rPh sb="8" eb="11">
      <t>ウンドウカイ</t>
    </rPh>
    <phoneticPr fontId="2"/>
  </si>
  <si>
    <t>１　社会奉仕活動</t>
  </si>
  <si>
    <t>７月分</t>
    <rPh sb="1" eb="2">
      <t>ガツ</t>
    </rPh>
    <rPh sb="2" eb="3">
      <t>ブン</t>
    </rPh>
    <phoneticPr fontId="2"/>
  </si>
  <si>
    <t>４　雑収入</t>
    <rPh sb="2" eb="5">
      <t>ザツシュウニュウ</t>
    </rPh>
    <phoneticPr fontId="2"/>
  </si>
  <si>
    <t>８月分</t>
    <rPh sb="1" eb="2">
      <t>ガツ</t>
    </rPh>
    <rPh sb="2" eb="3">
      <t>ブン</t>
    </rPh>
    <phoneticPr fontId="2"/>
  </si>
  <si>
    <t>９月分</t>
    <rPh sb="1" eb="2">
      <t>ガツ</t>
    </rPh>
    <rPh sb="2" eb="3">
      <t>ブン</t>
    </rPh>
    <phoneticPr fontId="2"/>
  </si>
  <si>
    <t>１０月分</t>
    <rPh sb="2" eb="3">
      <t>ガツ</t>
    </rPh>
    <rPh sb="3" eb="4">
      <t>ブン</t>
    </rPh>
    <phoneticPr fontId="2"/>
  </si>
  <si>
    <t>１２月分</t>
    <rPh sb="2" eb="3">
      <t>ガツ</t>
    </rPh>
    <rPh sb="3" eb="4">
      <t>ブン</t>
    </rPh>
    <phoneticPr fontId="2"/>
  </si>
  <si>
    <t>２月分</t>
    <rPh sb="1" eb="2">
      <t>ガツ</t>
    </rPh>
    <rPh sb="2" eb="3">
      <t>ブン</t>
    </rPh>
    <phoneticPr fontId="2"/>
  </si>
  <si>
    <t>手順６　収入金額・支出金額のどちらかを入れます。ここでは例として、収入に10万円を入れています。差引残高に数字が出たら完了です。</t>
    <rPh sb="0" eb="2">
      <t>テジュン</t>
    </rPh>
    <rPh sb="4" eb="6">
      <t>シュウニュウ</t>
    </rPh>
    <rPh sb="6" eb="8">
      <t>キンガク</t>
    </rPh>
    <rPh sb="9" eb="11">
      <t>シシュツ</t>
    </rPh>
    <rPh sb="11" eb="13">
      <t>キンガク</t>
    </rPh>
    <rPh sb="19" eb="20">
      <t>イ</t>
    </rPh>
    <rPh sb="28" eb="29">
      <t>レイ</t>
    </rPh>
    <rPh sb="33" eb="35">
      <t>シュウニュウ</t>
    </rPh>
    <rPh sb="38" eb="40">
      <t>マンエン</t>
    </rPh>
    <rPh sb="41" eb="42">
      <t>イ</t>
    </rPh>
    <rPh sb="48" eb="50">
      <t>サシヒキ</t>
    </rPh>
    <rPh sb="50" eb="52">
      <t>ザンダカ</t>
    </rPh>
    <rPh sb="53" eb="55">
      <t>スウジ</t>
    </rPh>
    <rPh sb="56" eb="57">
      <t>デ</t>
    </rPh>
    <rPh sb="59" eb="61">
      <t>カンリョウ</t>
    </rPh>
    <phoneticPr fontId="2"/>
  </si>
  <si>
    <t>３　健康を進める活動</t>
    <rPh sb="2" eb="4">
      <t>ケンコウ</t>
    </rPh>
    <rPh sb="5" eb="6">
      <t>スス</t>
    </rPh>
    <rPh sb="8" eb="10">
      <t>カツドウ</t>
    </rPh>
    <phoneticPr fontId="2"/>
  </si>
  <si>
    <t>８月分計</t>
    <rPh sb="1" eb="2">
      <t>ガツ</t>
    </rPh>
    <rPh sb="2" eb="3">
      <t>ブン</t>
    </rPh>
    <rPh sb="3" eb="4">
      <t>ケイ</t>
    </rPh>
    <phoneticPr fontId="2"/>
  </si>
  <si>
    <t>３月分</t>
    <rPh sb="1" eb="2">
      <t>ガツ</t>
    </rPh>
    <rPh sb="2" eb="3">
      <t>ブン</t>
    </rPh>
    <phoneticPr fontId="2"/>
  </si>
  <si>
    <t>金額</t>
    <rPh sb="0" eb="2">
      <t>キンガク</t>
    </rPh>
    <phoneticPr fontId="2"/>
  </si>
  <si>
    <t>６月分計</t>
    <rPh sb="1" eb="2">
      <t>ガツ</t>
    </rPh>
    <rPh sb="2" eb="3">
      <t>ブン</t>
    </rPh>
    <rPh sb="3" eb="4">
      <t>ケイ</t>
    </rPh>
    <phoneticPr fontId="2"/>
  </si>
  <si>
    <t>検索値</t>
    <rPh sb="0" eb="2">
      <t>ケンサク</t>
    </rPh>
    <rPh sb="2" eb="3">
      <t>アタイ</t>
    </rPh>
    <phoneticPr fontId="2"/>
  </si>
  <si>
    <t>「５その他補助対象外」へ
入れるもの</t>
    <rPh sb="4" eb="5">
      <t>タ</t>
    </rPh>
    <rPh sb="5" eb="7">
      <t>ホジョ</t>
    </rPh>
    <rPh sb="13" eb="14">
      <t>イ</t>
    </rPh>
    <phoneticPr fontId="2"/>
  </si>
  <si>
    <t>次の簿冊は、事業完了（年度経過）後、５年間保存してください。</t>
  </si>
  <si>
    <t>７月分計</t>
    <rPh sb="1" eb="2">
      <t>ガツ</t>
    </rPh>
    <rPh sb="2" eb="3">
      <t>ブン</t>
    </rPh>
    <rPh sb="3" eb="4">
      <t>ケイ</t>
    </rPh>
    <phoneticPr fontId="2"/>
  </si>
  <si>
    <t>９月分計</t>
    <rPh sb="1" eb="2">
      <t>ガツ</t>
    </rPh>
    <rPh sb="2" eb="3">
      <t>ブン</t>
    </rPh>
    <rPh sb="3" eb="4">
      <t>ケイ</t>
    </rPh>
    <phoneticPr fontId="2"/>
  </si>
  <si>
    <t>１１月分計</t>
    <rPh sb="2" eb="3">
      <t>ガツ</t>
    </rPh>
    <rPh sb="3" eb="4">
      <t>ブン</t>
    </rPh>
    <rPh sb="4" eb="5">
      <t>ケイ</t>
    </rPh>
    <phoneticPr fontId="2"/>
  </si>
  <si>
    <t>１月分計</t>
    <rPh sb="1" eb="2">
      <t>ガツ</t>
    </rPh>
    <rPh sb="2" eb="3">
      <t>ブン</t>
    </rPh>
    <rPh sb="3" eb="4">
      <t>ケイ</t>
    </rPh>
    <phoneticPr fontId="2"/>
  </si>
  <si>
    <t>共催の場合の分担金</t>
    <rPh sb="0" eb="2">
      <t>キョウサイ</t>
    </rPh>
    <rPh sb="3" eb="5">
      <t>バアイ</t>
    </rPh>
    <rPh sb="6" eb="9">
      <t>ブンタンキン</t>
    </rPh>
    <phoneticPr fontId="2"/>
  </si>
  <si>
    <t>累　計</t>
    <rPh sb="0" eb="1">
      <t>ルイ</t>
    </rPh>
    <rPh sb="2" eb="3">
      <t>ケイ</t>
    </rPh>
    <phoneticPr fontId="2"/>
  </si>
  <si>
    <t>連番</t>
    <rPh sb="0" eb="2">
      <t>レンバン</t>
    </rPh>
    <phoneticPr fontId="2"/>
  </si>
  <si>
    <t>検索値</t>
    <rPh sb="0" eb="2">
      <t>ケンサク</t>
    </rPh>
    <rPh sb="2" eb="3">
      <t>チ</t>
    </rPh>
    <phoneticPr fontId="2"/>
  </si>
  <si>
    <t>１　会費</t>
    <rPh sb="2" eb="4">
      <t>カイヒ</t>
    </rPh>
    <phoneticPr fontId="2"/>
  </si>
  <si>
    <t>３　寄付金</t>
    <rPh sb="2" eb="5">
      <t>キフキン</t>
    </rPh>
    <phoneticPr fontId="2"/>
  </si>
  <si>
    <t>この色のセルに入力して下さい。</t>
    <rPh sb="2" eb="3">
      <t>イロ</t>
    </rPh>
    <rPh sb="7" eb="9">
      <t>ニュウリョク</t>
    </rPh>
    <rPh sb="11" eb="12">
      <t>クダ</t>
    </rPh>
    <phoneticPr fontId="2"/>
  </si>
  <si>
    <t>２　生きがいを高める活動</t>
  </si>
  <si>
    <t>４　その他の社会活動</t>
    <rPh sb="4" eb="5">
      <t>タ</t>
    </rPh>
    <rPh sb="6" eb="8">
      <t>シャカイ</t>
    </rPh>
    <rPh sb="8" eb="10">
      <t>カツドウ</t>
    </rPh>
    <phoneticPr fontId="2"/>
  </si>
  <si>
    <t>酒類等の食糧費</t>
  </si>
  <si>
    <t>５　補助対象外</t>
    <rPh sb="2" eb="4">
      <t>ホジョ</t>
    </rPh>
    <rPh sb="4" eb="7">
      <t>タイショウガイ</t>
    </rPh>
    <phoneticPr fontId="2"/>
  </si>
  <si>
    <t>会費　合計</t>
    <rPh sb="0" eb="2">
      <t>カイヒ</t>
    </rPh>
    <rPh sb="3" eb="5">
      <t>ゴウケイ</t>
    </rPh>
    <phoneticPr fontId="2"/>
  </si>
  <si>
    <t>補助金および助成金　合計</t>
    <rPh sb="10" eb="12">
      <t>ゴウケイ</t>
    </rPh>
    <phoneticPr fontId="2"/>
  </si>
  <si>
    <t>寄付金　合計</t>
    <rPh sb="0" eb="3">
      <t>キフキン</t>
    </rPh>
    <rPh sb="4" eb="6">
      <t>ゴウケイ</t>
    </rPh>
    <phoneticPr fontId="2"/>
  </si>
  <si>
    <t>雑収入　合計</t>
    <rPh sb="0" eb="3">
      <t>ザツシュウニュウ</t>
    </rPh>
    <rPh sb="4" eb="6">
      <t>ゴウケイ</t>
    </rPh>
    <phoneticPr fontId="2"/>
  </si>
  <si>
    <t>④</t>
  </si>
  <si>
    <t>前年度繰越金　合計</t>
    <rPh sb="0" eb="3">
      <t>ゼンネンド</t>
    </rPh>
    <rPh sb="3" eb="5">
      <t>クリコシ</t>
    </rPh>
    <rPh sb="5" eb="6">
      <t>キン</t>
    </rPh>
    <rPh sb="7" eb="9">
      <t>ゴウケイ</t>
    </rPh>
    <phoneticPr fontId="2"/>
  </si>
  <si>
    <t>生きがいを高める活動　合計</t>
    <rPh sb="0" eb="1">
      <t>イ</t>
    </rPh>
    <rPh sb="5" eb="6">
      <t>タカ</t>
    </rPh>
    <rPh sb="8" eb="10">
      <t>カツドウ</t>
    </rPh>
    <rPh sb="11" eb="13">
      <t>ゴウケイ</t>
    </rPh>
    <phoneticPr fontId="2"/>
  </si>
  <si>
    <t>健康を進める活動　合計</t>
    <rPh sb="0" eb="2">
      <t>ケンコウ</t>
    </rPh>
    <rPh sb="3" eb="4">
      <t>スス</t>
    </rPh>
    <rPh sb="6" eb="8">
      <t>カツドウ</t>
    </rPh>
    <rPh sb="9" eb="11">
      <t>ゴウケイ</t>
    </rPh>
    <phoneticPr fontId="2"/>
  </si>
  <si>
    <t>その他の社会活動　合計</t>
    <rPh sb="2" eb="3">
      <t>タ</t>
    </rPh>
    <rPh sb="4" eb="6">
      <t>シャカイ</t>
    </rPh>
    <rPh sb="6" eb="8">
      <t>カツドウ</t>
    </rPh>
    <rPh sb="9" eb="11">
      <t>ゴウケイ</t>
    </rPh>
    <phoneticPr fontId="2"/>
  </si>
  <si>
    <t>補助対象外　合計</t>
    <rPh sb="0" eb="2">
      <t>ホジョ</t>
    </rPh>
    <rPh sb="2" eb="5">
      <t>タイショウガイ</t>
    </rPh>
    <rPh sb="6" eb="8">
      <t>ゴウケイ</t>
    </rPh>
    <phoneticPr fontId="2"/>
  </si>
  <si>
    <t>科目別表</t>
    <rPh sb="0" eb="2">
      <t>カモク</t>
    </rPh>
    <rPh sb="2" eb="4">
      <t>ベッピョウ</t>
    </rPh>
    <phoneticPr fontId="2"/>
  </si>
  <si>
    <t>会報、資料等の印刷費</t>
    <rPh sb="0" eb="2">
      <t>カイホウ</t>
    </rPh>
    <rPh sb="9" eb="10">
      <t>ヒ</t>
    </rPh>
    <phoneticPr fontId="2"/>
  </si>
  <si>
    <t>収支総計</t>
    <rPh sb="0" eb="2">
      <t>シュウシ</t>
    </rPh>
    <rPh sb="2" eb="3">
      <t>ソウ</t>
    </rPh>
    <rPh sb="3" eb="4">
      <t>ケイ</t>
    </rPh>
    <phoneticPr fontId="2"/>
  </si>
  <si>
    <t>収支総計</t>
    <rPh sb="0" eb="2">
      <t>シュウシ</t>
    </rPh>
    <rPh sb="2" eb="4">
      <t>ソウケイ</t>
    </rPh>
    <phoneticPr fontId="2"/>
  </si>
  <si>
    <t>対　象　経　費</t>
    <rPh sb="0" eb="1">
      <t>タイ</t>
    </rPh>
    <rPh sb="2" eb="3">
      <t>ゾウ</t>
    </rPh>
    <rPh sb="4" eb="5">
      <t>キョウ</t>
    </rPh>
    <rPh sb="6" eb="7">
      <t>ヒ</t>
    </rPh>
    <phoneticPr fontId="2"/>
  </si>
  <si>
    <t>科目別表</t>
    <rPh sb="0" eb="2">
      <t>カモク</t>
    </rPh>
    <rPh sb="2" eb="3">
      <t>ベツ</t>
    </rPh>
    <rPh sb="3" eb="4">
      <t>ヒョウ</t>
    </rPh>
    <phoneticPr fontId="2"/>
  </si>
  <si>
    <t>5月分</t>
    <rPh sb="1" eb="2">
      <t>ガツ</t>
    </rPh>
    <rPh sb="2" eb="3">
      <t>ブン</t>
    </rPh>
    <phoneticPr fontId="2"/>
  </si>
  <si>
    <t>6月分</t>
    <rPh sb="1" eb="2">
      <t>ガツ</t>
    </rPh>
    <rPh sb="2" eb="3">
      <t>ブン</t>
    </rPh>
    <phoneticPr fontId="2"/>
  </si>
  <si>
    <t>ゲートボール、グラウンドゴルフ、輪投げ等のスポーツ系クラブの活動経費</t>
    <rPh sb="25" eb="26">
      <t>ケイ</t>
    </rPh>
    <rPh sb="30" eb="32">
      <t>カツドウ</t>
    </rPh>
    <phoneticPr fontId="2"/>
  </si>
  <si>
    <t>収入</t>
    <rPh sb="0" eb="2">
      <t>シュウニュウ</t>
    </rPh>
    <phoneticPr fontId="2"/>
  </si>
  <si>
    <t>7月分</t>
    <rPh sb="1" eb="2">
      <t>ガツ</t>
    </rPh>
    <rPh sb="2" eb="3">
      <t>ブン</t>
    </rPh>
    <phoneticPr fontId="2"/>
  </si>
  <si>
    <t>ゲートボール、グラウンドゴルフ、輪投げ等のスポーツ大会の経費</t>
  </si>
  <si>
    <t>8月分</t>
    <rPh sb="1" eb="2">
      <t>ガツ</t>
    </rPh>
    <rPh sb="2" eb="3">
      <t>ブン</t>
    </rPh>
    <phoneticPr fontId="2"/>
  </si>
  <si>
    <t>募金、義援金</t>
    <rPh sb="0" eb="2">
      <t>ボキン</t>
    </rPh>
    <rPh sb="3" eb="6">
      <t>ギエンキン</t>
    </rPh>
    <phoneticPr fontId="2"/>
  </si>
  <si>
    <t>9月分</t>
    <rPh sb="1" eb="2">
      <t>ガツ</t>
    </rPh>
    <rPh sb="2" eb="3">
      <t>ブン</t>
    </rPh>
    <phoneticPr fontId="2"/>
  </si>
  <si>
    <t>10月分</t>
    <rPh sb="2" eb="3">
      <t>ガツ</t>
    </rPh>
    <rPh sb="3" eb="4">
      <t>ブン</t>
    </rPh>
    <phoneticPr fontId="2"/>
  </si>
  <si>
    <t>円は翌年度へ繰り越します。</t>
    <rPh sb="0" eb="1">
      <t>エン</t>
    </rPh>
    <rPh sb="2" eb="4">
      <t>ヨクネン</t>
    </rPh>
    <rPh sb="4" eb="5">
      <t>ド</t>
    </rPh>
    <rPh sb="6" eb="7">
      <t>ク</t>
    </rPh>
    <rPh sb="8" eb="9">
      <t>コ</t>
    </rPh>
    <phoneticPr fontId="2"/>
  </si>
  <si>
    <t>11月分</t>
    <rPh sb="2" eb="3">
      <t>ガツ</t>
    </rPh>
    <rPh sb="3" eb="4">
      <t>ブン</t>
    </rPh>
    <phoneticPr fontId="2"/>
  </si>
  <si>
    <t>分担金（市高連・東老連・東老連第ーブロック協議会・地区老連）</t>
  </si>
  <si>
    <t>1月分</t>
    <rPh sb="1" eb="2">
      <t>ガツ</t>
    </rPh>
    <rPh sb="2" eb="3">
      <t>ブン</t>
    </rPh>
    <phoneticPr fontId="2"/>
  </si>
  <si>
    <t>2月分</t>
    <rPh sb="1" eb="2">
      <t>ガツ</t>
    </rPh>
    <rPh sb="2" eb="3">
      <t>ブン</t>
    </rPh>
    <phoneticPr fontId="2"/>
  </si>
  <si>
    <t>賄費、祝金（品）、記念品など</t>
    <rPh sb="0" eb="1">
      <t>マカナ</t>
    </rPh>
    <rPh sb="1" eb="2">
      <t>ヒ</t>
    </rPh>
    <rPh sb="9" eb="12">
      <t>キネンヒン</t>
    </rPh>
    <phoneticPr fontId="2"/>
  </si>
  <si>
    <t>3月分</t>
    <rPh sb="1" eb="2">
      <t>ガツ</t>
    </rPh>
    <rPh sb="2" eb="3">
      <t>ブン</t>
    </rPh>
    <phoneticPr fontId="2"/>
  </si>
  <si>
    <t>５　その他補助対象外</t>
  </si>
  <si>
    <t>４月分</t>
  </si>
  <si>
    <t>　高齢者クラブ補助事業具体例</t>
    <rPh sb="1" eb="4">
      <t>コウレイシャ</t>
    </rPh>
    <rPh sb="7" eb="9">
      <t>ホジョ</t>
    </rPh>
    <rPh sb="11" eb="13">
      <t>グタイ</t>
    </rPh>
    <rPh sb="13" eb="14">
      <t>レイ</t>
    </rPh>
    <phoneticPr fontId="2"/>
  </si>
  <si>
    <t>防災訓練、交通安全教室</t>
    <rPh sb="0" eb="2">
      <t>ボウサイ</t>
    </rPh>
    <rPh sb="2" eb="4">
      <t>クンレン</t>
    </rPh>
    <rPh sb="5" eb="7">
      <t>コウツウ</t>
    </rPh>
    <rPh sb="7" eb="9">
      <t>アンゼン</t>
    </rPh>
    <rPh sb="9" eb="11">
      <t>キョウシツ</t>
    </rPh>
    <phoneticPr fontId="2"/>
  </si>
  <si>
    <t>医師・薬剤師等による健康に関する講演会</t>
    <rPh sb="18" eb="19">
      <t>カイ</t>
    </rPh>
    <phoneticPr fontId="2"/>
  </si>
  <si>
    <t>１　社会奉仕活動</t>
    <rPh sb="2" eb="4">
      <t>シャカイ</t>
    </rPh>
    <rPh sb="4" eb="6">
      <t>ホウシ</t>
    </rPh>
    <rPh sb="6" eb="8">
      <t>カツドウ</t>
    </rPh>
    <phoneticPr fontId="2"/>
  </si>
  <si>
    <t>予備費</t>
    <rPh sb="0" eb="3">
      <t>ヨビヒ</t>
    </rPh>
    <phoneticPr fontId="2"/>
  </si>
  <si>
    <t>２　生きがいを高める活動</t>
    <rPh sb="2" eb="3">
      <t>イ</t>
    </rPh>
    <rPh sb="7" eb="8">
      <t>タカ</t>
    </rPh>
    <rPh sb="10" eb="12">
      <t>カツドウ</t>
    </rPh>
    <phoneticPr fontId="2"/>
  </si>
  <si>
    <t>４　その他社会活動</t>
    <rPh sb="4" eb="5">
      <t>タ</t>
    </rPh>
    <rPh sb="5" eb="7">
      <t>シャカイ</t>
    </rPh>
    <rPh sb="7" eb="9">
      <t>カツドウ</t>
    </rPh>
    <phoneticPr fontId="2"/>
  </si>
  <si>
    <t>地域福祉の向上に関する活動</t>
    <rPh sb="0" eb="2">
      <t>チイキ</t>
    </rPh>
    <rPh sb="2" eb="4">
      <t>フクシ</t>
    </rPh>
    <rPh sb="5" eb="7">
      <t>コウジョウ</t>
    </rPh>
    <rPh sb="8" eb="9">
      <t>カン</t>
    </rPh>
    <rPh sb="11" eb="13">
      <t>カツドウ</t>
    </rPh>
    <phoneticPr fontId="2"/>
  </si>
  <si>
    <t>各種文化活動、教養の向上や生きがいづくりに関する活動</t>
  </si>
  <si>
    <t>心身の健康増進・保持、介護予防等に関する活動</t>
    <rPh sb="0" eb="2">
      <t>シンシン</t>
    </rPh>
    <rPh sb="15" eb="16">
      <t>トウ</t>
    </rPh>
    <phoneticPr fontId="2"/>
  </si>
  <si>
    <t>総会、役員会、事務用品、印刷費、各種分担金、大会参加費</t>
    <rPh sb="0" eb="2">
      <t>ソウカイ</t>
    </rPh>
    <rPh sb="3" eb="6">
      <t>ヤクインカイ</t>
    </rPh>
    <rPh sb="7" eb="9">
      <t>ジム</t>
    </rPh>
    <rPh sb="9" eb="11">
      <t>ヨウヒン</t>
    </rPh>
    <rPh sb="12" eb="14">
      <t>インサツ</t>
    </rPh>
    <rPh sb="14" eb="15">
      <t>ヒ</t>
    </rPh>
    <rPh sb="16" eb="18">
      <t>カクシュ</t>
    </rPh>
    <rPh sb="18" eb="21">
      <t>ブンタンキン</t>
    </rPh>
    <rPh sb="22" eb="24">
      <t>タイカイ</t>
    </rPh>
    <rPh sb="24" eb="27">
      <t>サンカヒ</t>
    </rPh>
    <phoneticPr fontId="2"/>
  </si>
  <si>
    <t>教養講座、学習会</t>
    <rPh sb="0" eb="2">
      <t>キョウヨウ</t>
    </rPh>
    <rPh sb="2" eb="4">
      <t>コウザ</t>
    </rPh>
    <rPh sb="5" eb="7">
      <t>ガクシュウ</t>
    </rPh>
    <rPh sb="7" eb="8">
      <t>カイ</t>
    </rPh>
    <phoneticPr fontId="2"/>
  </si>
  <si>
    <t>総会</t>
    <rPh sb="0" eb="2">
      <t>ソウカイ</t>
    </rPh>
    <phoneticPr fontId="2"/>
  </si>
  <si>
    <t>多摩川１万人清掃</t>
    <rPh sb="0" eb="3">
      <t>タマガワ</t>
    </rPh>
    <rPh sb="4" eb="5">
      <t>マン</t>
    </rPh>
    <rPh sb="5" eb="6">
      <t>ニン</t>
    </rPh>
    <rPh sb="6" eb="8">
      <t>セイソウ</t>
    </rPh>
    <phoneticPr fontId="2"/>
  </si>
  <si>
    <t>芸能大会</t>
    <rPh sb="0" eb="2">
      <t>ゲイノウ</t>
    </rPh>
    <rPh sb="2" eb="4">
      <t>タイカイ</t>
    </rPh>
    <phoneticPr fontId="2"/>
  </si>
  <si>
    <t>対象となる活動</t>
  </si>
  <si>
    <t>役員会</t>
    <rPh sb="0" eb="3">
      <t>ヤクインカイ</t>
    </rPh>
    <phoneticPr fontId="2"/>
  </si>
  <si>
    <t>新年会、忘年会、誕生会、敬老会</t>
    <rPh sb="0" eb="3">
      <t>シンネンカイ</t>
    </rPh>
    <rPh sb="4" eb="7">
      <t>ボウネンカイ</t>
    </rPh>
    <phoneticPr fontId="2"/>
  </si>
  <si>
    <t>民謡、書道、俳句、手芸、麻雀、カラオケ等の文化系クラブの活動経費</t>
    <rPh sb="0" eb="2">
      <t>ミンヨウ</t>
    </rPh>
    <rPh sb="6" eb="8">
      <t>ハイク</t>
    </rPh>
    <rPh sb="9" eb="11">
      <t>シュゲイ</t>
    </rPh>
    <rPh sb="12" eb="14">
      <t>マージャン</t>
    </rPh>
    <rPh sb="19" eb="20">
      <t>トウ</t>
    </rPh>
    <rPh sb="21" eb="23">
      <t>ブンカ</t>
    </rPh>
    <rPh sb="23" eb="24">
      <t>ケイ</t>
    </rPh>
    <rPh sb="28" eb="30">
      <t>カツドウ</t>
    </rPh>
    <rPh sb="30" eb="32">
      <t>ケイヒ</t>
    </rPh>
    <phoneticPr fontId="2"/>
  </si>
  <si>
    <t>以上１～４が都・市対象経費です。補助金交付額以上使用してください。（なるべく１～３で交付額を上回るようにしてください。）</t>
    <rPh sb="0" eb="2">
      <t>イジョウ</t>
    </rPh>
    <rPh sb="6" eb="7">
      <t>ト</t>
    </rPh>
    <rPh sb="8" eb="9">
      <t>シ</t>
    </rPh>
    <rPh sb="9" eb="11">
      <t>タイショウ</t>
    </rPh>
    <rPh sb="11" eb="13">
      <t>ケイヒ</t>
    </rPh>
    <rPh sb="16" eb="19">
      <t>ホジョキン</t>
    </rPh>
    <rPh sb="19" eb="22">
      <t>コウフガク</t>
    </rPh>
    <rPh sb="22" eb="24">
      <t>イジョウ</t>
    </rPh>
    <rPh sb="24" eb="26">
      <t>シヨウ</t>
    </rPh>
    <rPh sb="42" eb="44">
      <t>コウフ</t>
    </rPh>
    <phoneticPr fontId="2"/>
  </si>
  <si>
    <t>市高連、地区高連等分担金</t>
    <rPh sb="0" eb="1">
      <t>シ</t>
    </rPh>
    <rPh sb="1" eb="2">
      <t>コウ</t>
    </rPh>
    <rPh sb="2" eb="3">
      <t>レン</t>
    </rPh>
    <rPh sb="4" eb="6">
      <t>チク</t>
    </rPh>
    <rPh sb="6" eb="7">
      <t>コウ</t>
    </rPh>
    <rPh sb="7" eb="8">
      <t>レン</t>
    </rPh>
    <rPh sb="8" eb="9">
      <t>トウ</t>
    </rPh>
    <rPh sb="9" eb="12">
      <t>ブンタンキン</t>
    </rPh>
    <phoneticPr fontId="2"/>
  </si>
  <si>
    <t>親睦会、反省会</t>
    <rPh sb="0" eb="2">
      <t>シンボク</t>
    </rPh>
    <rPh sb="2" eb="3">
      <t>カイ</t>
    </rPh>
    <rPh sb="4" eb="6">
      <t>ハンセイ</t>
    </rPh>
    <rPh sb="6" eb="7">
      <t>カイ</t>
    </rPh>
    <phoneticPr fontId="2"/>
  </si>
  <si>
    <t>老壮大学分担金</t>
    <rPh sb="0" eb="2">
      <t>ロウソウ</t>
    </rPh>
    <rPh sb="2" eb="4">
      <t>ダイガク</t>
    </rPh>
    <rPh sb="4" eb="7">
      <t>ブンタンキン</t>
    </rPh>
    <phoneticPr fontId="2"/>
  </si>
  <si>
    <t>親睦旅行</t>
    <rPh sb="0" eb="2">
      <t>シンボク</t>
    </rPh>
    <rPh sb="2" eb="4">
      <t>リョコウ</t>
    </rPh>
    <phoneticPr fontId="2"/>
  </si>
  <si>
    <t>・会員に対する現物給付となるもの</t>
  </si>
  <si>
    <t>道路清掃、花の植樹・花いっぱい運動</t>
    <rPh sb="0" eb="2">
      <t>ドウロ</t>
    </rPh>
    <rPh sb="2" eb="4">
      <t>セイソウ</t>
    </rPh>
    <rPh sb="5" eb="6">
      <t>ハナ</t>
    </rPh>
    <rPh sb="7" eb="9">
      <t>ショクジュ</t>
    </rPh>
    <rPh sb="10" eb="11">
      <t>ハナ</t>
    </rPh>
    <rPh sb="15" eb="17">
      <t>ウンドウ</t>
    </rPh>
    <phoneticPr fontId="2"/>
  </si>
  <si>
    <t>民謡、書道、俳句、手芸、麻雀、カラオケ等の文化系クラブで使用する備品（カラオケ機器等）</t>
    <rPh sb="0" eb="2">
      <t>ミンヨウ</t>
    </rPh>
    <rPh sb="6" eb="8">
      <t>ハイク</t>
    </rPh>
    <rPh sb="9" eb="11">
      <t>シュゲイ</t>
    </rPh>
    <rPh sb="12" eb="14">
      <t>マージャン</t>
    </rPh>
    <rPh sb="19" eb="20">
      <t>トウ</t>
    </rPh>
    <rPh sb="21" eb="23">
      <t>ブンカ</t>
    </rPh>
    <rPh sb="23" eb="24">
      <t>ケイ</t>
    </rPh>
    <rPh sb="28" eb="30">
      <t>シヨウ</t>
    </rPh>
    <rPh sb="32" eb="34">
      <t>ビヒン</t>
    </rPh>
    <rPh sb="39" eb="41">
      <t>キキ</t>
    </rPh>
    <rPh sb="41" eb="42">
      <t>トウ</t>
    </rPh>
    <phoneticPr fontId="2"/>
  </si>
  <si>
    <t>ゲートボール、グラウンドゴルフ、輪投げ等のスポーツ系クラブで使用する備品</t>
    <rPh sb="25" eb="26">
      <t>ケイ</t>
    </rPh>
    <rPh sb="30" eb="32">
      <t>シヨウ</t>
    </rPh>
    <rPh sb="34" eb="36">
      <t>ビヒン</t>
    </rPh>
    <phoneticPr fontId="2"/>
  </si>
  <si>
    <t>高齢者クラブ補助事業の支出で補助対象になる活動と対象経費、補助対象とならない経費</t>
    <rPh sb="0" eb="3">
      <t>コウレイシャ</t>
    </rPh>
    <rPh sb="6" eb="8">
      <t>ホジョ</t>
    </rPh>
    <rPh sb="11" eb="13">
      <t>シシュツ</t>
    </rPh>
    <rPh sb="14" eb="16">
      <t>ホジョ</t>
    </rPh>
    <rPh sb="16" eb="18">
      <t>タイショウ</t>
    </rPh>
    <rPh sb="21" eb="23">
      <t>カツドウ</t>
    </rPh>
    <rPh sb="24" eb="26">
      <t>タイショウ</t>
    </rPh>
    <rPh sb="26" eb="28">
      <t>ケイヒ</t>
    </rPh>
    <rPh sb="29" eb="31">
      <t>ホジョ</t>
    </rPh>
    <rPh sb="31" eb="33">
      <t>タイショウ</t>
    </rPh>
    <rPh sb="38" eb="40">
      <t>ケイヒ</t>
    </rPh>
    <phoneticPr fontId="2"/>
  </si>
  <si>
    <t>芸能大会、スポーツ大会等各種大会参加費</t>
    <rPh sb="0" eb="2">
      <t>ゲイノウ</t>
    </rPh>
    <rPh sb="2" eb="4">
      <t>タイカイ</t>
    </rPh>
    <rPh sb="9" eb="11">
      <t>タイカイ</t>
    </rPh>
    <rPh sb="11" eb="12">
      <t>トウ</t>
    </rPh>
    <rPh sb="12" eb="14">
      <t>カクシュ</t>
    </rPh>
    <rPh sb="14" eb="16">
      <t>タイカイ</t>
    </rPh>
    <rPh sb="16" eb="19">
      <t>サンカヒ</t>
    </rPh>
    <phoneticPr fontId="2"/>
  </si>
  <si>
    <t>歩こう会</t>
    <rPh sb="0" eb="1">
      <t>アル</t>
    </rPh>
    <rPh sb="3" eb="4">
      <t>カイ</t>
    </rPh>
    <phoneticPr fontId="2"/>
  </si>
  <si>
    <t>友愛訪問の記念品・手土産、
敬老会の祝金（品）</t>
    <rPh sb="0" eb="2">
      <t>ユウアイ</t>
    </rPh>
    <rPh sb="2" eb="4">
      <t>ホウモン</t>
    </rPh>
    <rPh sb="5" eb="7">
      <t>キネン</t>
    </rPh>
    <rPh sb="7" eb="8">
      <t>ヒン</t>
    </rPh>
    <rPh sb="9" eb="12">
      <t>テミヤゲ</t>
    </rPh>
    <rPh sb="14" eb="17">
      <t>ケイロウカイ</t>
    </rPh>
    <rPh sb="18" eb="19">
      <t>イワ</t>
    </rPh>
    <rPh sb="19" eb="20">
      <t>キン</t>
    </rPh>
    <rPh sb="21" eb="22">
      <t>ヒン</t>
    </rPh>
    <phoneticPr fontId="2"/>
  </si>
  <si>
    <t>資源回収</t>
    <rPh sb="0" eb="2">
      <t>シゲン</t>
    </rPh>
    <rPh sb="2" eb="4">
      <t>カイシュウ</t>
    </rPh>
    <phoneticPr fontId="2"/>
  </si>
  <si>
    <t>参加費、分担金、負担金は４
酒が入る宴会に要する費用は５</t>
    <rPh sb="0" eb="3">
      <t>サンカヒ</t>
    </rPh>
    <rPh sb="4" eb="7">
      <t>ブンタンキン</t>
    </rPh>
    <rPh sb="8" eb="11">
      <t>フタンキン</t>
    </rPh>
    <rPh sb="14" eb="15">
      <t>サケ</t>
    </rPh>
    <rPh sb="16" eb="17">
      <t>ハイ</t>
    </rPh>
    <rPh sb="18" eb="20">
      <t>エンカイ</t>
    </rPh>
    <rPh sb="21" eb="22">
      <t>ヨウ</t>
    </rPh>
    <rPh sb="24" eb="26">
      <t>ヒヨウ</t>
    </rPh>
    <phoneticPr fontId="2"/>
  </si>
  <si>
    <t>退任役員記念品</t>
    <rPh sb="0" eb="2">
      <t>タイニン</t>
    </rPh>
    <rPh sb="2" eb="4">
      <t>ヤクイン</t>
    </rPh>
    <rPh sb="4" eb="7">
      <t>キネンヒン</t>
    </rPh>
    <phoneticPr fontId="2"/>
  </si>
  <si>
    <t>地域行事への参加</t>
    <rPh sb="0" eb="2">
      <t>チイキ</t>
    </rPh>
    <rPh sb="2" eb="4">
      <t>ギョウジ</t>
    </rPh>
    <rPh sb="6" eb="8">
      <t>サンカ</t>
    </rPh>
    <phoneticPr fontId="2"/>
  </si>
  <si>
    <t>安全安心ステーション</t>
    <rPh sb="0" eb="2">
      <t>アンゼン</t>
    </rPh>
    <rPh sb="2" eb="4">
      <t>アンシン</t>
    </rPh>
    <phoneticPr fontId="2"/>
  </si>
  <si>
    <t>旧跡、資料館等の社会見学会</t>
    <rPh sb="0" eb="2">
      <t>キュウセキ</t>
    </rPh>
    <rPh sb="3" eb="7">
      <t>シリョウカントウ</t>
    </rPh>
    <phoneticPr fontId="2"/>
  </si>
  <si>
    <t>募金活動に要する経費</t>
    <rPh sb="0" eb="2">
      <t>ボキン</t>
    </rPh>
    <rPh sb="2" eb="4">
      <t>カツドウ</t>
    </rPh>
    <rPh sb="5" eb="6">
      <t>ヨウ</t>
    </rPh>
    <rPh sb="8" eb="10">
      <t>ケイヒ</t>
    </rPh>
    <phoneticPr fontId="2"/>
  </si>
  <si>
    <t>芸能大会経費</t>
  </si>
  <si>
    <t>中元、歳暮等の贈答品</t>
    <rPh sb="0" eb="2">
      <t>チュウゲン</t>
    </rPh>
    <rPh sb="3" eb="5">
      <t>セイボ</t>
    </rPh>
    <rPh sb="5" eb="6">
      <t>トウ</t>
    </rPh>
    <rPh sb="7" eb="10">
      <t>ゾウトウヒン</t>
    </rPh>
    <phoneticPr fontId="2"/>
  </si>
  <si>
    <t>老壮大学</t>
    <rPh sb="0" eb="2">
      <t>ロウソウ</t>
    </rPh>
    <rPh sb="2" eb="4">
      <t>ダイガク</t>
    </rPh>
    <phoneticPr fontId="2"/>
  </si>
  <si>
    <t>防犯や防災活動、地域交流活動、地域施設への慰問等の各種ボランティア活動、友愛活動等の地域福祉の向上に関する活動に要する経費</t>
    <rPh sb="0" eb="2">
      <t>ボウハン</t>
    </rPh>
    <rPh sb="3" eb="5">
      <t>ボウサイ</t>
    </rPh>
    <rPh sb="5" eb="7">
      <t>カツドウ</t>
    </rPh>
    <rPh sb="15" eb="17">
      <t>チイキ</t>
    </rPh>
    <rPh sb="17" eb="19">
      <t>シセツ</t>
    </rPh>
    <rPh sb="21" eb="24">
      <t>イモントウ</t>
    </rPh>
    <rPh sb="47" eb="49">
      <t>コウジョウ</t>
    </rPh>
    <phoneticPr fontId="2"/>
  </si>
  <si>
    <t>会計簿（収支一体型）の使い方ガイド（紙の会計簿と同じく、収入と支出が一体となっているタイプです。）</t>
    <rPh sb="0" eb="2">
      <t>カイケイ</t>
    </rPh>
    <rPh sb="2" eb="3">
      <t>ボ</t>
    </rPh>
    <rPh sb="4" eb="6">
      <t>シュウシ</t>
    </rPh>
    <rPh sb="6" eb="8">
      <t>イッタイ</t>
    </rPh>
    <rPh sb="8" eb="9">
      <t>ガタ</t>
    </rPh>
    <rPh sb="11" eb="12">
      <t>ツカ</t>
    </rPh>
    <rPh sb="13" eb="14">
      <t>カタ</t>
    </rPh>
    <rPh sb="18" eb="19">
      <t>カミ</t>
    </rPh>
    <rPh sb="20" eb="22">
      <t>カイケイ</t>
    </rPh>
    <rPh sb="22" eb="23">
      <t>ボ</t>
    </rPh>
    <rPh sb="24" eb="25">
      <t>オナ</t>
    </rPh>
    <rPh sb="28" eb="30">
      <t>シュウニュウ</t>
    </rPh>
    <rPh sb="31" eb="33">
      <t>シシュツ</t>
    </rPh>
    <rPh sb="34" eb="36">
      <t>イッタイ</t>
    </rPh>
    <phoneticPr fontId="2"/>
  </si>
  <si>
    <t>体力測定</t>
    <rPh sb="0" eb="2">
      <t>タイリョク</t>
    </rPh>
    <rPh sb="2" eb="4">
      <t>ソクテイ</t>
    </rPh>
    <phoneticPr fontId="2"/>
  </si>
  <si>
    <t>自治会館、運動広場等会場使用料</t>
    <rPh sb="0" eb="2">
      <t>ジチ</t>
    </rPh>
    <rPh sb="2" eb="4">
      <t>カイカン</t>
    </rPh>
    <rPh sb="5" eb="7">
      <t>ウンドウ</t>
    </rPh>
    <rPh sb="7" eb="9">
      <t>ヒロバ</t>
    </rPh>
    <rPh sb="9" eb="10">
      <t>トウ</t>
    </rPh>
    <rPh sb="10" eb="12">
      <t>カイジョウ</t>
    </rPh>
    <rPh sb="12" eb="15">
      <t>シヨウリョウ</t>
    </rPh>
    <phoneticPr fontId="2"/>
  </si>
  <si>
    <t>総会、役員会、会報や資料の印刷等の１・２・３以外の活動で、高齢者クラブ活動として区市町村が必要と認める経費</t>
    <rPh sb="0" eb="2">
      <t>ソウカイ</t>
    </rPh>
    <rPh sb="3" eb="6">
      <t>ヤクインカイ</t>
    </rPh>
    <rPh sb="7" eb="9">
      <t>カイホウ</t>
    </rPh>
    <rPh sb="10" eb="12">
      <t>シリョウ</t>
    </rPh>
    <rPh sb="13" eb="16">
      <t>インサツトウ</t>
    </rPh>
    <rPh sb="29" eb="32">
      <t>コウレイシャ</t>
    </rPh>
    <rPh sb="35" eb="37">
      <t>カツドウ</t>
    </rPh>
    <rPh sb="40" eb="44">
      <t>クシチョウソン</t>
    </rPh>
    <rPh sb="45" eb="47">
      <t>ヒツヨウ</t>
    </rPh>
    <rPh sb="48" eb="49">
      <t>ミト</t>
    </rPh>
    <rPh sb="51" eb="53">
      <t>ケイヒ</t>
    </rPh>
    <phoneticPr fontId="2"/>
  </si>
  <si>
    <t>個人への大会参加賞、入賞賞品等</t>
    <rPh sb="0" eb="2">
      <t>コジン</t>
    </rPh>
    <rPh sb="4" eb="6">
      <t>タイカイ</t>
    </rPh>
    <rPh sb="6" eb="8">
      <t>サンカ</t>
    </rPh>
    <rPh sb="8" eb="9">
      <t>ショウ</t>
    </rPh>
    <rPh sb="10" eb="12">
      <t>ニュウショウ</t>
    </rPh>
    <rPh sb="12" eb="14">
      <t>ショウヒン</t>
    </rPh>
    <rPh sb="14" eb="15">
      <t>トウ</t>
    </rPh>
    <phoneticPr fontId="2"/>
  </si>
  <si>
    <t>老人ホーム等慰問</t>
    <rPh sb="0" eb="2">
      <t>ロウジン</t>
    </rPh>
    <rPh sb="5" eb="6">
      <t>トウ</t>
    </rPh>
    <rPh sb="6" eb="8">
      <t>イモン</t>
    </rPh>
    <phoneticPr fontId="2"/>
  </si>
  <si>
    <t>健康に関する講演会、研修会</t>
    <rPh sb="0" eb="2">
      <t>ケンコウ</t>
    </rPh>
    <rPh sb="3" eb="4">
      <t>カン</t>
    </rPh>
    <rPh sb="6" eb="9">
      <t>コウエンカイ</t>
    </rPh>
    <rPh sb="10" eb="13">
      <t>ケンシュウカイ</t>
    </rPh>
    <phoneticPr fontId="2"/>
  </si>
  <si>
    <t>⑪</t>
  </si>
  <si>
    <t>新規会員加入促進のための消耗品、印刷費、保険料、交通費、車借上料等（単なる飲食は５）</t>
    <rPh sb="0" eb="2">
      <t>シンキ</t>
    </rPh>
    <rPh sb="2" eb="4">
      <t>カイイン</t>
    </rPh>
    <rPh sb="4" eb="6">
      <t>カニュウ</t>
    </rPh>
    <rPh sb="6" eb="8">
      <t>ソクシン</t>
    </rPh>
    <rPh sb="16" eb="18">
      <t>インサツ</t>
    </rPh>
    <rPh sb="18" eb="19">
      <t>ヒ</t>
    </rPh>
    <rPh sb="20" eb="23">
      <t>ホケンリョウ</t>
    </rPh>
    <rPh sb="24" eb="27">
      <t>コウツウヒ</t>
    </rPh>
    <rPh sb="28" eb="29">
      <t>クルマ</t>
    </rPh>
    <rPh sb="29" eb="30">
      <t>カ</t>
    </rPh>
    <rPh sb="30" eb="31">
      <t>ア</t>
    </rPh>
    <rPh sb="31" eb="32">
      <t>リョウ</t>
    </rPh>
    <rPh sb="32" eb="33">
      <t>トウ</t>
    </rPh>
    <rPh sb="34" eb="35">
      <t>タン</t>
    </rPh>
    <rPh sb="37" eb="39">
      <t>インショク</t>
    </rPh>
    <phoneticPr fontId="2"/>
  </si>
  <si>
    <t>商品券、クオカード等の金券類</t>
  </si>
  <si>
    <t>ひとりぐらし、寝たきり会員等
への友愛訪問</t>
    <rPh sb="7" eb="8">
      <t>ネ</t>
    </rPh>
    <rPh sb="11" eb="13">
      <t>カイイン</t>
    </rPh>
    <rPh sb="13" eb="14">
      <t>トウ</t>
    </rPh>
    <rPh sb="17" eb="19">
      <t>ユウアイ</t>
    </rPh>
    <rPh sb="19" eb="21">
      <t>ホウモン</t>
    </rPh>
    <phoneticPr fontId="2"/>
  </si>
  <si>
    <t>料理、栄養教室</t>
    <rPh sb="0" eb="2">
      <t>リョウリ</t>
    </rPh>
    <rPh sb="3" eb="5">
      <t>エイヨウ</t>
    </rPh>
    <rPh sb="5" eb="7">
      <t>キョウシツ</t>
    </rPh>
    <phoneticPr fontId="2"/>
  </si>
  <si>
    <t>共同募金、台風・震災等の募金</t>
    <rPh sb="0" eb="2">
      <t>キョウドウ</t>
    </rPh>
    <rPh sb="2" eb="4">
      <t>ボキン</t>
    </rPh>
    <rPh sb="5" eb="7">
      <t>タイフウ</t>
    </rPh>
    <rPh sb="8" eb="11">
      <t>シンサイトウ</t>
    </rPh>
    <rPh sb="12" eb="14">
      <t>ボキン</t>
    </rPh>
    <phoneticPr fontId="2"/>
  </si>
  <si>
    <t>青梅市からの補助金</t>
    <rPh sb="0" eb="3">
      <t>オウメシ</t>
    </rPh>
    <rPh sb="6" eb="9">
      <t>ホジョキン</t>
    </rPh>
    <phoneticPr fontId="2"/>
  </si>
  <si>
    <t>介護予防、寝たきりゼロ運動</t>
    <rPh sb="0" eb="2">
      <t>カイゴ</t>
    </rPh>
    <rPh sb="2" eb="4">
      <t>ヨボウ</t>
    </rPh>
    <rPh sb="5" eb="6">
      <t>ネ</t>
    </rPh>
    <rPh sb="11" eb="13">
      <t>ウンドウ</t>
    </rPh>
    <phoneticPr fontId="2"/>
  </si>
  <si>
    <t>事務用品</t>
    <rPh sb="0" eb="2">
      <t>ジム</t>
    </rPh>
    <rPh sb="2" eb="4">
      <t>ヨウヒン</t>
    </rPh>
    <phoneticPr fontId="2"/>
  </si>
  <si>
    <t>香典、入院見舞金</t>
    <rPh sb="0" eb="2">
      <t>コウデン</t>
    </rPh>
    <rPh sb="3" eb="5">
      <t>ニュウイン</t>
    </rPh>
    <rPh sb="5" eb="7">
      <t>ミマイ</t>
    </rPh>
    <rPh sb="7" eb="8">
      <t>キン</t>
    </rPh>
    <phoneticPr fontId="2"/>
  </si>
  <si>
    <t>自治会等への寄付金</t>
    <rPh sb="0" eb="3">
      <t>ジチカイ</t>
    </rPh>
    <rPh sb="3" eb="4">
      <t>トウ</t>
    </rPh>
    <rPh sb="6" eb="9">
      <t>キフキン</t>
    </rPh>
    <phoneticPr fontId="2"/>
  </si>
  <si>
    <t>支会、学校、保育園等運動会</t>
    <rPh sb="0" eb="1">
      <t>シ</t>
    </rPh>
    <rPh sb="1" eb="2">
      <t>カイ</t>
    </rPh>
    <rPh sb="3" eb="5">
      <t>ガッコウ</t>
    </rPh>
    <rPh sb="6" eb="9">
      <t>ホイクエン</t>
    </rPh>
    <rPh sb="9" eb="10">
      <t>トウ</t>
    </rPh>
    <rPh sb="10" eb="13">
      <t>ウンドウカイ</t>
    </rPh>
    <phoneticPr fontId="2"/>
  </si>
  <si>
    <t>教養講座等開催に係わる会議の事務経費</t>
    <rPh sb="14" eb="16">
      <t>ジム</t>
    </rPh>
    <phoneticPr fontId="2"/>
  </si>
  <si>
    <t>会長交際費、接待費</t>
    <rPh sb="0" eb="2">
      <t>カイチョウ</t>
    </rPh>
    <rPh sb="2" eb="4">
      <t>コウサイ</t>
    </rPh>
    <rPh sb="4" eb="5">
      <t>ヒ</t>
    </rPh>
    <rPh sb="6" eb="9">
      <t>セッタイヒ</t>
    </rPh>
    <phoneticPr fontId="2"/>
  </si>
  <si>
    <t>世代間交流</t>
    <rPh sb="0" eb="3">
      <t>セダイカン</t>
    </rPh>
    <rPh sb="3" eb="5">
      <t>コウリュウ</t>
    </rPh>
    <phoneticPr fontId="2"/>
  </si>
  <si>
    <t>予備費、繰越金、積立金</t>
    <rPh sb="0" eb="3">
      <t>ヨビヒ</t>
    </rPh>
    <rPh sb="4" eb="6">
      <t>クリコシ</t>
    </rPh>
    <rPh sb="6" eb="7">
      <t>キン</t>
    </rPh>
    <rPh sb="8" eb="10">
      <t>ツミタテ</t>
    </rPh>
    <rPh sb="10" eb="11">
      <t>キン</t>
    </rPh>
    <phoneticPr fontId="2"/>
  </si>
  <si>
    <t>「４その他の社会
活動」へ入れるもの</t>
    <rPh sb="9" eb="11">
      <t>カツドウ</t>
    </rPh>
    <rPh sb="13" eb="14">
      <t>イ</t>
    </rPh>
    <phoneticPr fontId="2"/>
  </si>
  <si>
    <t>補　助　対　象</t>
  </si>
  <si>
    <t>①</t>
  </si>
  <si>
    <t>講師謝礼金、交通費、消耗品、
印刷費、参加会員の弁当、お茶、
茶菓子、郵便料、保険料、
入場料、会場使用料、車借上料</t>
    <rPh sb="0" eb="2">
      <t>コウシ</t>
    </rPh>
    <rPh sb="2" eb="5">
      <t>シャレイキン</t>
    </rPh>
    <rPh sb="6" eb="9">
      <t>コウツウヒ</t>
    </rPh>
    <rPh sb="19" eb="21">
      <t>サンカ</t>
    </rPh>
    <rPh sb="21" eb="23">
      <t>カイイン</t>
    </rPh>
    <rPh sb="24" eb="26">
      <t>ベントウ</t>
    </rPh>
    <rPh sb="28" eb="29">
      <t>チャ</t>
    </rPh>
    <rPh sb="35" eb="37">
      <t>ユウビン</t>
    </rPh>
    <rPh sb="37" eb="38">
      <t>リョウ</t>
    </rPh>
    <rPh sb="39" eb="42">
      <t>ホケンリョウ</t>
    </rPh>
    <rPh sb="44" eb="47">
      <t>ニュウジョウリョウ</t>
    </rPh>
    <rPh sb="48" eb="50">
      <t>カイジョウ</t>
    </rPh>
    <rPh sb="50" eb="53">
      <t>シヨウリョウ</t>
    </rPh>
    <rPh sb="54" eb="55">
      <t>クルマ</t>
    </rPh>
    <rPh sb="55" eb="56">
      <t>カ</t>
    </rPh>
    <rPh sb="56" eb="57">
      <t>ア</t>
    </rPh>
    <rPh sb="57" eb="58">
      <t>リョウ</t>
    </rPh>
    <phoneticPr fontId="2"/>
  </si>
  <si>
    <t>各クラブの活動そのものを制限したり、禁止したりするものではありません。</t>
    <rPh sb="0" eb="1">
      <t>カク</t>
    </rPh>
    <rPh sb="5" eb="7">
      <t>カツドウ</t>
    </rPh>
    <rPh sb="12" eb="14">
      <t>セイゲン</t>
    </rPh>
    <rPh sb="18" eb="20">
      <t>キンシ</t>
    </rPh>
    <phoneticPr fontId="2"/>
  </si>
  <si>
    <t>祝金（品）、見舞金（品）</t>
    <rPh sb="0" eb="1">
      <t>イワ</t>
    </rPh>
    <rPh sb="1" eb="2">
      <t>キン</t>
    </rPh>
    <rPh sb="3" eb="4">
      <t>ヒン</t>
    </rPh>
    <rPh sb="6" eb="8">
      <t>ミマイ</t>
    </rPh>
    <rPh sb="8" eb="9">
      <t>キン</t>
    </rPh>
    <phoneticPr fontId="2"/>
  </si>
  <si>
    <t>令和</t>
    <rPh sb="0" eb="2">
      <t>レイワ</t>
    </rPh>
    <phoneticPr fontId="2"/>
  </si>
  <si>
    <t>③</t>
  </si>
  <si>
    <t>祝金（品）</t>
  </si>
  <si>
    <t>防災訓練等の防犯、防災活動</t>
    <rPh sb="0" eb="2">
      <t>ボウサイ</t>
    </rPh>
    <rPh sb="2" eb="5">
      <t>クンレントウ</t>
    </rPh>
    <rPh sb="6" eb="8">
      <t>ボウハン</t>
    </rPh>
    <rPh sb="9" eb="11">
      <t>ボウサイ</t>
    </rPh>
    <rPh sb="11" eb="13">
      <t>カツドウ</t>
    </rPh>
    <phoneticPr fontId="2"/>
  </si>
  <si>
    <t>お中元、お歳暮等、接待費など</t>
    <rPh sb="1" eb="3">
      <t>チュウゲン</t>
    </rPh>
    <rPh sb="5" eb="7">
      <t>セイボ</t>
    </rPh>
    <rPh sb="7" eb="8">
      <t>トウ</t>
    </rPh>
    <phoneticPr fontId="2"/>
  </si>
  <si>
    <t>⑤</t>
  </si>
  <si>
    <t>３　健康を進める活動</t>
  </si>
  <si>
    <t>見舞金（品）</t>
  </si>
  <si>
    <t>⑥</t>
  </si>
  <si>
    <t>世代間交流</t>
  </si>
  <si>
    <t>①会員名簿　②現金出納簿（証票簿を別に作成）　③高齢者クラブ活動日誌　④予算書・決算書　⑤備品台帳</t>
  </si>
  <si>
    <t>社会奉仕活動に係わる会議事務経費</t>
    <rPh sb="12" eb="14">
      <t>ジム</t>
    </rPh>
    <phoneticPr fontId="2"/>
  </si>
  <si>
    <t>⑧</t>
  </si>
  <si>
    <t>募金活動に要する経費</t>
  </si>
  <si>
    <t>　</t>
  </si>
  <si>
    <t>学習会、教養講座、文化伝承活動等の各種文化活動、教養の向上や生きがいづくりに関する活動に要する経費</t>
    <rPh sb="0" eb="2">
      <t>ガクシュウ</t>
    </rPh>
    <rPh sb="2" eb="3">
      <t>カイ</t>
    </rPh>
    <rPh sb="4" eb="6">
      <t>キョウヨウ</t>
    </rPh>
    <rPh sb="6" eb="8">
      <t>コウザ</t>
    </rPh>
    <rPh sb="9" eb="11">
      <t>ブンカ</t>
    </rPh>
    <rPh sb="11" eb="13">
      <t>デンショウ</t>
    </rPh>
    <rPh sb="13" eb="15">
      <t>カツドウ</t>
    </rPh>
    <rPh sb="15" eb="16">
      <t>トウ</t>
    </rPh>
    <rPh sb="24" eb="26">
      <t>キョウヨウ</t>
    </rPh>
    <phoneticPr fontId="2"/>
  </si>
  <si>
    <t>退任役員記念品、役員手当</t>
    <rPh sb="0" eb="2">
      <t>タイニン</t>
    </rPh>
    <rPh sb="2" eb="4">
      <t>ヤクイン</t>
    </rPh>
    <rPh sb="4" eb="7">
      <t>キネンヒン</t>
    </rPh>
    <rPh sb="8" eb="10">
      <t>ヤクイン</t>
    </rPh>
    <rPh sb="10" eb="12">
      <t>テア</t>
    </rPh>
    <phoneticPr fontId="2"/>
  </si>
  <si>
    <t>教養講座、学習会</t>
  </si>
  <si>
    <t>講師謝礼金、交通費、消耗品、
印刷費、参加会員の弁当、お茶、
茶菓子、郵便料、保険料、
入場料、会場使用料、車借上料、
材料費</t>
    <rPh sb="0" eb="2">
      <t>コウシ</t>
    </rPh>
    <rPh sb="2" eb="5">
      <t>シャレイキン</t>
    </rPh>
    <rPh sb="6" eb="9">
      <t>コウツウヒ</t>
    </rPh>
    <rPh sb="10" eb="12">
      <t>ショウモウ</t>
    </rPh>
    <rPh sb="12" eb="13">
      <t>ヒン</t>
    </rPh>
    <rPh sb="15" eb="17">
      <t>インサツ</t>
    </rPh>
    <rPh sb="17" eb="18">
      <t>ヒ</t>
    </rPh>
    <rPh sb="19" eb="21">
      <t>サンカ</t>
    </rPh>
    <rPh sb="21" eb="23">
      <t>カイイン</t>
    </rPh>
    <rPh sb="24" eb="26">
      <t>ベントウ</t>
    </rPh>
    <rPh sb="28" eb="29">
      <t>チャ</t>
    </rPh>
    <rPh sb="31" eb="34">
      <t>チャガシ</t>
    </rPh>
    <rPh sb="35" eb="37">
      <t>ユウビン</t>
    </rPh>
    <rPh sb="37" eb="38">
      <t>リョウ</t>
    </rPh>
    <rPh sb="39" eb="42">
      <t>ホケンリョウ</t>
    </rPh>
    <rPh sb="44" eb="47">
      <t>ニュウジョウリョウ</t>
    </rPh>
    <rPh sb="48" eb="50">
      <t>カイジョウ</t>
    </rPh>
    <rPh sb="50" eb="53">
      <t>シヨウリョウ</t>
    </rPh>
    <rPh sb="54" eb="55">
      <t>クルマ</t>
    </rPh>
    <rPh sb="55" eb="56">
      <t>シャク</t>
    </rPh>
    <rPh sb="56" eb="57">
      <t>ウエ</t>
    </rPh>
    <rPh sb="57" eb="58">
      <t>リョウ</t>
    </rPh>
    <rPh sb="60" eb="63">
      <t>ザイリョウヒ</t>
    </rPh>
    <phoneticPr fontId="2"/>
  </si>
  <si>
    <t>大会参加費</t>
    <rPh sb="0" eb="2">
      <t>タイカイ</t>
    </rPh>
    <rPh sb="2" eb="5">
      <t>サンカヒ</t>
    </rPh>
    <phoneticPr fontId="2"/>
  </si>
  <si>
    <t>文化系クラブ活動経費</t>
  </si>
  <si>
    <t>文化伝承活動</t>
  </si>
  <si>
    <t>体力測定会、各種スポーツ大会の開催等の心身の健康増進・保持、介護予防に関する活動に要する経費</t>
    <rPh sb="0" eb="2">
      <t>タイリョク</t>
    </rPh>
    <rPh sb="2" eb="4">
      <t>ソクテイ</t>
    </rPh>
    <rPh sb="4" eb="5">
      <t>カイ</t>
    </rPh>
    <rPh sb="6" eb="8">
      <t>カクシュ</t>
    </rPh>
    <rPh sb="12" eb="14">
      <t>タイカイ</t>
    </rPh>
    <rPh sb="15" eb="17">
      <t>カイサイ</t>
    </rPh>
    <rPh sb="17" eb="18">
      <t>トウ</t>
    </rPh>
    <phoneticPr fontId="2"/>
  </si>
  <si>
    <t>ゲートボール、グラウンド・ゴルフ、輪投げ等のスポーツ大会の経費、歩こう会</t>
    <rPh sb="17" eb="19">
      <t>ワナ</t>
    </rPh>
    <rPh sb="20" eb="21">
      <t>トウ</t>
    </rPh>
    <rPh sb="32" eb="33">
      <t>アル</t>
    </rPh>
    <rPh sb="35" eb="36">
      <t>カイ</t>
    </rPh>
    <phoneticPr fontId="2"/>
  </si>
  <si>
    <t>講師謝礼金、交通費、消耗品、
印刷費、参加会員の弁当、お茶、
茶菓子、郵便料、保険料、
入場料、会場使用料、車借上料</t>
    <rPh sb="0" eb="2">
      <t>コウシ</t>
    </rPh>
    <rPh sb="2" eb="5">
      <t>シャレイキン</t>
    </rPh>
    <rPh sb="6" eb="9">
      <t>コウツウヒ</t>
    </rPh>
    <rPh sb="10" eb="12">
      <t>ショウモウ</t>
    </rPh>
    <rPh sb="12" eb="13">
      <t>ヒン</t>
    </rPh>
    <rPh sb="15" eb="17">
      <t>インサツ</t>
    </rPh>
    <rPh sb="17" eb="18">
      <t>ヒ</t>
    </rPh>
    <rPh sb="19" eb="21">
      <t>サンカ</t>
    </rPh>
    <rPh sb="21" eb="23">
      <t>カイイン</t>
    </rPh>
    <rPh sb="24" eb="26">
      <t>ベントウ</t>
    </rPh>
    <rPh sb="28" eb="29">
      <t>チャ</t>
    </rPh>
    <rPh sb="31" eb="34">
      <t>チャガシ</t>
    </rPh>
    <rPh sb="35" eb="37">
      <t>ユウビン</t>
    </rPh>
    <rPh sb="37" eb="38">
      <t>リョウ</t>
    </rPh>
    <rPh sb="39" eb="42">
      <t>ホケンリョウ</t>
    </rPh>
    <rPh sb="44" eb="47">
      <t>ニュウジョウリョウ</t>
    </rPh>
    <rPh sb="48" eb="50">
      <t>カイジョウ</t>
    </rPh>
    <rPh sb="50" eb="53">
      <t>シヨウリョウ</t>
    </rPh>
    <rPh sb="54" eb="55">
      <t>クルマ</t>
    </rPh>
    <rPh sb="55" eb="56">
      <t>シャク</t>
    </rPh>
    <rPh sb="56" eb="57">
      <t>ウエ</t>
    </rPh>
    <rPh sb="57" eb="58">
      <t>リョウ</t>
    </rPh>
    <phoneticPr fontId="2"/>
  </si>
  <si>
    <t>体育系クラブ活動経費</t>
  </si>
  <si>
    <t>体力測定会</t>
  </si>
  <si>
    <t>軽スポーツ等の普及・実践活動</t>
  </si>
  <si>
    <t>・酒類、会食に係る経費（※会議用弁当、茶菓子代等は対象可）
・会員の冠婚葬祭に係る経費
・渉外や接待に要する経費
・他団体への協賛金・協力金（行事を共催する場合の分担金は除く）
・会員に対する現物給付となるもの
・募金・寄付金（活動に要する経費は除く）
・使途が不明確な経費
・当該年度に支出の実績がない経費</t>
  </si>
  <si>
    <t>料理・栄養教室の開催</t>
  </si>
  <si>
    <t>ねたきりゼロ運動の推進</t>
  </si>
  <si>
    <t>健康増進活動に係わる会議の事務経費</t>
    <rPh sb="13" eb="15">
      <t>ジム</t>
    </rPh>
    <phoneticPr fontId="2"/>
  </si>
  <si>
    <t>以上１～３が国対象経費です。３，６００円×１２ヶ月＝４３，２００円以上支出してください。</t>
    <rPh sb="0" eb="2">
      <t>イジョウ</t>
    </rPh>
    <rPh sb="6" eb="7">
      <t>クニ</t>
    </rPh>
    <rPh sb="7" eb="9">
      <t>タイショウ</t>
    </rPh>
    <rPh sb="9" eb="11">
      <t>ケイヒ</t>
    </rPh>
    <rPh sb="19" eb="20">
      <t>エン</t>
    </rPh>
    <rPh sb="24" eb="25">
      <t>ガツ</t>
    </rPh>
    <rPh sb="32" eb="35">
      <t>エンイジョウ</t>
    </rPh>
    <rPh sb="35" eb="37">
      <t>シシュツ</t>
    </rPh>
    <phoneticPr fontId="2"/>
  </si>
  <si>
    <t>「４その他の社会活動」へ入れるもの</t>
    <rPh sb="8" eb="10">
      <t>カツドウ</t>
    </rPh>
    <rPh sb="12" eb="13">
      <t>イ</t>
    </rPh>
    <phoneticPr fontId="2"/>
  </si>
  <si>
    <t>４　その他の社会活動</t>
    <rPh sb="8" eb="10">
      <t>カツドウ</t>
    </rPh>
    <phoneticPr fontId="2"/>
  </si>
  <si>
    <t>１・２以外の地域交流（老人クラブが主体的に実施する活動）等に係わる経費</t>
  </si>
  <si>
    <t>この色のセルは自動計算されます。</t>
    <rPh sb="2" eb="3">
      <t>イロ</t>
    </rPh>
    <rPh sb="7" eb="9">
      <t>ジドウ</t>
    </rPh>
    <rPh sb="9" eb="11">
      <t>ケイサン</t>
    </rPh>
    <phoneticPr fontId="2"/>
  </si>
  <si>
    <t>総会、役員会およびクラブ運営に係わる経費</t>
    <rPh sb="3" eb="6">
      <t>ヤクインカイ</t>
    </rPh>
    <rPh sb="18" eb="20">
      <t>ケイヒ</t>
    </rPh>
    <phoneticPr fontId="2"/>
  </si>
  <si>
    <t>・会員の冠婚葬祭に係る経費</t>
  </si>
  <si>
    <t>消耗品、印刷費、郵便料、保険料、会場使用料</t>
  </si>
  <si>
    <t>市高連主催による役員研修旅行・社会見学会会費、その他講演会・会議等</t>
  </si>
  <si>
    <t>会費、参加費、負担金、交通費</t>
    <rPh sb="0" eb="2">
      <t>カイヒ</t>
    </rPh>
    <rPh sb="3" eb="6">
      <t>サンカヒ</t>
    </rPh>
    <rPh sb="7" eb="10">
      <t>フタンキン</t>
    </rPh>
    <rPh sb="11" eb="14">
      <t>コウツウヒ</t>
    </rPh>
    <phoneticPr fontId="2"/>
  </si>
  <si>
    <t>市高連、地区高連、東老連等の上部団体主催による芸能・スポーツ大会等の参加費</t>
    <rPh sb="23" eb="25">
      <t>ゲイノウ</t>
    </rPh>
    <rPh sb="32" eb="33">
      <t>トウ</t>
    </rPh>
    <phoneticPr fontId="2"/>
  </si>
  <si>
    <t>分担金</t>
    <rPh sb="0" eb="3">
      <t>ブンタンキン</t>
    </rPh>
    <phoneticPr fontId="2"/>
  </si>
  <si>
    <t>補助対象外の活動とは、東京都の指導により会費や自己負担金でまかなっていただく活動のことです。</t>
    <rPh sb="11" eb="13">
      <t>トウキョウ</t>
    </rPh>
    <rPh sb="13" eb="14">
      <t>ト</t>
    </rPh>
    <rPh sb="15" eb="17">
      <t>シドウ</t>
    </rPh>
    <phoneticPr fontId="2"/>
  </si>
  <si>
    <t>会食・宴会と考えられる行事</t>
  </si>
  <si>
    <t>消耗品、印刷費、弁当、お茶、茶菓子、交通費、保険料、バス借上料、入場料</t>
    <rPh sb="28" eb="30">
      <t>カリア</t>
    </rPh>
    <phoneticPr fontId="2"/>
  </si>
  <si>
    <t>ここでは例として、「5」（収支分類が「収入」の場合、前年度繰越金の番号です）を入れます。</t>
    <rPh sb="13" eb="15">
      <t>シュウシ</t>
    </rPh>
    <rPh sb="15" eb="17">
      <t>ブンルイ</t>
    </rPh>
    <rPh sb="19" eb="21">
      <t>シュウニュウ</t>
    </rPh>
    <rPh sb="23" eb="25">
      <t>バアイ</t>
    </rPh>
    <rPh sb="33" eb="35">
      <t>バンゴウ</t>
    </rPh>
    <phoneticPr fontId="2"/>
  </si>
  <si>
    <t>老壮大学の分担金、負担金</t>
    <rPh sb="5" eb="8">
      <t>ブンタンキン</t>
    </rPh>
    <rPh sb="9" eb="12">
      <t>フタンキン</t>
    </rPh>
    <phoneticPr fontId="2"/>
  </si>
  <si>
    <t>補助金の対象となる活動はここまでです。
補助金は月単位です。必ず毎月活動してください。（会全体の活動でなくても大丈夫です。）</t>
    <rPh sb="0" eb="3">
      <t>ホジョキン</t>
    </rPh>
    <rPh sb="4" eb="6">
      <t>タイショウ</t>
    </rPh>
    <rPh sb="9" eb="11">
      <t>カツドウ</t>
    </rPh>
    <rPh sb="20" eb="23">
      <t>ホジョキン</t>
    </rPh>
    <rPh sb="24" eb="25">
      <t>ツキ</t>
    </rPh>
    <rPh sb="25" eb="27">
      <t>タンイ</t>
    </rPh>
    <rPh sb="30" eb="31">
      <t>カナラ</t>
    </rPh>
    <rPh sb="32" eb="34">
      <t>マイツキ</t>
    </rPh>
    <rPh sb="34" eb="36">
      <t>カツドウ</t>
    </rPh>
    <rPh sb="44" eb="45">
      <t>カイ</t>
    </rPh>
    <rPh sb="45" eb="47">
      <t>ゼンタイ</t>
    </rPh>
    <rPh sb="48" eb="50">
      <t>カツドウ</t>
    </rPh>
    <rPh sb="55" eb="58">
      <t>ダイジョウブ</t>
    </rPh>
    <phoneticPr fontId="2"/>
  </si>
  <si>
    <t>対象外となる活動</t>
    <rPh sb="2" eb="3">
      <t>ガイ</t>
    </rPh>
    <phoneticPr fontId="2"/>
  </si>
  <si>
    <t>対　象　外　経　費</t>
    <rPh sb="0" eb="1">
      <t>タイ</t>
    </rPh>
    <rPh sb="2" eb="3">
      <t>ゾウ</t>
    </rPh>
    <rPh sb="4" eb="5">
      <t>ガイ</t>
    </rPh>
    <rPh sb="6" eb="7">
      <t>キョウ</t>
    </rPh>
    <rPh sb="8" eb="9">
      <t>ヒ</t>
    </rPh>
    <phoneticPr fontId="2"/>
  </si>
  <si>
    <t>⑩</t>
  </si>
  <si>
    <t>商品券・クオカード等の金券類、大会参加賞・入賞賞品</t>
    <rPh sb="0" eb="3">
      <t>ショウヒンケン</t>
    </rPh>
    <rPh sb="9" eb="10">
      <t>トウ</t>
    </rPh>
    <rPh sb="11" eb="13">
      <t>キンケン</t>
    </rPh>
    <rPh sb="13" eb="14">
      <t>ルイ</t>
    </rPh>
    <rPh sb="15" eb="17">
      <t>タイカイ</t>
    </rPh>
    <rPh sb="17" eb="19">
      <t>サンカ</t>
    </rPh>
    <rPh sb="19" eb="20">
      <t>ショウ</t>
    </rPh>
    <rPh sb="21" eb="23">
      <t>ニュウショウ</t>
    </rPh>
    <rPh sb="23" eb="25">
      <t>ショウヒン</t>
    </rPh>
    <phoneticPr fontId="2"/>
  </si>
  <si>
    <t>上記のとおり報告します。</t>
    <rPh sb="0" eb="2">
      <t>ジョウキ</t>
    </rPh>
    <rPh sb="6" eb="8">
      <t>ホウコク</t>
    </rPh>
    <phoneticPr fontId="2"/>
  </si>
  <si>
    <t>対　象　経　費</t>
    <rPh sb="4" eb="5">
      <t>キョウ</t>
    </rPh>
    <rPh sb="6" eb="7">
      <t>ヒ</t>
    </rPh>
    <phoneticPr fontId="2"/>
  </si>
  <si>
    <t>補　助　対　象　外</t>
    <rPh sb="0" eb="1">
      <t>ホ</t>
    </rPh>
    <rPh sb="2" eb="3">
      <t>スケ</t>
    </rPh>
    <rPh sb="4" eb="5">
      <t>ツイ</t>
    </rPh>
    <rPh sb="6" eb="7">
      <t>ゾウ</t>
    </rPh>
    <rPh sb="8" eb="9">
      <t>ガイ</t>
    </rPh>
    <phoneticPr fontId="2"/>
  </si>
  <si>
    <t>市高連総会、新年顔合せ会</t>
    <rPh sb="6" eb="8">
      <t>シンネン</t>
    </rPh>
    <rPh sb="8" eb="10">
      <t>カオアワ</t>
    </rPh>
    <rPh sb="11" eb="12">
      <t>カイ</t>
    </rPh>
    <phoneticPr fontId="2"/>
  </si>
  <si>
    <t>総会、新年顔合せ会会費</t>
    <rPh sb="0" eb="2">
      <t>ソウカイ</t>
    </rPh>
    <rPh sb="8" eb="9">
      <t>カイ</t>
    </rPh>
    <rPh sb="9" eb="11">
      <t>カイヒ</t>
    </rPh>
    <phoneticPr fontId="2"/>
  </si>
  <si>
    <t>交通費は「４その他の社会活動」へ。</t>
    <rPh sb="0" eb="3">
      <t>コウツウヒ</t>
    </rPh>
    <phoneticPr fontId="2"/>
  </si>
  <si>
    <t>親睦旅行費用</t>
    <rPh sb="0" eb="2">
      <t>シンボク</t>
    </rPh>
    <rPh sb="2" eb="4">
      <t>リョコウ</t>
    </rPh>
    <rPh sb="4" eb="6">
      <t>ヒヨウ</t>
    </rPh>
    <phoneticPr fontId="2"/>
  </si>
  <si>
    <t>研修旅行は「４その他の社会活動」へ。</t>
    <rPh sb="0" eb="2">
      <t>ケンシュウ</t>
    </rPh>
    <rPh sb="2" eb="4">
      <t>リョコウ</t>
    </rPh>
    <rPh sb="9" eb="10">
      <t>タ</t>
    </rPh>
    <rPh sb="14" eb="15">
      <t>ドウ</t>
    </rPh>
    <phoneticPr fontId="2"/>
  </si>
  <si>
    <t>新年会、忘年会、誕生会、敬老会、
お花見等</t>
    <rPh sb="12" eb="15">
      <t>ケイロウカイ</t>
    </rPh>
    <phoneticPr fontId="2"/>
  </si>
  <si>
    <t>交際費</t>
  </si>
  <si>
    <t>監事　</t>
    <rPh sb="0" eb="2">
      <t>カンジ</t>
    </rPh>
    <phoneticPr fontId="2"/>
  </si>
  <si>
    <t>慶弔費（香典・見舞い金等）</t>
  </si>
  <si>
    <t>香典、見舞金（品）</t>
    <rPh sb="0" eb="2">
      <t>コウデン</t>
    </rPh>
    <rPh sb="3" eb="5">
      <t>ミマイ</t>
    </rPh>
    <rPh sb="5" eb="6">
      <t>キン</t>
    </rPh>
    <rPh sb="7" eb="8">
      <t>ヒン</t>
    </rPh>
    <phoneticPr fontId="2"/>
  </si>
  <si>
    <t>慰霊祭、墓参</t>
  </si>
  <si>
    <t>総会飲食費</t>
    <rPh sb="0" eb="2">
      <t>ソウカイ</t>
    </rPh>
    <rPh sb="2" eb="5">
      <t>インショクヒ</t>
    </rPh>
    <phoneticPr fontId="2"/>
  </si>
  <si>
    <t>募金、義援金そのもの（現金）</t>
    <rPh sb="0" eb="2">
      <t>ボキン</t>
    </rPh>
    <rPh sb="3" eb="6">
      <t>ギエンキン</t>
    </rPh>
    <rPh sb="11" eb="13">
      <t>ゲンキン</t>
    </rPh>
    <phoneticPr fontId="2"/>
  </si>
  <si>
    <t>募金活動に要する経費は「１社会奉仕活動」へ。</t>
    <rPh sb="18" eb="19">
      <t>ドウ</t>
    </rPh>
    <phoneticPr fontId="2"/>
  </si>
  <si>
    <r>
      <t>酒（</t>
    </r>
    <r>
      <rPr>
        <sz val="12"/>
        <color rgb="FFFF0000"/>
        <rFont val="ＭＳ 明朝"/>
      </rPr>
      <t>ノンアルコールビール等も含む</t>
    </r>
    <r>
      <rPr>
        <sz val="12"/>
        <color auto="1"/>
        <rFont val="ＭＳ 明朝"/>
      </rPr>
      <t>）、宴会用オードブル・つまみ</t>
    </r>
    <rPh sb="0" eb="1">
      <t>サケ</t>
    </rPh>
    <rPh sb="18" eb="20">
      <t>エンカイ</t>
    </rPh>
    <rPh sb="20" eb="21">
      <t>ヨウ</t>
    </rPh>
    <phoneticPr fontId="2"/>
  </si>
  <si>
    <t>⑨</t>
  </si>
  <si>
    <t>会計簿</t>
    <rPh sb="0" eb="2">
      <t>カイケイ</t>
    </rPh>
    <rPh sb="2" eb="3">
      <t>ボ</t>
    </rPh>
    <phoneticPr fontId="2"/>
  </si>
  <si>
    <t>会議用弁当、茶菓子代等は必要と認められれば補助対象。</t>
  </si>
  <si>
    <t>渉外や接待に要する経費</t>
  </si>
  <si>
    <t>会員に対する現物給付</t>
    <rPh sb="0" eb="2">
      <t>カイイン</t>
    </rPh>
    <rPh sb="3" eb="4">
      <t>タイ</t>
    </rPh>
    <rPh sb="6" eb="8">
      <t>ゲンブツ</t>
    </rPh>
    <rPh sb="8" eb="10">
      <t>キュウフ</t>
    </rPh>
    <phoneticPr fontId="2"/>
  </si>
  <si>
    <t>資源回収、清掃、社会奉仕の日</t>
    <rPh sb="0" eb="2">
      <t>シゲン</t>
    </rPh>
    <rPh sb="2" eb="4">
      <t>カイシュウ</t>
    </rPh>
    <rPh sb="5" eb="7">
      <t>セイソウ</t>
    </rPh>
    <rPh sb="8" eb="10">
      <t>シャカイ</t>
    </rPh>
    <rPh sb="10" eb="12">
      <t>ホウシ</t>
    </rPh>
    <rPh sb="13" eb="14">
      <t>ヒ</t>
    </rPh>
    <phoneticPr fontId="2"/>
  </si>
  <si>
    <t>⑫</t>
  </si>
  <si>
    <t>会費</t>
    <rPh sb="0" eb="2">
      <t>カイヒ</t>
    </rPh>
    <phoneticPr fontId="2"/>
  </si>
  <si>
    <t>使途が不明な経費</t>
    <rPh sb="0" eb="2">
      <t>シト</t>
    </rPh>
    <rPh sb="3" eb="5">
      <t>フメイ</t>
    </rPh>
    <rPh sb="6" eb="8">
      <t>ケイヒ</t>
    </rPh>
    <phoneticPr fontId="2"/>
  </si>
  <si>
    <t>⑬</t>
  </si>
  <si>
    <t>当該年度に支出の実績がない経費</t>
    <rPh sb="0" eb="2">
      <t>トウガイ</t>
    </rPh>
    <rPh sb="2" eb="4">
      <t>ネンド</t>
    </rPh>
    <rPh sb="5" eb="7">
      <t>シシュツ</t>
    </rPh>
    <rPh sb="8" eb="10">
      <t>ジッセキ</t>
    </rPh>
    <rPh sb="13" eb="15">
      <t>ケイヒ</t>
    </rPh>
    <phoneticPr fontId="2"/>
  </si>
  <si>
    <t>繰越金、積立金</t>
    <rPh sb="0" eb="2">
      <t>クリコシ</t>
    </rPh>
    <rPh sb="2" eb="3">
      <t>キン</t>
    </rPh>
    <rPh sb="4" eb="6">
      <t>ツミタテ</t>
    </rPh>
    <rPh sb="6" eb="7">
      <t>キン</t>
    </rPh>
    <phoneticPr fontId="2"/>
  </si>
  <si>
    <t>・単に会員同士の親睦を深めることを目的とした行事に要する経費</t>
  </si>
  <si>
    <t>・渉外や接待に要する経費</t>
  </si>
  <si>
    <t>・他団体への協賛金・協力金（行事を共催する場合の分担金は除く）</t>
  </si>
  <si>
    <t>・募金・寄付金（活動に要する経費は除く）</t>
  </si>
  <si>
    <t>・使途が不明確な経費</t>
  </si>
  <si>
    <t>・当該年度に支出の実績がない経費</t>
  </si>
  <si>
    <t>会費　４月分</t>
    <rPh sb="0" eb="2">
      <t>カイヒ</t>
    </rPh>
    <rPh sb="4" eb="5">
      <t>ガツ</t>
    </rPh>
    <rPh sb="5" eb="6">
      <t>ブン</t>
    </rPh>
    <phoneticPr fontId="2"/>
  </si>
  <si>
    <t>資源回収売上金</t>
    <rPh sb="0" eb="2">
      <t>シゲン</t>
    </rPh>
    <rPh sb="2" eb="4">
      <t>カイシュウ</t>
    </rPh>
    <rPh sb="4" eb="6">
      <t>ウリアゲ</t>
    </rPh>
    <rPh sb="6" eb="7">
      <t>キン</t>
    </rPh>
    <phoneticPr fontId="2"/>
  </si>
  <si>
    <t>カラオケ代</t>
    <rPh sb="4" eb="5">
      <t>ダイ</t>
    </rPh>
    <phoneticPr fontId="2"/>
  </si>
  <si>
    <t>市高連分担金</t>
    <rPh sb="0" eb="1">
      <t>シ</t>
    </rPh>
    <rPh sb="1" eb="2">
      <t>コウ</t>
    </rPh>
    <rPh sb="2" eb="3">
      <t>レン</t>
    </rPh>
    <rPh sb="3" eb="6">
      <t>ブンタンキン</t>
    </rPh>
    <phoneticPr fontId="2"/>
  </si>
  <si>
    <r>
      <t>酒類（</t>
    </r>
    <r>
      <rPr>
        <sz val="12"/>
        <color rgb="FFFF0000"/>
        <rFont val="ＭＳ 明朝"/>
      </rPr>
      <t>ノンアルコールビール等も含む</t>
    </r>
    <r>
      <rPr>
        <sz val="12"/>
        <color auto="1"/>
        <rFont val="ＭＳ 明朝"/>
      </rPr>
      <t>）、オードブル</t>
    </r>
    <rPh sb="13" eb="14">
      <t>トウ</t>
    </rPh>
    <rPh sb="15" eb="16">
      <t>フク</t>
    </rPh>
    <phoneticPr fontId="2"/>
  </si>
  <si>
    <t>○○様からの寄付金</t>
    <rPh sb="2" eb="3">
      <t>サマ</t>
    </rPh>
    <rPh sb="6" eb="9">
      <t>キフキン</t>
    </rPh>
    <phoneticPr fontId="2"/>
  </si>
  <si>
    <t>一行目は必ず前年度繰越金を入力して下さい！（科目番号5）</t>
  </si>
  <si>
    <r>
      <t>酒類（</t>
    </r>
    <r>
      <rPr>
        <sz val="12"/>
        <color rgb="FFFF0000"/>
        <rFont val="ＭＳ 明朝"/>
      </rPr>
      <t>ノンアルコールビール等も含む</t>
    </r>
    <r>
      <rPr>
        <sz val="12"/>
        <color auto="1"/>
        <rFont val="ＭＳ 明朝"/>
      </rPr>
      <t>）、宴会に要する費用</t>
    </r>
    <rPh sb="0" eb="1">
      <t>サケ</t>
    </rPh>
    <rPh sb="1" eb="2">
      <t>ルイ</t>
    </rPh>
    <rPh sb="13" eb="14">
      <t>トウ</t>
    </rPh>
    <rPh sb="15" eb="16">
      <t>フク</t>
    </rPh>
    <rPh sb="19" eb="21">
      <t>エンカイ</t>
    </rPh>
    <rPh sb="22" eb="23">
      <t>ヨウ</t>
    </rPh>
    <rPh sb="25" eb="27">
      <t>ヒヨウ</t>
    </rPh>
    <phoneticPr fontId="2"/>
  </si>
  <si>
    <r>
      <t>酒類（</t>
    </r>
    <r>
      <rPr>
        <sz val="12"/>
        <color rgb="FFFF0000"/>
        <rFont val="ＭＳ 明朝"/>
      </rPr>
      <t>ノンアルコールビール等も含む</t>
    </r>
    <r>
      <rPr>
        <sz val="12"/>
        <color auto="1"/>
        <rFont val="ＭＳ 明朝"/>
      </rPr>
      <t>）、オードブル、講師お歳暮・お中元、会食・宴会と考えられる行事、会員に対する現物給付となるもの</t>
    </r>
    <rPh sb="25" eb="27">
      <t>コウシ</t>
    </rPh>
    <phoneticPr fontId="2"/>
  </si>
  <si>
    <r>
      <t>酒類（</t>
    </r>
    <r>
      <rPr>
        <sz val="12"/>
        <color rgb="FFFF0000"/>
        <rFont val="ＭＳ 明朝"/>
      </rPr>
      <t>ノンアルコールビール等も含む</t>
    </r>
    <r>
      <rPr>
        <sz val="12"/>
        <color auto="1"/>
        <rFont val="ＭＳ 明朝"/>
      </rPr>
      <t>）、オードブル、講師お歳暮・お中元、会食・宴会と考えられる行事、会員に対する現物給付となるもの</t>
    </r>
  </si>
  <si>
    <r>
      <t>酒類（</t>
    </r>
    <r>
      <rPr>
        <sz val="12"/>
        <color rgb="FFFF0000"/>
        <rFont val="ＭＳ 明朝"/>
      </rPr>
      <t>ノンアルコールビール等も含む</t>
    </r>
    <r>
      <rPr>
        <sz val="12"/>
        <color auto="1"/>
        <rFont val="ＭＳ 明朝"/>
      </rPr>
      <t>）、オードブル、会食・宴会と考えられる行事</t>
    </r>
  </si>
  <si>
    <r>
      <t>親睦旅行、酒類（</t>
    </r>
    <r>
      <rPr>
        <sz val="12"/>
        <color rgb="FFFF0000"/>
        <rFont val="ＭＳ 明朝"/>
      </rPr>
      <t>ノンアルコールビール等も含む</t>
    </r>
    <r>
      <rPr>
        <sz val="12"/>
        <color auto="1"/>
        <rFont val="ＭＳ 明朝"/>
      </rPr>
      <t>）、オードブル、宴会費用</t>
    </r>
    <rPh sb="0" eb="2">
      <t>シンボク</t>
    </rPh>
    <rPh sb="2" eb="4">
      <t>リョコウ</t>
    </rPh>
    <rPh sb="30" eb="32">
      <t>エンカイ</t>
    </rPh>
    <rPh sb="32" eb="34">
      <t>ヒヨウ</t>
    </rPh>
    <phoneticPr fontId="2"/>
  </si>
  <si>
    <r>
      <t>・酒類（</t>
    </r>
    <r>
      <rPr>
        <sz val="12"/>
        <color rgb="FFFF0000"/>
        <rFont val="ＭＳ 明朝"/>
      </rPr>
      <t>ノンアルコールビール等も含む</t>
    </r>
    <r>
      <rPr>
        <sz val="12"/>
        <color auto="1"/>
        <rFont val="ＭＳ 明朝"/>
      </rPr>
      <t>）
・会食に係る経費（※会議用弁当、茶菓子代等は必要性が認められれば対象）
・会員の冠婚葬祭に係る経費　・渉外や接待に要する経費　
・他団体への協賛金、協力金　・会員に対する現物給付となるもの
・募金・寄付金（活動に要する事務経費は除く）
・使途が不明確な経費　　　　・当該年度に支出の実績がない経費</t>
    </r>
    <rPh sb="42" eb="45">
      <t>ヒツヨウセイ</t>
    </rPh>
    <rPh sb="46" eb="47">
      <t>ミト</t>
    </rPh>
    <rPh sb="129" eb="131">
      <t>ジム</t>
    </rPh>
    <phoneticPr fontId="2"/>
  </si>
  <si>
    <t>手順２　月と日を入れます。</t>
    <rPh sb="0" eb="2">
      <t>テジュン</t>
    </rPh>
    <rPh sb="4" eb="5">
      <t>ツキ</t>
    </rPh>
    <rPh sb="6" eb="7">
      <t>ヒ</t>
    </rPh>
    <rPh sb="8" eb="9">
      <t>イ</t>
    </rPh>
    <phoneticPr fontId="2"/>
  </si>
  <si>
    <t>手順３　収支分類の黄色いセルをクリックすると、収入と支出を選択できますので、どちらかを選びます。ここでは例として「収入」を入れます。</t>
    <rPh sb="0" eb="2">
      <t>テジュン</t>
    </rPh>
    <rPh sb="4" eb="6">
      <t>シュウシ</t>
    </rPh>
    <rPh sb="6" eb="8">
      <t>ブンルイ</t>
    </rPh>
    <rPh sb="9" eb="11">
      <t>キイロ</t>
    </rPh>
    <rPh sb="23" eb="25">
      <t>シュウニュウ</t>
    </rPh>
    <rPh sb="26" eb="28">
      <t>シシュツ</t>
    </rPh>
    <rPh sb="29" eb="31">
      <t>センタク</t>
    </rPh>
    <rPh sb="43" eb="44">
      <t>エラ</t>
    </rPh>
    <rPh sb="52" eb="53">
      <t>レイ</t>
    </rPh>
    <rPh sb="57" eb="59">
      <t>シュウニュウ</t>
    </rPh>
    <rPh sb="61" eb="62">
      <t>イ</t>
    </rPh>
    <phoneticPr fontId="2"/>
  </si>
  <si>
    <t>手順４　科目番号の黄色いセルをクリックすると、1から5までの番号を選択できますので、入れたい科目に対応した数字を入れます。</t>
    <rPh sb="0" eb="2">
      <t>テジュン</t>
    </rPh>
    <rPh sb="4" eb="6">
      <t>カモク</t>
    </rPh>
    <rPh sb="6" eb="8">
      <t>バンゴウ</t>
    </rPh>
    <rPh sb="9" eb="11">
      <t>キイロ</t>
    </rPh>
    <rPh sb="30" eb="32">
      <t>バンゴウ</t>
    </rPh>
    <rPh sb="33" eb="35">
      <t>センタク</t>
    </rPh>
    <rPh sb="42" eb="43">
      <t>イ</t>
    </rPh>
    <rPh sb="46" eb="48">
      <t>カモク</t>
    </rPh>
    <rPh sb="49" eb="51">
      <t>タイオウ</t>
    </rPh>
    <rPh sb="53" eb="55">
      <t>スウジ</t>
    </rPh>
    <rPh sb="56" eb="57">
      <t>イ</t>
    </rPh>
    <phoneticPr fontId="2"/>
  </si>
  <si>
    <t>そうすると、収支分類と科目番号に応じた科目種別が自動で表示されます。</t>
    <rPh sb="6" eb="8">
      <t>シュウシ</t>
    </rPh>
    <rPh sb="8" eb="10">
      <t>ブンルイ</t>
    </rPh>
    <rPh sb="11" eb="13">
      <t>カモク</t>
    </rPh>
    <rPh sb="13" eb="15">
      <t>バンゴウ</t>
    </rPh>
    <rPh sb="16" eb="17">
      <t>オウ</t>
    </rPh>
    <rPh sb="19" eb="21">
      <t>カモク</t>
    </rPh>
    <rPh sb="21" eb="23">
      <t>シュベツ</t>
    </rPh>
    <rPh sb="24" eb="26">
      <t>ジドウ</t>
    </rPh>
    <rPh sb="27" eb="29">
      <t>ヒョウジ</t>
    </rPh>
    <phoneticPr fontId="2"/>
  </si>
  <si>
    <r>
      <t xml:space="preserve">  収入・支出を間違えないように気を付けてください。</t>
    </r>
    <r>
      <rPr>
        <u/>
        <sz val="16"/>
        <color theme="1"/>
        <rFont val="メイリオ"/>
      </rPr>
      <t>間違っている場合、差引残高が表示されません。（正しく入れなおせば大丈夫です）</t>
    </r>
    <rPh sb="2" eb="4">
      <t>シュウニュウ</t>
    </rPh>
    <rPh sb="5" eb="7">
      <t>シシュツ</t>
    </rPh>
    <rPh sb="8" eb="10">
      <t>マチガ</t>
    </rPh>
    <rPh sb="16" eb="17">
      <t>キ</t>
    </rPh>
    <rPh sb="18" eb="19">
      <t>ツ</t>
    </rPh>
    <rPh sb="26" eb="28">
      <t>マチガ</t>
    </rPh>
    <rPh sb="32" eb="34">
      <t>バアイ</t>
    </rPh>
    <rPh sb="35" eb="37">
      <t>サシヒキ</t>
    </rPh>
    <rPh sb="37" eb="39">
      <t>ザンダカ</t>
    </rPh>
    <rPh sb="40" eb="42">
      <t>ヒョウジ</t>
    </rPh>
    <rPh sb="49" eb="50">
      <t>タダ</t>
    </rPh>
    <rPh sb="52" eb="53">
      <t>イ</t>
    </rPh>
    <rPh sb="58" eb="61">
      <t>ダイジョウブ</t>
    </rPh>
    <phoneticPr fontId="2"/>
  </si>
  <si>
    <t>支出</t>
    <rPh sb="0" eb="2">
      <t>シシュツ</t>
    </rPh>
    <phoneticPr fontId="2"/>
  </si>
  <si>
    <t>生きがいを高める活動</t>
    <rPh sb="0" eb="1">
      <t>イ</t>
    </rPh>
    <rPh sb="5" eb="6">
      <t>タカ</t>
    </rPh>
    <rPh sb="8" eb="10">
      <t>カツドウ</t>
    </rPh>
    <phoneticPr fontId="2"/>
  </si>
  <si>
    <t>健康を進める活動</t>
    <rPh sb="0" eb="2">
      <t>ケンコウ</t>
    </rPh>
    <rPh sb="3" eb="4">
      <t>スス</t>
    </rPh>
    <rPh sb="6" eb="8">
      <t>カツドウ</t>
    </rPh>
    <phoneticPr fontId="2"/>
  </si>
  <si>
    <t>その他の社会活動</t>
    <rPh sb="2" eb="3">
      <t>タ</t>
    </rPh>
    <rPh sb="4" eb="6">
      <t>シャカイ</t>
    </rPh>
    <rPh sb="6" eb="8">
      <t>カツドウ</t>
    </rPh>
    <phoneticPr fontId="2"/>
  </si>
  <si>
    <t>収入支出差引残高</t>
  </si>
  <si>
    <t>補助対象外</t>
    <rPh sb="0" eb="2">
      <t>ホジョ</t>
    </rPh>
    <rPh sb="2" eb="5">
      <t>タイショウガイ</t>
    </rPh>
    <phoneticPr fontId="2"/>
  </si>
  <si>
    <t>補助金・交付金</t>
    <rPh sb="0" eb="3">
      <t>ホジョキン</t>
    </rPh>
    <rPh sb="4" eb="7">
      <t>コウフキン</t>
    </rPh>
    <phoneticPr fontId="2"/>
  </si>
  <si>
    <t>寄付金</t>
    <rPh sb="0" eb="3">
      <t>キフキン</t>
    </rPh>
    <phoneticPr fontId="2"/>
  </si>
  <si>
    <t>雑収入</t>
    <rPh sb="0" eb="3">
      <t>ザツシュウニュウ</t>
    </rPh>
    <phoneticPr fontId="2"/>
  </si>
  <si>
    <t>参考：収支分類表</t>
    <rPh sb="0" eb="2">
      <t>サンコウ</t>
    </rPh>
    <rPh sb="3" eb="5">
      <t>シュウシ</t>
    </rPh>
    <rPh sb="5" eb="7">
      <t>ブンルイ</t>
    </rPh>
    <rPh sb="7" eb="8">
      <t>ヒョウ</t>
    </rPh>
    <phoneticPr fontId="2"/>
  </si>
  <si>
    <t>手順５　摘要欄を入れます。</t>
    <rPh sb="0" eb="2">
      <t>テジュン</t>
    </rPh>
    <rPh sb="4" eb="6">
      <t>テキヨウ</t>
    </rPh>
    <rPh sb="6" eb="7">
      <t>ラン</t>
    </rPh>
    <rPh sb="8" eb="9">
      <t>イ</t>
    </rPh>
    <phoneticPr fontId="2"/>
  </si>
  <si>
    <t xml:space="preserve"> ※収入を選んだ場合、支出との区別をしやすくするためにセルが自動的に青くなります。</t>
    <rPh sb="2" eb="4">
      <t>シュウニュウ</t>
    </rPh>
    <rPh sb="5" eb="6">
      <t>エラ</t>
    </rPh>
    <rPh sb="8" eb="10">
      <t>バアイ</t>
    </rPh>
    <rPh sb="11" eb="13">
      <t>シシュツ</t>
    </rPh>
    <rPh sb="15" eb="17">
      <t>クベツ</t>
    </rPh>
    <rPh sb="30" eb="33">
      <t>ジドウテキ</t>
    </rPh>
    <rPh sb="34" eb="35">
      <t>アオ</t>
    </rPh>
    <phoneticPr fontId="2"/>
  </si>
  <si>
    <t xml:space="preserve"> ※収入の場合、支出との区別をしやすくするためにセルが自動的に青くなります。</t>
    <rPh sb="2" eb="4">
      <t>シュウニュウ</t>
    </rPh>
    <rPh sb="5" eb="7">
      <t>バアイ</t>
    </rPh>
    <rPh sb="8" eb="10">
      <t>シシュツ</t>
    </rPh>
    <rPh sb="12" eb="14">
      <t>クベツ</t>
    </rPh>
    <rPh sb="27" eb="30">
      <t>ジドウテキ</t>
    </rPh>
    <rPh sb="31" eb="32">
      <t>アオ</t>
    </rPh>
    <phoneticPr fontId="2"/>
  </si>
  <si>
    <t>入力された内容は、科目別に自動で振り分けて集計されます。</t>
    <rPh sb="0" eb="2">
      <t>ニュウリョク</t>
    </rPh>
    <rPh sb="5" eb="7">
      <t>ナイヨウ</t>
    </rPh>
    <rPh sb="9" eb="11">
      <t>カモク</t>
    </rPh>
    <rPh sb="11" eb="12">
      <t>ベツ</t>
    </rPh>
    <rPh sb="13" eb="15">
      <t>ジドウ</t>
    </rPh>
    <rPh sb="16" eb="17">
      <t>フ</t>
    </rPh>
    <rPh sb="18" eb="19">
      <t>ワ</t>
    </rPh>
    <rPh sb="21" eb="23">
      <t>シュウケイ</t>
    </rPh>
    <phoneticPr fontId="2"/>
  </si>
  <si>
    <t>手順１　まず最初に、年度とクラブ名を入れます。</t>
    <rPh sb="0" eb="2">
      <t>テジュン</t>
    </rPh>
    <rPh sb="6" eb="8">
      <t>サイショ</t>
    </rPh>
    <rPh sb="10" eb="12">
      <t>ネンド</t>
    </rPh>
    <rPh sb="16" eb="17">
      <t>メイ</t>
    </rPh>
    <rPh sb="18" eb="19">
      <t>イ</t>
    </rPh>
    <phoneticPr fontId="2"/>
  </si>
  <si>
    <t>あとは、上記の手順２～６を繰り返して、会計簿を完成させます。</t>
    <rPh sb="4" eb="6">
      <t>ジョウキ</t>
    </rPh>
    <rPh sb="7" eb="9">
      <t>テジュン</t>
    </rPh>
    <rPh sb="13" eb="14">
      <t>ク</t>
    </rPh>
    <rPh sb="15" eb="16">
      <t>カエ</t>
    </rPh>
    <rPh sb="19" eb="21">
      <t>カイケイ</t>
    </rPh>
    <rPh sb="21" eb="22">
      <t>ボ</t>
    </rPh>
    <rPh sb="23" eb="25">
      <t>カンセイ</t>
    </rPh>
    <phoneticPr fontId="2"/>
  </si>
  <si>
    <t>年度会計簿</t>
    <rPh sb="2" eb="4">
      <t>カイケイ</t>
    </rPh>
    <phoneticPr fontId="2"/>
  </si>
  <si>
    <t>印</t>
    <rPh sb="0" eb="1">
      <t>イン</t>
    </rPh>
    <phoneticPr fontId="2"/>
  </si>
  <si>
    <t>上記のとおり相違ないことを報告します。</t>
    <rPh sb="0" eb="2">
      <t>ジョウキ</t>
    </rPh>
    <rPh sb="6" eb="8">
      <t>ソウイ</t>
    </rPh>
    <rPh sb="13" eb="15">
      <t>ホウコク</t>
    </rPh>
    <phoneticPr fontId="2"/>
  </si>
  <si>
    <t>会長　</t>
    <rPh sb="0" eb="2">
      <t>カイチョウ</t>
    </rPh>
    <phoneticPr fontId="2"/>
  </si>
  <si>
    <t>年間と月別の２パターンの会計簿があります。お好きな方を選んでお使い下さい。</t>
    <rPh sb="0" eb="2">
      <t>ネンカン</t>
    </rPh>
    <rPh sb="3" eb="5">
      <t>ツキベツ</t>
    </rPh>
    <rPh sb="12" eb="14">
      <t>カイケイ</t>
    </rPh>
    <rPh sb="14" eb="15">
      <t>ボ</t>
    </rPh>
    <rPh sb="22" eb="23">
      <t>ス</t>
    </rPh>
    <rPh sb="25" eb="26">
      <t>ホウ</t>
    </rPh>
    <rPh sb="27" eb="28">
      <t>エラ</t>
    </rPh>
    <rPh sb="31" eb="32">
      <t>ツカ</t>
    </rPh>
    <rPh sb="33" eb="34">
      <t>クダ</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</si>
</sst>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月&quot;&quot;分&quot;&quot;計&quot;"/>
  </numFmts>
  <fonts count="33">
    <font>
      <sz val="11"/>
      <color theme="1"/>
      <name val="ＭＳ Ｐゴシック"/>
      <family val="3"/>
      <scheme val="minor"/>
    </font>
    <font>
      <sz val="11"/>
      <color auto="1"/>
      <name val="ＭＳ Ｐゴシック"/>
      <family val="3"/>
    </font>
    <font>
      <sz val="6"/>
      <color auto="1"/>
      <name val="ＭＳ Ｐゴシック"/>
      <family val="3"/>
      <scheme val="minor"/>
    </font>
    <font>
      <sz val="16"/>
      <color theme="1"/>
      <name val="メイリオ"/>
      <family val="3"/>
    </font>
    <font>
      <b/>
      <sz val="18"/>
      <color theme="1"/>
      <name val="メイリオ"/>
      <family val="3"/>
    </font>
    <font>
      <sz val="18"/>
      <color theme="1"/>
      <name val="メイリオ"/>
      <family val="3"/>
    </font>
    <font>
      <sz val="16"/>
      <color rgb="FF0070C0"/>
      <name val="メイリオ"/>
      <family val="3"/>
    </font>
    <font>
      <sz val="16"/>
      <color theme="5"/>
      <name val="メイリオ"/>
      <family val="3"/>
    </font>
    <font>
      <sz val="11"/>
      <color theme="1"/>
      <name val="ＭＳ Ｐゴシック"/>
      <family val="3"/>
      <scheme val="minor"/>
    </font>
    <font>
      <b/>
      <sz val="11"/>
      <color theme="1"/>
      <name val="ＭＳ Ｐゴシック"/>
      <family val="3"/>
      <scheme val="minor"/>
    </font>
    <font>
      <b/>
      <sz val="14"/>
      <color theme="1"/>
      <name val="ＭＳ Ｐゴシック"/>
      <family val="3"/>
      <scheme val="minor"/>
    </font>
    <font>
      <b/>
      <sz val="14"/>
      <color theme="3"/>
      <name val="ＭＳ Ｐゴシック"/>
      <family val="3"/>
      <scheme val="minor"/>
    </font>
    <font>
      <b/>
      <sz val="11"/>
      <color theme="3"/>
      <name val="ＭＳ Ｐゴシック"/>
      <family val="3"/>
      <scheme val="minor"/>
    </font>
    <font>
      <b/>
      <sz val="14"/>
      <color rgb="FFC00000"/>
      <name val="ＭＳ Ｐゴシック"/>
      <family val="3"/>
      <scheme val="minor"/>
    </font>
    <font>
      <b/>
      <sz val="11"/>
      <color rgb="FFC00000"/>
      <name val="ＭＳ Ｐゴシック"/>
      <family val="3"/>
      <scheme val="minor"/>
    </font>
    <font>
      <b/>
      <sz val="16"/>
      <color theme="1"/>
      <name val="ＭＳ Ｐゴシック"/>
      <family val="3"/>
      <scheme val="minor"/>
    </font>
    <font>
      <b/>
      <sz val="11"/>
      <color theme="3" tint="-0.25"/>
      <name val="ＭＳ Ｐゴシック"/>
      <family val="3"/>
      <scheme val="minor"/>
    </font>
    <font>
      <sz val="14"/>
      <color theme="1"/>
      <name val="ＭＳ Ｐゴシック"/>
      <family val="2"/>
      <scheme val="minor"/>
    </font>
    <font>
      <sz val="11"/>
      <color theme="3"/>
      <name val="ＭＳ Ｐゴシック"/>
      <family val="3"/>
      <scheme val="minor"/>
    </font>
    <font>
      <b/>
      <sz val="11"/>
      <color theme="4" tint="-0.25"/>
      <name val="ＭＳ Ｐゴシック"/>
      <family val="3"/>
      <scheme val="minor"/>
    </font>
    <font>
      <b/>
      <sz val="11"/>
      <color rgb="FFCC0000"/>
      <name val="ＭＳ Ｐゴシック"/>
      <family val="3"/>
      <scheme val="minor"/>
    </font>
    <font>
      <b/>
      <sz val="11"/>
      <color auto="1"/>
      <name val="ＭＳ Ｐゴシック"/>
      <family val="3"/>
      <scheme val="minor"/>
    </font>
    <font>
      <sz val="11"/>
      <color rgb="FFCC0000"/>
      <name val="ＭＳ Ｐゴシック"/>
      <family val="3"/>
      <scheme val="minor"/>
    </font>
    <font>
      <u/>
      <sz val="11"/>
      <color theme="10"/>
      <name val="ＭＳ Ｐゴシック"/>
      <family val="2"/>
      <scheme val="minor"/>
    </font>
    <font>
      <b/>
      <u/>
      <sz val="11"/>
      <color theme="3"/>
      <name val="ＭＳ Ｐゴシック"/>
      <family val="3"/>
      <scheme val="minor"/>
    </font>
    <font>
      <b/>
      <sz val="10"/>
      <color theme="1"/>
      <name val="ＭＳ Ｐゴシック"/>
      <family val="3"/>
      <scheme val="minor"/>
    </font>
    <font>
      <b/>
      <u/>
      <sz val="11"/>
      <color theme="10"/>
      <name val="ＭＳ Ｐゴシック"/>
      <family val="3"/>
      <scheme val="minor"/>
    </font>
    <font>
      <sz val="10"/>
      <color auto="1"/>
      <name val="ＭＳ 明朝"/>
      <family val="1"/>
    </font>
    <font>
      <sz val="18"/>
      <color auto="1"/>
      <name val="ＭＳ 明朝"/>
      <family val="1"/>
    </font>
    <font>
      <sz val="14"/>
      <color auto="1"/>
      <name val="ＭＳ 明朝"/>
      <family val="1"/>
    </font>
    <font>
      <sz val="12"/>
      <color auto="1"/>
      <name val="ＭＳ 明朝"/>
      <family val="1"/>
    </font>
    <font>
      <b/>
      <sz val="14"/>
      <color auto="1"/>
      <name val="ＭＳ 明朝"/>
      <family val="1"/>
    </font>
    <font>
      <sz val="12"/>
      <color auto="1"/>
      <name val="ＭＳ Ｐゴシック"/>
      <family val="3"/>
    </font>
  </fonts>
  <fills count="5">
    <fill>
      <patternFill patternType="none"/>
    </fill>
    <fill>
      <patternFill patternType="gray125"/>
    </fill>
    <fill>
      <patternFill patternType="solid">
        <fgColor rgb="FFFFFFCC"/>
        <bgColor indexed="64"/>
      </patternFill>
    </fill>
    <fill>
      <patternFill patternType="solid">
        <fgColor rgb="FFCCFFCC"/>
        <bgColor indexed="64"/>
      </patternFill>
    </fill>
    <fill>
      <gradientFill type="path" left="0.5" right="0.5" top="0.5" bottom="0.5">
        <stop position="0">
          <color theme="0"/>
        </stop>
        <stop position="1">
          <color theme="0" tint="-0.5"/>
        </stop>
      </gradient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style="thin">
        <color indexed="64"/>
      </left>
      <right style="thin">
        <color indexed="64"/>
      </right>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ck">
        <color auto="1"/>
      </left>
      <right style="thick">
        <color auto="1"/>
      </right>
      <top style="thick">
        <color auto="1"/>
      </top>
      <bottom style="thick">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ck">
        <color indexed="64"/>
      </left>
      <right style="thin">
        <color indexed="64"/>
      </right>
      <top style="thin">
        <color indexed="64"/>
      </top>
      <bottom style="thin">
        <color indexed="64"/>
      </bottom>
      <diagonal style="thin">
        <color auto="1"/>
      </diagonal>
    </border>
    <border diagonalUp="1">
      <left style="thick">
        <color indexed="64"/>
      </left>
      <right style="thin">
        <color indexed="64"/>
      </right>
      <top style="thin">
        <color indexed="64"/>
      </top>
      <bottom style="thick">
        <color indexed="64"/>
      </bottom>
      <diagonal style="thin">
        <color auto="1"/>
      </diagonal>
    </border>
    <border diagonalUp="1">
      <left style="thin">
        <color indexed="64"/>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style="thick">
        <color indexed="64"/>
      </bottom>
      <diagonal style="thin">
        <color auto="1"/>
      </diagonal>
    </border>
    <border diagonalUp="1">
      <left style="thin">
        <color indexed="64"/>
      </left>
      <right style="thick">
        <color indexed="64"/>
      </right>
      <top style="thin">
        <color indexed="64"/>
      </top>
      <bottom style="thin">
        <color indexed="64"/>
      </bottom>
      <diagonal style="thin">
        <color auto="1"/>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hair">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medium">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left/>
      <right/>
      <top style="medium">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s>
  <cellStyleXfs count="4">
    <xf numFmtId="0" fontId="0" fillId="0" borderId="0">
      <alignment vertical="center"/>
    </xf>
    <xf numFmtId="0" fontId="1" fillId="0" borderId="0"/>
    <xf numFmtId="38" fontId="8"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30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lignment vertical="center"/>
    </xf>
    <xf numFmtId="0" fontId="7" fillId="0" borderId="1" xfId="0" applyFont="1" applyBorder="1">
      <alignment vertical="center"/>
    </xf>
    <xf numFmtId="0" fontId="0" fillId="0" borderId="0" xfId="0" applyFont="1" applyAlignment="1">
      <alignment horizontal="center" vertical="center"/>
    </xf>
    <xf numFmtId="38" fontId="0" fillId="0" borderId="0" xfId="2" applyFont="1">
      <alignment vertical="center"/>
    </xf>
    <xf numFmtId="0" fontId="0" fillId="0" borderId="0" xfId="0" applyFill="1">
      <alignmen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9" fillId="2" borderId="3" xfId="0" applyFont="1" applyFill="1" applyBorder="1" applyAlignment="1">
      <alignment horizontal="left" vertical="center"/>
    </xf>
    <xf numFmtId="0" fontId="9" fillId="0" borderId="4" xfId="0" applyFont="1" applyBorder="1" applyAlignment="1">
      <alignment horizontal="center"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9" fillId="0" borderId="1" xfId="0" applyFont="1" applyBorder="1" applyAlignment="1">
      <alignment horizontal="center" vertical="center"/>
    </xf>
    <xf numFmtId="0" fontId="0" fillId="0" borderId="1" xfId="0" applyFill="1" applyBorder="1">
      <alignment vertical="center"/>
    </xf>
    <xf numFmtId="0" fontId="13" fillId="0" borderId="0" xfId="0" applyFont="1" applyFill="1">
      <alignment vertical="center"/>
    </xf>
    <xf numFmtId="0" fontId="14" fillId="0" borderId="0" xfId="0" applyFont="1" applyFill="1">
      <alignment vertical="center"/>
    </xf>
    <xf numFmtId="0" fontId="0" fillId="0" borderId="8" xfId="0" applyFill="1" applyBorder="1">
      <alignment vertical="center"/>
    </xf>
    <xf numFmtId="0" fontId="0" fillId="0" borderId="9" xfId="0" applyFill="1" applyBorder="1">
      <alignment vertical="center"/>
    </xf>
    <xf numFmtId="0" fontId="14" fillId="0" borderId="10" xfId="0" applyFont="1" applyFill="1" applyBorder="1">
      <alignment vertical="center"/>
    </xf>
    <xf numFmtId="0" fontId="0" fillId="0" borderId="11" xfId="0" applyFill="1" applyBorder="1">
      <alignment vertical="center"/>
    </xf>
    <xf numFmtId="0" fontId="15" fillId="2" borderId="12" xfId="0" applyFont="1" applyFill="1" applyBorder="1" applyAlignment="1">
      <alignment horizontal="center" vertical="center"/>
    </xf>
    <xf numFmtId="0" fontId="0" fillId="2" borderId="13" xfId="0" applyFill="1" applyBorder="1">
      <alignment vertical="center"/>
    </xf>
    <xf numFmtId="0" fontId="0" fillId="2" borderId="1" xfId="0" applyFill="1" applyBorder="1">
      <alignment vertical="center"/>
    </xf>
    <xf numFmtId="0" fontId="0" fillId="2" borderId="14" xfId="0" applyFill="1" applyBorder="1">
      <alignment vertical="center"/>
    </xf>
    <xf numFmtId="0" fontId="0" fillId="0" borderId="10" xfId="0" applyFill="1" applyBorder="1">
      <alignment vertical="center"/>
    </xf>
    <xf numFmtId="0" fontId="9" fillId="0" borderId="0" xfId="0" applyFont="1" applyAlignment="1">
      <alignment horizontal="left" vertical="center"/>
    </xf>
    <xf numFmtId="0" fontId="9" fillId="0" borderId="8" xfId="0" applyFont="1" applyBorder="1" applyAlignment="1">
      <alignment horizontal="center" vertical="center"/>
    </xf>
    <xf numFmtId="0" fontId="0" fillId="2" borderId="13" xfId="0" applyFill="1" applyBorder="1" applyAlignment="1">
      <alignment horizontal="center" vertical="center"/>
    </xf>
    <xf numFmtId="0" fontId="0" fillId="2" borderId="1" xfId="0" applyFill="1" applyBorder="1" applyAlignment="1">
      <alignment horizontal="center" vertical="center"/>
    </xf>
    <xf numFmtId="0" fontId="0" fillId="2" borderId="14"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0" xfId="0" applyFill="1" applyBorder="1" applyAlignment="1">
      <alignment horizontal="center" vertical="center"/>
    </xf>
    <xf numFmtId="0" fontId="9" fillId="0" borderId="0" xfId="0" applyFont="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9" fillId="0" borderId="0" xfId="0" applyFont="1" applyAlignment="1">
      <alignment horizontal="right" vertical="center"/>
    </xf>
    <xf numFmtId="0" fontId="0" fillId="3" borderId="18" xfId="0" applyFill="1" applyBorder="1" applyAlignment="1">
      <alignment horizontal="center" vertical="center"/>
    </xf>
    <xf numFmtId="38" fontId="0" fillId="0" borderId="0" xfId="0" applyNumberFormat="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9" xfId="0" applyFont="1" applyFill="1" applyBorder="1" applyAlignment="1">
      <alignment horizontal="center" vertical="center"/>
    </xf>
    <xf numFmtId="0" fontId="9" fillId="0" borderId="21" xfId="0" applyFont="1" applyBorder="1" applyAlignment="1">
      <alignment horizontal="center" vertical="center"/>
    </xf>
    <xf numFmtId="0" fontId="9" fillId="0" borderId="0" xfId="0" applyFont="1" applyBorder="1" applyAlignment="1">
      <alignment horizontal="center" vertical="center"/>
    </xf>
    <xf numFmtId="0" fontId="17" fillId="2" borderId="22" xfId="0" applyFont="1" applyFill="1" applyBorder="1" applyAlignment="1">
      <alignment horizontal="center" vertical="center" shrinkToFit="1"/>
    </xf>
    <xf numFmtId="176" fontId="9" fillId="0" borderId="11" xfId="0" applyNumberFormat="1" applyFont="1" applyBorder="1" applyAlignment="1">
      <alignment horizontal="center" vertical="center"/>
    </xf>
    <xf numFmtId="176" fontId="0" fillId="0" borderId="0" xfId="0" applyNumberFormat="1" applyAlignment="1">
      <alignment horizontal="right" vertical="center"/>
    </xf>
    <xf numFmtId="0" fontId="16" fillId="0" borderId="1" xfId="0" applyFont="1" applyFill="1" applyBorder="1" applyAlignment="1">
      <alignment vertical="center"/>
    </xf>
    <xf numFmtId="0" fontId="16" fillId="0" borderId="23" xfId="0" applyFont="1" applyFill="1" applyBorder="1" applyAlignment="1">
      <alignment horizontal="center" vertical="center"/>
    </xf>
    <xf numFmtId="0" fontId="14" fillId="0" borderId="24" xfId="0" applyFont="1" applyFill="1" applyBorder="1" applyAlignment="1">
      <alignment horizontal="left" vertical="center"/>
    </xf>
    <xf numFmtId="0" fontId="14" fillId="0" borderId="1" xfId="0" applyFont="1" applyFill="1" applyBorder="1" applyAlignment="1">
      <alignment horizontal="left" vertical="center"/>
    </xf>
    <xf numFmtId="0" fontId="14" fillId="0" borderId="23" xfId="0" applyFont="1" applyFill="1" applyBorder="1" applyAlignment="1">
      <alignment horizontal="center" vertical="center"/>
    </xf>
    <xf numFmtId="0" fontId="9" fillId="0" borderId="25" xfId="0" applyFont="1" applyBorder="1" applyAlignment="1">
      <alignment horizontal="center" vertical="center"/>
    </xf>
    <xf numFmtId="38" fontId="12" fillId="0" borderId="8" xfId="2" applyFont="1" applyBorder="1" applyAlignment="1">
      <alignment horizontal="center" vertical="center"/>
    </xf>
    <xf numFmtId="38" fontId="18" fillId="2" borderId="13" xfId="2" applyFont="1" applyFill="1" applyBorder="1">
      <alignment vertical="center"/>
    </xf>
    <xf numFmtId="38" fontId="18" fillId="2" borderId="1" xfId="2" applyFont="1" applyFill="1" applyBorder="1">
      <alignment vertical="center"/>
    </xf>
    <xf numFmtId="38" fontId="18" fillId="2" borderId="14" xfId="2" applyFont="1" applyFill="1" applyBorder="1">
      <alignment vertical="center"/>
    </xf>
    <xf numFmtId="38" fontId="19" fillId="3" borderId="11" xfId="2" applyFont="1" applyFill="1" applyBorder="1">
      <alignment vertical="center"/>
    </xf>
    <xf numFmtId="38" fontId="12" fillId="0" borderId="2" xfId="2" applyFont="1" applyFill="1" applyBorder="1" applyAlignment="1">
      <alignment horizontal="center" vertical="center"/>
    </xf>
    <xf numFmtId="38" fontId="12" fillId="0" borderId="26" xfId="2" applyFont="1" applyFill="1" applyBorder="1" applyAlignment="1">
      <alignment horizontal="center" vertical="center"/>
    </xf>
    <xf numFmtId="38" fontId="20" fillId="0" borderId="21" xfId="2" applyFont="1" applyFill="1" applyBorder="1" applyAlignment="1">
      <alignment horizontal="center" vertical="center"/>
    </xf>
    <xf numFmtId="38" fontId="20" fillId="0" borderId="2" xfId="2" applyFont="1" applyFill="1" applyBorder="1" applyAlignment="1">
      <alignment horizontal="center" vertical="center"/>
    </xf>
    <xf numFmtId="38" fontId="20" fillId="0" borderId="26" xfId="2" applyFont="1" applyFill="1" applyBorder="1" applyAlignment="1">
      <alignment horizontal="center" vertical="center"/>
    </xf>
    <xf numFmtId="38" fontId="9" fillId="0" borderId="27" xfId="2" applyFont="1" applyBorder="1" applyAlignment="1">
      <alignment horizontal="center" vertical="center"/>
    </xf>
    <xf numFmtId="38" fontId="9" fillId="0" borderId="0" xfId="2" applyFont="1" applyBorder="1" applyAlignment="1">
      <alignment horizontal="center" vertical="center"/>
    </xf>
    <xf numFmtId="38" fontId="21" fillId="0" borderId="2" xfId="2" applyFont="1" applyBorder="1" applyAlignment="1">
      <alignment horizontal="center" vertical="center"/>
    </xf>
    <xf numFmtId="38" fontId="0" fillId="0" borderId="1" xfId="2" applyFont="1" applyFill="1" applyBorder="1" applyAlignment="1">
      <alignment horizontal="center" vertical="center"/>
    </xf>
    <xf numFmtId="38" fontId="0" fillId="0" borderId="28" xfId="2" applyFont="1" applyFill="1" applyBorder="1" applyAlignment="1">
      <alignment horizontal="center" vertical="center"/>
    </xf>
    <xf numFmtId="38" fontId="0" fillId="0" borderId="2" xfId="2" applyFont="1" applyFill="1" applyBorder="1" applyAlignment="1">
      <alignment horizontal="center" vertical="center"/>
    </xf>
    <xf numFmtId="38" fontId="9" fillId="0" borderId="1" xfId="2" applyFont="1" applyFill="1" applyBorder="1" applyAlignment="1">
      <alignment horizontal="center" vertical="center"/>
    </xf>
    <xf numFmtId="38" fontId="0" fillId="0" borderId="8" xfId="2" applyFont="1" applyFill="1" applyBorder="1" applyAlignment="1">
      <alignment horizontal="center" vertical="center"/>
    </xf>
    <xf numFmtId="38" fontId="0" fillId="0" borderId="10" xfId="2" applyFont="1" applyFill="1" applyBorder="1" applyAlignment="1">
      <alignment vertical="center"/>
    </xf>
    <xf numFmtId="38" fontId="0" fillId="0" borderId="11" xfId="2" applyFont="1" applyFill="1" applyBorder="1" applyAlignment="1">
      <alignment horizontal="center" vertical="center"/>
    </xf>
    <xf numFmtId="38" fontId="20" fillId="0" borderId="8" xfId="2" applyFont="1" applyBorder="1" applyAlignment="1">
      <alignment horizontal="center" vertical="center"/>
    </xf>
    <xf numFmtId="38" fontId="22" fillId="2" borderId="15" xfId="2" applyFont="1" applyFill="1" applyBorder="1">
      <alignment vertical="center"/>
    </xf>
    <xf numFmtId="38" fontId="22" fillId="2" borderId="16" xfId="2" applyFont="1" applyFill="1" applyBorder="1">
      <alignment vertical="center"/>
    </xf>
    <xf numFmtId="38" fontId="22" fillId="2" borderId="17" xfId="2" applyFont="1" applyFill="1" applyBorder="1">
      <alignment vertical="center"/>
    </xf>
    <xf numFmtId="38" fontId="20" fillId="3" borderId="11" xfId="2" applyFont="1" applyFill="1" applyBorder="1">
      <alignment vertical="center"/>
    </xf>
    <xf numFmtId="38" fontId="12" fillId="0" borderId="18" xfId="2" applyFont="1" applyFill="1" applyBorder="1" applyAlignment="1">
      <alignment horizontal="center" vertical="center"/>
    </xf>
    <xf numFmtId="38" fontId="12" fillId="0" borderId="29" xfId="2" applyFont="1" applyFill="1" applyBorder="1" applyAlignment="1">
      <alignment horizontal="center" vertical="center"/>
    </xf>
    <xf numFmtId="38" fontId="20" fillId="0" borderId="30" xfId="2" applyFont="1" applyFill="1" applyBorder="1" applyAlignment="1">
      <alignment horizontal="center" vertical="center"/>
    </xf>
    <xf numFmtId="38" fontId="20" fillId="0" borderId="18" xfId="2" applyFont="1" applyFill="1" applyBorder="1" applyAlignment="1">
      <alignment horizontal="center" vertical="center"/>
    </xf>
    <xf numFmtId="38" fontId="20" fillId="0" borderId="29" xfId="2" applyFont="1" applyFill="1" applyBorder="1" applyAlignment="1">
      <alignment horizontal="center" vertical="center"/>
    </xf>
    <xf numFmtId="38" fontId="9" fillId="0" borderId="10" xfId="2" applyFont="1" applyBorder="1" applyAlignment="1">
      <alignment horizontal="center" vertical="center"/>
    </xf>
    <xf numFmtId="38" fontId="21" fillId="0" borderId="18" xfId="2" applyFont="1" applyBorder="1" applyAlignment="1">
      <alignment horizontal="center" vertical="center"/>
    </xf>
    <xf numFmtId="38" fontId="0" fillId="0" borderId="9" xfId="2" applyFont="1" applyFill="1" applyBorder="1" applyAlignment="1">
      <alignment horizontal="center" vertical="center"/>
    </xf>
    <xf numFmtId="38" fontId="0" fillId="0" borderId="18" xfId="2" applyFont="1" applyFill="1" applyBorder="1" applyAlignment="1">
      <alignment horizontal="center" vertical="center"/>
    </xf>
    <xf numFmtId="38" fontId="0" fillId="3" borderId="31" xfId="2" applyFont="1" applyFill="1" applyBorder="1">
      <alignment vertical="center"/>
    </xf>
    <xf numFmtId="38" fontId="9" fillId="3" borderId="1" xfId="2" applyFont="1" applyFill="1" applyBorder="1">
      <alignment vertical="center"/>
    </xf>
    <xf numFmtId="38" fontId="12" fillId="0" borderId="31" xfId="2" applyFont="1" applyFill="1" applyBorder="1" applyAlignment="1">
      <alignment horizontal="center" vertical="center"/>
    </xf>
    <xf numFmtId="38" fontId="12" fillId="0" borderId="32" xfId="2" applyFont="1" applyFill="1" applyBorder="1" applyAlignment="1">
      <alignment horizontal="center" vertical="center"/>
    </xf>
    <xf numFmtId="38" fontId="20" fillId="0" borderId="25" xfId="2" applyFont="1" applyFill="1" applyBorder="1" applyAlignment="1">
      <alignment horizontal="center" vertical="center"/>
    </xf>
    <xf numFmtId="38" fontId="20" fillId="0" borderId="31" xfId="2" applyFont="1" applyFill="1" applyBorder="1" applyAlignment="1">
      <alignment horizontal="center" vertical="center"/>
    </xf>
    <xf numFmtId="38" fontId="20" fillId="0" borderId="32" xfId="2" applyFont="1" applyFill="1" applyBorder="1" applyAlignment="1">
      <alignment horizontal="center" vertical="center"/>
    </xf>
    <xf numFmtId="38" fontId="9" fillId="0" borderId="33" xfId="2" applyFont="1" applyBorder="1" applyAlignment="1">
      <alignment horizontal="center" vertical="center"/>
    </xf>
    <xf numFmtId="38" fontId="21" fillId="0" borderId="31" xfId="2" applyFont="1" applyBorder="1" applyAlignment="1">
      <alignment horizontal="center" vertical="center"/>
    </xf>
    <xf numFmtId="38" fontId="0" fillId="0" borderId="34" xfId="2" applyFont="1" applyFill="1" applyBorder="1" applyAlignment="1">
      <alignment horizontal="center" vertical="center"/>
    </xf>
    <xf numFmtId="38" fontId="0" fillId="0" borderId="31" xfId="2" applyFont="1" applyFill="1" applyBorder="1" applyAlignment="1">
      <alignment horizontal="center" vertical="center"/>
    </xf>
    <xf numFmtId="0" fontId="24" fillId="4" borderId="22" xfId="3" applyFont="1" applyFill="1" applyBorder="1" applyAlignment="1">
      <alignment horizontal="center" vertical="center"/>
    </xf>
    <xf numFmtId="0" fontId="0" fillId="2" borderId="22" xfId="0" applyFill="1" applyBorder="1">
      <alignment vertical="center"/>
    </xf>
    <xf numFmtId="0" fontId="0" fillId="3" borderId="1" xfId="0" applyFill="1" applyBorder="1">
      <alignment vertical="center"/>
    </xf>
    <xf numFmtId="0" fontId="9" fillId="0" borderId="0" xfId="0" applyFont="1">
      <alignment vertical="center"/>
    </xf>
    <xf numFmtId="0" fontId="25" fillId="2" borderId="0" xfId="0" applyFont="1" applyFill="1" applyAlignment="1" applyProtection="1">
      <alignment horizontal="left" vertical="center"/>
      <protection locked="0"/>
    </xf>
    <xf numFmtId="0" fontId="0" fillId="2" borderId="6" xfId="0" applyFill="1" applyBorder="1" applyProtection="1">
      <alignment vertical="center"/>
      <protection locked="0"/>
    </xf>
    <xf numFmtId="0" fontId="0" fillId="2" borderId="1" xfId="0" applyFill="1" applyBorder="1" applyProtection="1">
      <alignment vertical="center"/>
      <protection locked="0"/>
    </xf>
    <xf numFmtId="0" fontId="15" fillId="2" borderId="10"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0" fillId="3" borderId="1" xfId="0" applyFill="1" applyBorder="1" applyAlignment="1">
      <alignment horizontal="center" vertical="center"/>
    </xf>
    <xf numFmtId="0" fontId="0" fillId="0" borderId="0" xfId="0" applyFont="1" applyBorder="1" applyAlignment="1">
      <alignment vertical="center"/>
    </xf>
    <xf numFmtId="58" fontId="0"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right" vertical="center"/>
    </xf>
    <xf numFmtId="0" fontId="10" fillId="2" borderId="0" xfId="0" applyFont="1" applyFill="1" applyAlignment="1" applyProtection="1">
      <alignment horizontal="center" vertical="center" shrinkToFit="1"/>
      <protection locked="0"/>
    </xf>
    <xf numFmtId="176" fontId="9" fillId="0" borderId="1" xfId="0" applyNumberFormat="1" applyFont="1" applyBorder="1" applyAlignment="1">
      <alignment horizontal="center" vertical="center"/>
    </xf>
    <xf numFmtId="38" fontId="9" fillId="0" borderId="0" xfId="0" applyNumberFormat="1" applyFont="1" applyBorder="1" applyAlignment="1">
      <alignment horizontal="right" vertical="center"/>
    </xf>
    <xf numFmtId="0" fontId="0" fillId="2" borderId="0" xfId="0" applyFont="1" applyFill="1" applyBorder="1" applyAlignment="1" applyProtection="1">
      <alignment horizontal="center" vertical="center"/>
      <protection locked="0"/>
    </xf>
    <xf numFmtId="38" fontId="12" fillId="0" borderId="1" xfId="2" applyFont="1" applyBorder="1" applyAlignment="1">
      <alignment horizontal="center" vertical="center"/>
    </xf>
    <xf numFmtId="38" fontId="18" fillId="2" borderId="1" xfId="2" applyFont="1" applyFill="1" applyBorder="1" applyProtection="1">
      <alignment vertical="center"/>
      <protection locked="0"/>
    </xf>
    <xf numFmtId="38" fontId="19" fillId="0" borderId="1" xfId="2" applyFont="1" applyFill="1" applyBorder="1">
      <alignment vertical="center"/>
    </xf>
    <xf numFmtId="38" fontId="9" fillId="0" borderId="9" xfId="2" applyFont="1" applyBorder="1" applyAlignment="1">
      <alignment vertical="center"/>
    </xf>
    <xf numFmtId="38" fontId="9" fillId="0" borderId="0" xfId="2" applyFont="1" applyBorder="1" applyAlignment="1">
      <alignment vertical="center"/>
    </xf>
    <xf numFmtId="38" fontId="0" fillId="0" borderId="0" xfId="2" applyFont="1" applyBorder="1" applyAlignment="1">
      <alignment horizontal="center" vertical="center"/>
    </xf>
    <xf numFmtId="38" fontId="0" fillId="0" borderId="0" xfId="2" applyFont="1" applyBorder="1" applyAlignment="1">
      <alignment horizontal="left" vertical="center"/>
    </xf>
    <xf numFmtId="38" fontId="20" fillId="0" borderId="1" xfId="2" applyFont="1" applyBorder="1" applyAlignment="1">
      <alignment horizontal="center" vertical="center"/>
    </xf>
    <xf numFmtId="38" fontId="22" fillId="2" borderId="1" xfId="2" applyFont="1" applyFill="1" applyBorder="1" applyProtection="1">
      <alignment vertical="center"/>
      <protection locked="0"/>
    </xf>
    <xf numFmtId="38" fontId="20" fillId="0" borderId="1" xfId="2" applyFont="1" applyFill="1" applyBorder="1">
      <alignment vertical="center"/>
    </xf>
    <xf numFmtId="38" fontId="0" fillId="3" borderId="1" xfId="2" applyFont="1" applyFill="1" applyBorder="1">
      <alignment vertical="center"/>
    </xf>
    <xf numFmtId="38" fontId="9" fillId="0" borderId="1" xfId="2" applyFont="1" applyFill="1" applyBorder="1">
      <alignment vertical="center"/>
    </xf>
    <xf numFmtId="0" fontId="26" fillId="4" borderId="22" xfId="3" applyFont="1" applyFill="1" applyBorder="1" applyAlignment="1">
      <alignment horizontal="center" vertical="center"/>
    </xf>
    <xf numFmtId="0" fontId="25" fillId="2" borderId="0" xfId="0" applyFont="1" applyFill="1" applyProtection="1">
      <alignment vertical="center"/>
      <protection locked="0"/>
    </xf>
    <xf numFmtId="0" fontId="9" fillId="0" borderId="5" xfId="0" applyFont="1" applyBorder="1" applyAlignment="1">
      <alignment horizontal="center" vertical="center"/>
    </xf>
    <xf numFmtId="0" fontId="0" fillId="0" borderId="35" xfId="0" applyBorder="1">
      <alignment vertical="center"/>
    </xf>
    <xf numFmtId="0" fontId="0" fillId="0" borderId="36" xfId="0" applyBorder="1">
      <alignment vertical="center"/>
    </xf>
    <xf numFmtId="0" fontId="15" fillId="2" borderId="0" xfId="0" applyFont="1" applyFill="1" applyBorder="1" applyAlignment="1" applyProtection="1">
      <alignment horizontal="center" vertical="center"/>
      <protection locked="0"/>
    </xf>
    <xf numFmtId="0" fontId="9" fillId="0" borderId="13" xfId="0" applyFont="1" applyBorder="1" applyAlignment="1">
      <alignment horizontal="center" vertical="center"/>
    </xf>
    <xf numFmtId="0" fontId="0" fillId="0" borderId="37" xfId="0" applyBorder="1">
      <alignment vertical="center"/>
    </xf>
    <xf numFmtId="0" fontId="0" fillId="0" borderId="38"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17" fillId="0" borderId="0" xfId="0" applyFont="1" applyFill="1" applyAlignment="1">
      <alignment horizontal="center" vertical="center" shrinkToFit="1"/>
    </xf>
    <xf numFmtId="0" fontId="9" fillId="0" borderId="1" xfId="0" applyFont="1" applyBorder="1" applyAlignment="1">
      <alignment horizontal="right" vertical="center"/>
    </xf>
    <xf numFmtId="0" fontId="9" fillId="0" borderId="14" xfId="0" applyFont="1" applyBorder="1" applyAlignment="1">
      <alignment horizontal="right" vertical="center"/>
    </xf>
    <xf numFmtId="176" fontId="9" fillId="0" borderId="0" xfId="0" applyNumberFormat="1" applyFont="1" applyAlignment="1">
      <alignment horizontal="right" vertical="center"/>
    </xf>
    <xf numFmtId="38" fontId="12" fillId="0" borderId="13" xfId="2" applyFont="1" applyBorder="1" applyAlignment="1">
      <alignment horizontal="center" vertical="center"/>
    </xf>
    <xf numFmtId="38" fontId="12" fillId="0" borderId="1" xfId="2" applyFont="1" applyBorder="1">
      <alignment vertical="center"/>
    </xf>
    <xf numFmtId="38" fontId="12" fillId="0" borderId="14" xfId="2" applyFont="1" applyBorder="1">
      <alignment vertical="center"/>
    </xf>
    <xf numFmtId="38" fontId="18" fillId="0" borderId="0" xfId="2" applyFont="1" applyFill="1" applyBorder="1">
      <alignment vertical="center"/>
    </xf>
    <xf numFmtId="38" fontId="9" fillId="0" borderId="0" xfId="2" applyFont="1" applyFill="1">
      <alignment vertical="center"/>
    </xf>
    <xf numFmtId="38" fontId="20" fillId="0" borderId="13" xfId="2" applyFont="1" applyBorder="1" applyAlignment="1">
      <alignment horizontal="center" vertical="center"/>
    </xf>
    <xf numFmtId="38" fontId="20" fillId="0" borderId="14" xfId="2" applyFont="1" applyBorder="1">
      <alignment vertical="center"/>
    </xf>
    <xf numFmtId="38" fontId="22" fillId="0" borderId="0" xfId="2" applyFont="1" applyFill="1" applyBorder="1">
      <alignment vertical="center"/>
    </xf>
    <xf numFmtId="38" fontId="9" fillId="0" borderId="0" xfId="2" applyFont="1" applyAlignment="1">
      <alignment horizontal="center"/>
    </xf>
    <xf numFmtId="38" fontId="9" fillId="0" borderId="15" xfId="2" applyFont="1" applyBorder="1" applyAlignment="1">
      <alignment horizontal="center" vertical="center"/>
    </xf>
    <xf numFmtId="38" fontId="0" fillId="3" borderId="16" xfId="2" applyFont="1" applyFill="1" applyBorder="1">
      <alignment vertical="center"/>
    </xf>
    <xf numFmtId="38" fontId="0" fillId="0" borderId="39" xfId="2" applyFont="1" applyFill="1" applyBorder="1">
      <alignment vertical="center"/>
    </xf>
    <xf numFmtId="38" fontId="9" fillId="0" borderId="17" xfId="2" applyFont="1" applyFill="1" applyBorder="1">
      <alignment vertical="center"/>
    </xf>
    <xf numFmtId="38" fontId="9" fillId="0" borderId="0" xfId="2" applyFont="1" applyFill="1" applyBorder="1" applyAlignment="1">
      <alignment horizontal="center"/>
    </xf>
    <xf numFmtId="0" fontId="27" fillId="0" borderId="0" xfId="1" applyFont="1" applyAlignment="1">
      <alignment vertical="center"/>
    </xf>
    <xf numFmtId="0" fontId="27" fillId="0" borderId="0" xfId="1" applyFont="1" applyAlignment="1">
      <alignment vertical="center" wrapText="1"/>
    </xf>
    <xf numFmtId="49" fontId="27" fillId="0" borderId="0" xfId="1" applyNumberFormat="1" applyFont="1" applyAlignment="1">
      <alignment vertical="center"/>
    </xf>
    <xf numFmtId="0" fontId="27" fillId="0" borderId="0" xfId="1" applyFont="1" applyBorder="1" applyAlignment="1">
      <alignment horizontal="center" vertical="center"/>
    </xf>
    <xf numFmtId="0" fontId="27" fillId="0" borderId="0" xfId="1" applyFont="1" applyBorder="1" applyAlignment="1">
      <alignment vertical="center"/>
    </xf>
    <xf numFmtId="0" fontId="27" fillId="0" borderId="40" xfId="1" applyFont="1" applyBorder="1" applyAlignment="1">
      <alignment vertical="center"/>
    </xf>
    <xf numFmtId="49" fontId="27" fillId="0" borderId="40" xfId="1" applyNumberFormat="1" applyFont="1" applyBorder="1" applyAlignment="1">
      <alignment vertical="center"/>
    </xf>
    <xf numFmtId="0" fontId="27" fillId="0" borderId="40" xfId="1" applyFont="1" applyBorder="1" applyAlignment="1">
      <alignment horizontal="left" vertical="center"/>
    </xf>
    <xf numFmtId="49" fontId="27" fillId="0" borderId="40" xfId="1" applyNumberFormat="1" applyFont="1" applyBorder="1" applyAlignment="1">
      <alignment horizontal="left" vertical="center" wrapText="1"/>
    </xf>
    <xf numFmtId="49" fontId="27" fillId="0" borderId="0" xfId="1" applyNumberFormat="1" applyFont="1" applyBorder="1" applyAlignment="1">
      <alignment vertical="center" wrapText="1"/>
    </xf>
    <xf numFmtId="0" fontId="28" fillId="0" borderId="0" xfId="1" applyFont="1" applyBorder="1" applyAlignment="1">
      <alignment horizontal="center" vertical="center"/>
    </xf>
    <xf numFmtId="0" fontId="29" fillId="0" borderId="41" xfId="1" applyFont="1" applyBorder="1" applyAlignment="1">
      <alignment vertical="center"/>
    </xf>
    <xf numFmtId="0" fontId="30" fillId="0" borderId="42" xfId="1" applyFont="1" applyBorder="1" applyAlignment="1">
      <alignment horizontal="center" vertical="center"/>
    </xf>
    <xf numFmtId="49" fontId="30" fillId="0" borderId="43" xfId="1" applyNumberFormat="1" applyFont="1" applyBorder="1" applyAlignment="1">
      <alignment vertical="center" wrapText="1"/>
    </xf>
    <xf numFmtId="49" fontId="30" fillId="0" borderId="44" xfId="1" applyNumberFormat="1" applyFont="1" applyBorder="1" applyAlignment="1">
      <alignment vertical="center" wrapText="1"/>
    </xf>
    <xf numFmtId="49" fontId="30" fillId="0" borderId="45" xfId="1" applyNumberFormat="1" applyFont="1" applyBorder="1" applyAlignment="1">
      <alignment vertical="center" wrapText="1"/>
    </xf>
    <xf numFmtId="49" fontId="30" fillId="0" borderId="46" xfId="1" applyNumberFormat="1" applyFont="1" applyBorder="1" applyAlignment="1">
      <alignment vertical="center" wrapText="1"/>
    </xf>
    <xf numFmtId="49" fontId="30" fillId="0" borderId="47" xfId="1" applyNumberFormat="1" applyFont="1" applyBorder="1" applyAlignment="1">
      <alignment vertical="center" wrapText="1"/>
    </xf>
    <xf numFmtId="49" fontId="30" fillId="0" borderId="0" xfId="1" applyNumberFormat="1" applyFont="1" applyBorder="1" applyAlignment="1">
      <alignment vertical="center" wrapText="1"/>
    </xf>
    <xf numFmtId="49" fontId="30" fillId="0" borderId="0" xfId="1" applyNumberFormat="1" applyFont="1" applyBorder="1" applyAlignment="1">
      <alignment horizontal="left" vertical="center" wrapText="1"/>
    </xf>
    <xf numFmtId="0" fontId="27" fillId="0" borderId="0" xfId="1" applyFont="1" applyBorder="1" applyAlignment="1">
      <alignment vertical="center" wrapText="1"/>
    </xf>
    <xf numFmtId="0" fontId="27" fillId="0" borderId="0" xfId="1" applyFont="1" applyBorder="1" applyAlignment="1">
      <alignment horizontal="center" vertical="center" wrapText="1"/>
    </xf>
    <xf numFmtId="49" fontId="30" fillId="0" borderId="48" xfId="1" applyNumberFormat="1" applyFont="1" applyBorder="1" applyAlignment="1">
      <alignment horizontal="center" vertical="center" wrapText="1"/>
    </xf>
    <xf numFmtId="49" fontId="30" fillId="0" borderId="49" xfId="1" applyNumberFormat="1" applyFont="1" applyBorder="1" applyAlignment="1">
      <alignment vertical="center" wrapText="1"/>
    </xf>
    <xf numFmtId="49" fontId="30" fillId="0" borderId="48" xfId="1" applyNumberFormat="1" applyFont="1" applyBorder="1" applyAlignment="1">
      <alignment vertical="center" wrapText="1"/>
    </xf>
    <xf numFmtId="49" fontId="30" fillId="0" borderId="50" xfId="1" applyNumberFormat="1" applyFont="1" applyBorder="1" applyAlignment="1">
      <alignment vertical="center" wrapText="1"/>
    </xf>
    <xf numFmtId="49" fontId="30" fillId="0" borderId="51" xfId="1" applyNumberFormat="1" applyFont="1" applyBorder="1" applyAlignment="1">
      <alignment vertical="center" wrapText="1"/>
    </xf>
    <xf numFmtId="49" fontId="30" fillId="0" borderId="52" xfId="1" applyNumberFormat="1" applyFont="1" applyBorder="1" applyAlignment="1">
      <alignment vertical="center" wrapText="1"/>
    </xf>
    <xf numFmtId="49" fontId="30" fillId="0" borderId="53" xfId="1" applyNumberFormat="1" applyFont="1" applyBorder="1" applyAlignment="1">
      <alignment vertical="center" wrapText="1"/>
    </xf>
    <xf numFmtId="49" fontId="30" fillId="0" borderId="0" xfId="1" applyNumberFormat="1" applyFont="1" applyBorder="1" applyAlignment="1">
      <alignment horizontal="center" vertical="center" wrapText="1"/>
    </xf>
    <xf numFmtId="49" fontId="30" fillId="0" borderId="54" xfId="1" applyNumberFormat="1" applyFont="1" applyBorder="1" applyAlignment="1">
      <alignment horizontal="center" vertical="center" wrapText="1"/>
    </xf>
    <xf numFmtId="49" fontId="30" fillId="0" borderId="55" xfId="1" applyNumberFormat="1" applyFont="1" applyBorder="1" applyAlignment="1">
      <alignment vertical="center" wrapText="1"/>
    </xf>
    <xf numFmtId="49" fontId="30" fillId="0" borderId="54" xfId="1" applyNumberFormat="1" applyFont="1" applyBorder="1" applyAlignment="1">
      <alignment vertical="center" wrapText="1"/>
    </xf>
    <xf numFmtId="49" fontId="30" fillId="0" borderId="56" xfId="1" applyNumberFormat="1" applyFont="1" applyBorder="1" applyAlignment="1">
      <alignment vertical="center" wrapText="1"/>
    </xf>
    <xf numFmtId="49" fontId="30" fillId="0" borderId="57" xfId="1" applyNumberFormat="1" applyFont="1" applyBorder="1" applyAlignment="1">
      <alignment vertical="center" wrapText="1"/>
    </xf>
    <xf numFmtId="49" fontId="30" fillId="0" borderId="58" xfId="1" applyNumberFormat="1" applyFont="1" applyBorder="1" applyAlignment="1">
      <alignment vertical="center" wrapText="1"/>
    </xf>
    <xf numFmtId="49" fontId="30" fillId="0" borderId="59" xfId="1" applyNumberFormat="1" applyFont="1" applyBorder="1" applyAlignment="1">
      <alignment vertical="center" wrapText="1"/>
    </xf>
    <xf numFmtId="49" fontId="30" fillId="0" borderId="60" xfId="1" applyNumberFormat="1" applyFont="1" applyBorder="1" applyAlignment="1">
      <alignment vertical="center" wrapText="1"/>
    </xf>
    <xf numFmtId="49" fontId="30" fillId="0" borderId="61" xfId="1" applyNumberFormat="1" applyFont="1" applyBorder="1" applyAlignment="1">
      <alignment vertical="center" wrapText="1"/>
    </xf>
    <xf numFmtId="0" fontId="27" fillId="0" borderId="40" xfId="1" applyFont="1" applyBorder="1" applyAlignment="1">
      <alignment horizontal="left" vertical="center" wrapText="1"/>
    </xf>
    <xf numFmtId="49" fontId="27" fillId="0" borderId="0" xfId="1" applyNumberFormat="1" applyFont="1" applyBorder="1" applyAlignment="1">
      <alignment horizontal="left" vertical="center" wrapText="1"/>
    </xf>
    <xf numFmtId="49" fontId="27" fillId="0" borderId="0" xfId="1" applyNumberFormat="1" applyFont="1" applyBorder="1" applyAlignment="1">
      <alignment horizontal="right" vertical="center"/>
    </xf>
    <xf numFmtId="49" fontId="27" fillId="0" borderId="0" xfId="1" applyNumberFormat="1" applyFont="1" applyBorder="1" applyAlignment="1">
      <alignment horizontal="left" vertical="center"/>
    </xf>
    <xf numFmtId="49" fontId="27" fillId="0" borderId="42" xfId="1" applyNumberFormat="1" applyFont="1" applyBorder="1" applyAlignment="1">
      <alignment vertical="center"/>
    </xf>
    <xf numFmtId="0" fontId="30" fillId="0" borderId="62" xfId="1" applyFont="1" applyBorder="1" applyAlignment="1">
      <alignment horizontal="center" vertical="center" textRotation="255"/>
    </xf>
    <xf numFmtId="0" fontId="30" fillId="0" borderId="63" xfId="1" applyFont="1" applyBorder="1" applyAlignment="1">
      <alignment horizontal="center" vertical="center" textRotation="255"/>
    </xf>
    <xf numFmtId="49" fontId="30" fillId="0" borderId="64" xfId="1" applyNumberFormat="1" applyFont="1" applyBorder="1" applyAlignment="1">
      <alignment vertical="center" wrapText="1"/>
    </xf>
    <xf numFmtId="49" fontId="30" fillId="0" borderId="0" xfId="1" applyNumberFormat="1" applyFont="1" applyBorder="1" applyAlignment="1">
      <alignment horizontal="center" textRotation="255"/>
    </xf>
    <xf numFmtId="0" fontId="30" fillId="0" borderId="41" xfId="1" applyFont="1" applyBorder="1" applyAlignment="1">
      <alignment horizontal="center" vertical="center" textRotation="255"/>
    </xf>
    <xf numFmtId="49" fontId="27" fillId="0" borderId="65" xfId="1" applyNumberFormat="1" applyFont="1" applyBorder="1" applyAlignment="1">
      <alignment vertical="center"/>
    </xf>
    <xf numFmtId="49" fontId="30" fillId="0" borderId="66" xfId="1" applyNumberFormat="1" applyFont="1" applyBorder="1" applyAlignment="1">
      <alignment vertical="center" textRotation="255"/>
    </xf>
    <xf numFmtId="0" fontId="1" fillId="0" borderId="41" xfId="1" applyBorder="1" applyAlignment="1">
      <alignment vertical="center" textRotation="255"/>
    </xf>
    <xf numFmtId="49" fontId="30" fillId="0" borderId="65" xfId="1" applyNumberFormat="1" applyFont="1" applyBorder="1" applyAlignment="1">
      <alignment horizontal="center" textRotation="255"/>
    </xf>
    <xf numFmtId="49" fontId="30" fillId="0" borderId="62" xfId="1" applyNumberFormat="1" applyFont="1" applyBorder="1" applyAlignment="1">
      <alignment horizontal="center" vertical="center" textRotation="255"/>
    </xf>
    <xf numFmtId="49" fontId="30" fillId="0" borderId="63" xfId="1" applyNumberFormat="1" applyFont="1" applyBorder="1" applyAlignment="1">
      <alignment horizontal="center" vertical="center" textRotation="255"/>
    </xf>
    <xf numFmtId="49" fontId="31" fillId="0" borderId="0" xfId="1" applyNumberFormat="1" applyFont="1" applyBorder="1" applyAlignment="1">
      <alignment vertical="center" wrapText="1"/>
    </xf>
    <xf numFmtId="49" fontId="30" fillId="0" borderId="0" xfId="1" applyNumberFormat="1" applyFont="1" applyBorder="1" applyAlignment="1">
      <alignment horizontal="center" wrapText="1"/>
    </xf>
    <xf numFmtId="49" fontId="27" fillId="0" borderId="0" xfId="1" applyNumberFormat="1" applyFont="1" applyBorder="1" applyAlignment="1">
      <alignment vertical="center"/>
    </xf>
    <xf numFmtId="0" fontId="29" fillId="0" borderId="0" xfId="1" applyFont="1" applyBorder="1" applyAlignment="1">
      <alignment vertical="center"/>
    </xf>
    <xf numFmtId="49" fontId="30" fillId="0" borderId="41" xfId="1" applyNumberFormat="1" applyFont="1" applyBorder="1" applyAlignment="1">
      <alignment horizontal="center" vertical="center" textRotation="255"/>
    </xf>
    <xf numFmtId="49" fontId="30" fillId="0" borderId="67" xfId="1" applyNumberFormat="1" applyFont="1" applyBorder="1" applyAlignment="1">
      <alignment vertical="center" wrapText="1"/>
    </xf>
    <xf numFmtId="49" fontId="32" fillId="0" borderId="0" xfId="1" applyNumberFormat="1" applyFont="1" applyBorder="1" applyAlignment="1">
      <alignment horizontal="center" textRotation="255"/>
    </xf>
    <xf numFmtId="49" fontId="30" fillId="0" borderId="0" xfId="1" applyNumberFormat="1" applyFont="1" applyBorder="1" applyAlignment="1">
      <alignment vertical="center"/>
    </xf>
    <xf numFmtId="49" fontId="30" fillId="0" borderId="65" xfId="1" applyNumberFormat="1" applyFont="1" applyBorder="1" applyAlignment="1">
      <alignment vertical="center" textRotation="255"/>
    </xf>
    <xf numFmtId="0" fontId="30" fillId="0" borderId="67" xfId="1" applyFont="1" applyBorder="1" applyAlignment="1">
      <alignment horizontal="center" vertical="center"/>
    </xf>
    <xf numFmtId="0" fontId="30" fillId="0" borderId="42" xfId="1" applyFont="1" applyBorder="1" applyAlignment="1">
      <alignment vertical="center" wrapText="1"/>
    </xf>
    <xf numFmtId="0" fontId="30" fillId="0" borderId="9" xfId="1" applyFont="1" applyBorder="1" applyAlignment="1">
      <alignment horizontal="right" vertical="center"/>
    </xf>
    <xf numFmtId="0" fontId="30" fillId="0" borderId="68" xfId="1" applyFont="1" applyBorder="1" applyAlignment="1">
      <alignment horizontal="right" vertical="center"/>
    </xf>
    <xf numFmtId="49" fontId="30" fillId="0" borderId="68" xfId="1" applyNumberFormat="1" applyFont="1" applyBorder="1" applyAlignment="1">
      <alignment horizontal="right" vertical="center"/>
    </xf>
    <xf numFmtId="49" fontId="30" fillId="0" borderId="68" xfId="1" applyNumberFormat="1" applyFont="1" applyBorder="1" applyAlignment="1">
      <alignment horizontal="right" vertical="center" wrapText="1"/>
    </xf>
    <xf numFmtId="49" fontId="30" fillId="0" borderId="41" xfId="1" applyNumberFormat="1" applyFont="1" applyBorder="1" applyAlignment="1">
      <alignment horizontal="right" vertical="center"/>
    </xf>
    <xf numFmtId="0" fontId="30" fillId="0" borderId="66" xfId="1" applyFont="1" applyBorder="1" applyAlignment="1">
      <alignment horizontal="center" vertical="center"/>
    </xf>
    <xf numFmtId="49" fontId="30" fillId="0" borderId="69" xfId="1" applyNumberFormat="1" applyFont="1" applyBorder="1" applyAlignment="1">
      <alignment vertical="center" wrapText="1"/>
    </xf>
    <xf numFmtId="0" fontId="30" fillId="0" borderId="70" xfId="1" applyFont="1" applyBorder="1" applyAlignment="1">
      <alignment horizontal="right" vertical="center"/>
    </xf>
    <xf numFmtId="49" fontId="30" fillId="0" borderId="71" xfId="1" applyNumberFormat="1" applyFont="1" applyBorder="1" applyAlignment="1">
      <alignment horizontal="right" vertical="center" wrapText="1"/>
    </xf>
    <xf numFmtId="49" fontId="30" fillId="0" borderId="72" xfId="1" applyNumberFormat="1" applyFont="1" applyBorder="1" applyAlignment="1">
      <alignment horizontal="right" vertical="center" wrapText="1"/>
    </xf>
    <xf numFmtId="49" fontId="30" fillId="0" borderId="41" xfId="1" applyNumberFormat="1" applyFont="1" applyBorder="1" applyAlignment="1">
      <alignment horizontal="right" vertical="center" wrapText="1"/>
    </xf>
    <xf numFmtId="0" fontId="30" fillId="0" borderId="73" xfId="1" applyFont="1" applyBorder="1" applyAlignment="1">
      <alignment horizontal="center" vertical="center"/>
    </xf>
    <xf numFmtId="49" fontId="30" fillId="0" borderId="41" xfId="1" applyNumberFormat="1" applyFont="1" applyBorder="1" applyAlignment="1">
      <alignment vertical="center"/>
    </xf>
    <xf numFmtId="49" fontId="30" fillId="0" borderId="64" xfId="1" applyNumberFormat="1" applyFont="1" applyBorder="1" applyAlignment="1">
      <alignment horizontal="left" vertical="center" wrapText="1"/>
    </xf>
    <xf numFmtId="49" fontId="30" fillId="0" borderId="74" xfId="1" applyNumberFormat="1" applyFont="1" applyBorder="1" applyAlignment="1">
      <alignment horizontal="left" vertical="center" wrapText="1"/>
    </xf>
    <xf numFmtId="49" fontId="30" fillId="0" borderId="75" xfId="1" applyNumberFormat="1" applyFont="1" applyBorder="1" applyAlignment="1">
      <alignment horizontal="right" vertical="center"/>
    </xf>
    <xf numFmtId="0" fontId="30" fillId="0" borderId="76" xfId="1" applyFont="1" applyBorder="1" applyAlignment="1">
      <alignment horizontal="center" vertical="center"/>
    </xf>
    <xf numFmtId="0" fontId="30" fillId="0" borderId="77" xfId="1" applyFont="1" applyBorder="1" applyAlignment="1">
      <alignment vertical="center" wrapText="1"/>
    </xf>
    <xf numFmtId="49" fontId="30" fillId="0" borderId="34" xfId="1" applyNumberFormat="1" applyFont="1" applyBorder="1" applyAlignment="1">
      <alignment vertical="center" wrapText="1"/>
    </xf>
    <xf numFmtId="49" fontId="30" fillId="0" borderId="78" xfId="1" applyNumberFormat="1" applyFont="1" applyBorder="1" applyAlignment="1">
      <alignment vertical="center" wrapText="1"/>
    </xf>
    <xf numFmtId="49" fontId="30" fillId="0" borderId="79" xfId="1" applyNumberFormat="1" applyFont="1" applyBorder="1" applyAlignment="1">
      <alignment vertical="center" wrapText="1"/>
    </xf>
    <xf numFmtId="0" fontId="30" fillId="0" borderId="41" xfId="1" applyFont="1" applyBorder="1" applyAlignment="1">
      <alignment vertical="center"/>
    </xf>
    <xf numFmtId="49" fontId="30" fillId="0" borderId="80" xfId="1" applyNumberFormat="1" applyFont="1" applyBorder="1" applyAlignment="1">
      <alignment vertical="center" wrapText="1"/>
    </xf>
    <xf numFmtId="49" fontId="30" fillId="0" borderId="81" xfId="1" applyNumberFormat="1" applyFont="1" applyBorder="1" applyAlignment="1">
      <alignment vertical="center" wrapText="1"/>
    </xf>
    <xf numFmtId="49" fontId="30" fillId="0" borderId="82" xfId="1" applyNumberFormat="1" applyFont="1" applyBorder="1" applyAlignment="1">
      <alignment vertical="center" wrapText="1"/>
    </xf>
    <xf numFmtId="49" fontId="30" fillId="0" borderId="41" xfId="1" applyNumberFormat="1" applyFont="1" applyBorder="1" applyAlignment="1">
      <alignment vertical="center" wrapText="1"/>
    </xf>
    <xf numFmtId="49" fontId="30" fillId="0" borderId="77" xfId="1" applyNumberFormat="1" applyFont="1" applyBorder="1" applyAlignment="1">
      <alignment horizontal="left" vertical="center" wrapText="1"/>
    </xf>
    <xf numFmtId="49" fontId="30" fillId="0" borderId="83" xfId="1" applyNumberFormat="1" applyFont="1" applyBorder="1" applyAlignment="1">
      <alignment horizontal="left" vertical="center" wrapText="1"/>
    </xf>
    <xf numFmtId="49" fontId="30" fillId="0" borderId="78" xfId="1" applyNumberFormat="1" applyFont="1" applyFill="1" applyBorder="1" applyAlignment="1">
      <alignment horizontal="left" vertical="center" wrapText="1"/>
    </xf>
    <xf numFmtId="49" fontId="30" fillId="0" borderId="78" xfId="1" applyNumberFormat="1" applyFont="1" applyFill="1" applyBorder="1" applyAlignment="1">
      <alignment vertical="center"/>
    </xf>
    <xf numFmtId="49" fontId="30" fillId="0" borderId="79" xfId="1" applyNumberFormat="1" applyFont="1" applyFill="1" applyBorder="1" applyAlignment="1">
      <alignment horizontal="left" vertical="center" wrapText="1"/>
    </xf>
    <xf numFmtId="49" fontId="30" fillId="0" borderId="53" xfId="1" applyNumberFormat="1" applyFont="1" applyBorder="1" applyAlignment="1">
      <alignment horizontal="center" vertical="center" wrapText="1"/>
    </xf>
    <xf numFmtId="0" fontId="30" fillId="0" borderId="48" xfId="1" applyFont="1" applyBorder="1" applyAlignment="1">
      <alignment horizontal="left" vertical="center"/>
    </xf>
    <xf numFmtId="49" fontId="30" fillId="0" borderId="8" xfId="1" applyNumberFormat="1" applyFont="1" applyBorder="1" applyAlignment="1">
      <alignment vertical="center" wrapText="1"/>
    </xf>
    <xf numFmtId="49" fontId="30" fillId="0" borderId="4" xfId="1" applyNumberFormat="1" applyFont="1" applyBorder="1" applyAlignment="1">
      <alignment vertical="center" wrapText="1"/>
    </xf>
    <xf numFmtId="49" fontId="30" fillId="0" borderId="84" xfId="1" applyNumberFormat="1" applyFont="1" applyBorder="1" applyAlignment="1">
      <alignment vertical="center" wrapText="1"/>
    </xf>
    <xf numFmtId="49" fontId="27" fillId="0" borderId="41" xfId="1" applyNumberFormat="1" applyFont="1" applyBorder="1" applyAlignment="1">
      <alignment vertical="center"/>
    </xf>
    <xf numFmtId="49" fontId="30" fillId="0" borderId="76" xfId="1" applyNumberFormat="1" applyFont="1" applyBorder="1" applyAlignment="1">
      <alignment horizontal="center" vertical="center" wrapText="1"/>
    </xf>
    <xf numFmtId="49" fontId="30" fillId="0" borderId="11" xfId="1" applyNumberFormat="1" applyFont="1" applyBorder="1" applyAlignment="1">
      <alignment vertical="center" wrapText="1"/>
    </xf>
    <xf numFmtId="49" fontId="30" fillId="0" borderId="85" xfId="1" applyNumberFormat="1" applyFont="1" applyBorder="1" applyAlignment="1">
      <alignment horizontal="center" vertical="center" wrapText="1"/>
    </xf>
    <xf numFmtId="49" fontId="30" fillId="0" borderId="86" xfId="0" applyNumberFormat="1" applyFont="1" applyBorder="1" applyAlignment="1">
      <alignment horizontal="left" vertical="center" wrapText="1"/>
    </xf>
    <xf numFmtId="49" fontId="30" fillId="0" borderId="87" xfId="1" applyNumberFormat="1" applyFont="1" applyBorder="1" applyAlignment="1">
      <alignment vertical="center" wrapText="1"/>
    </xf>
    <xf numFmtId="49" fontId="30" fillId="0" borderId="87" xfId="1" applyNumberFormat="1" applyFont="1" applyBorder="1" applyAlignment="1">
      <alignment vertical="center"/>
    </xf>
    <xf numFmtId="49" fontId="30" fillId="0" borderId="88" xfId="1" applyNumberFormat="1" applyFont="1" applyBorder="1" applyAlignment="1">
      <alignment vertical="center" wrapText="1"/>
    </xf>
    <xf numFmtId="49" fontId="30" fillId="0" borderId="53" xfId="1" applyNumberFormat="1" applyFont="1" applyBorder="1" applyAlignment="1">
      <alignment horizontal="left" vertical="center" wrapText="1"/>
    </xf>
    <xf numFmtId="49" fontId="30" fillId="0" borderId="89" xfId="1" applyNumberFormat="1" applyFont="1" applyBorder="1" applyAlignment="1">
      <alignment vertical="center" wrapText="1"/>
    </xf>
    <xf numFmtId="49" fontId="30" fillId="0" borderId="90" xfId="1" applyNumberFormat="1" applyFont="1" applyBorder="1" applyAlignment="1">
      <alignment horizontal="center" vertical="center" wrapText="1"/>
    </xf>
    <xf numFmtId="49" fontId="30" fillId="0" borderId="91" xfId="1" applyNumberFormat="1" applyFont="1" applyBorder="1" applyAlignment="1">
      <alignment vertical="center" wrapText="1"/>
    </xf>
    <xf numFmtId="49" fontId="30" fillId="0" borderId="92" xfId="1" applyNumberFormat="1" applyFont="1" applyBorder="1" applyAlignment="1">
      <alignment vertical="center" wrapText="1"/>
    </xf>
    <xf numFmtId="49" fontId="30" fillId="0" borderId="93" xfId="0" applyNumberFormat="1" applyFont="1" applyBorder="1" applyAlignment="1">
      <alignment horizontal="left" vertical="center" wrapText="1"/>
    </xf>
    <xf numFmtId="49" fontId="30" fillId="0" borderId="68" xfId="1" applyNumberFormat="1" applyFont="1" applyBorder="1" applyAlignment="1">
      <alignment vertical="center" wrapText="1"/>
    </xf>
    <xf numFmtId="49" fontId="30" fillId="0" borderId="94" xfId="1" applyNumberFormat="1" applyFont="1" applyBorder="1" applyAlignment="1">
      <alignment vertical="center" wrapText="1"/>
    </xf>
    <xf numFmtId="49" fontId="30" fillId="0" borderId="95" xfId="1" applyNumberFormat="1" applyFont="1" applyBorder="1" applyAlignment="1">
      <alignment vertical="center" wrapText="1"/>
    </xf>
    <xf numFmtId="49" fontId="30" fillId="0" borderId="96" xfId="1" applyNumberFormat="1" applyFont="1" applyBorder="1" applyAlignment="1">
      <alignment vertical="center" wrapText="1"/>
    </xf>
    <xf numFmtId="49" fontId="30" fillId="0" borderId="94" xfId="1" applyNumberFormat="1" applyFont="1" applyBorder="1" applyAlignment="1">
      <alignment horizontal="left" vertical="center" wrapText="1"/>
    </xf>
    <xf numFmtId="49" fontId="30" fillId="0" borderId="61" xfId="1" applyNumberFormat="1" applyFont="1" applyBorder="1" applyAlignment="1">
      <alignment horizontal="left" vertical="center" wrapText="1"/>
    </xf>
    <xf numFmtId="49" fontId="30" fillId="0" borderId="58" xfId="1" applyNumberFormat="1" applyFont="1" applyBorder="1" applyAlignment="1">
      <alignment horizontal="left" vertical="center" wrapText="1"/>
    </xf>
    <xf numFmtId="49" fontId="30" fillId="0" borderId="94" xfId="1" applyNumberFormat="1" applyFont="1" applyBorder="1" applyAlignment="1">
      <alignment horizontal="center" vertical="center" wrapText="1"/>
    </xf>
    <xf numFmtId="49" fontId="30" fillId="0" borderId="61" xfId="1" applyNumberFormat="1" applyFont="1" applyBorder="1" applyAlignment="1">
      <alignment horizontal="center" vertical="center" wrapText="1"/>
    </xf>
    <xf numFmtId="49" fontId="30" fillId="0" borderId="58" xfId="1" applyNumberFormat="1" applyFont="1" applyBorder="1" applyAlignment="1">
      <alignment horizontal="center" vertical="center" wrapText="1"/>
    </xf>
    <xf numFmtId="49" fontId="30" fillId="0" borderId="97" xfId="1" applyNumberFormat="1" applyFont="1" applyBorder="1" applyAlignment="1">
      <alignment vertical="center" wrapText="1"/>
    </xf>
    <xf numFmtId="49" fontId="30" fillId="0" borderId="56" xfId="1" applyNumberFormat="1" applyFont="1" applyBorder="1" applyAlignment="1">
      <alignment horizontal="left" vertical="center" wrapText="1"/>
    </xf>
    <xf numFmtId="49" fontId="30" fillId="0" borderId="59" xfId="1" applyNumberFormat="1" applyFont="1" applyBorder="1" applyAlignment="1">
      <alignment horizontal="center" vertical="center" wrapText="1"/>
    </xf>
    <xf numFmtId="49" fontId="30" fillId="0" borderId="98" xfId="0" applyNumberFormat="1" applyFont="1" applyBorder="1" applyAlignment="1">
      <alignment horizontal="left" vertical="center" wrapText="1"/>
    </xf>
  </cellXfs>
  <cellStyles count="4">
    <cellStyle name="標準" xfId="0" builtinId="0"/>
    <cellStyle name="標準 2" xfId="1"/>
    <cellStyle name="桁区切り" xfId="2" builtinId="6"/>
    <cellStyle name="ハイパーリンク" xfId="3" builtinId="8"/>
  </cellStyles>
  <dxfs count="287">
    <dxf>
      <font>
        <color theme="3"/>
      </font>
      <fill>
        <patternFill>
          <bgColor theme="3" tint="0.8"/>
        </patternFill>
      </fill>
    </dxf>
    <dxf>
      <font>
        <color rgb="FFCC0000"/>
      </font>
    </dxf>
    <dxf>
      <font>
        <color theme="3"/>
      </font>
    </dxf>
    <dxf>
      <font>
        <color rgb="FFCC0000"/>
      </font>
    </dxf>
    <dxf>
      <font>
        <color theme="3"/>
      </font>
      <fill>
        <patternFill>
          <bgColor theme="3" tint="0.8"/>
        </patternFill>
      </fill>
    </dxf>
    <dxf>
      <font>
        <color rgb="FFCC0000"/>
      </font>
    </dxf>
    <dxf>
      <font>
        <color theme="3"/>
      </font>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ont>
        <color theme="3"/>
      </font>
    </dxf>
    <dxf>
      <font>
        <color rgb="FFCC0000"/>
      </font>
    </dxf>
    <dxf>
      <font>
        <color theme="3"/>
      </font>
    </dxf>
    <dxf>
      <font>
        <color rgb="FFCC0000"/>
      </font>
    </dxf>
    <dxf>
      <font>
        <color theme="3"/>
      </font>
    </dxf>
    <dxf>
      <font>
        <color rgb="FFCC0000"/>
      </font>
    </dxf>
    <dxf>
      <font>
        <color theme="3"/>
      </font>
    </dxf>
    <dxf>
      <font>
        <color rgb="FFCC0000"/>
      </font>
    </dxf>
    <dxf>
      <font>
        <color theme="3"/>
      </font>
      <fill>
        <patternFill>
          <bgColor theme="3" tint="0.8"/>
        </patternFill>
      </fill>
    </dxf>
    <dxf>
      <font>
        <color rgb="FFCC0000"/>
      </font>
    </dxf>
    <dxf>
      <font>
        <color theme="3"/>
      </font>
    </dxf>
    <dxf>
      <font>
        <color rgb="FFCC0000"/>
      </font>
    </dxf>
    <dxf>
      <font>
        <color theme="3"/>
      </font>
      <fill>
        <patternFill>
          <bgColor theme="3" tint="0.8"/>
        </patternFill>
      </fill>
    </dxf>
    <dxf>
      <font>
        <color rgb="FFCC0000"/>
      </font>
    </dxf>
    <dxf>
      <font>
        <color theme="3"/>
      </font>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ill>
        <patternFill>
          <bgColor theme="3" tint="0.8"/>
        </patternFill>
      </fill>
    </dxf>
    <dxf>
      <font>
        <color theme="3"/>
      </font>
      <fill>
        <patternFill>
          <bgColor theme="3" tint="0.8"/>
        </patternFill>
      </fill>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ont>
        <color theme="3"/>
      </font>
      <fill>
        <patternFill>
          <bgColor theme="3" tint="0.8"/>
        </patternFill>
      </fill>
    </dxf>
    <dxf>
      <font>
        <color rgb="FFCC0000"/>
      </font>
    </dxf>
    <dxf>
      <font>
        <color theme="3"/>
      </font>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ont>
        <color theme="3"/>
      </font>
      <fill>
        <patternFill>
          <bgColor theme="3" tint="0.8"/>
        </patternFill>
      </fill>
    </dxf>
    <dxf>
      <font>
        <color rgb="FFCC0000"/>
      </font>
    </dxf>
    <dxf>
      <font>
        <color theme="3"/>
      </font>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ont>
        <color theme="3"/>
      </font>
    </dxf>
    <dxf>
      <font>
        <color rgb="FFCC0000"/>
      </font>
    </dxf>
    <dxf>
      <font>
        <color theme="3"/>
      </font>
    </dxf>
    <dxf>
      <font>
        <color rgb="FFCC0000"/>
      </font>
    </dxf>
    <dxf>
      <font>
        <color theme="3"/>
      </font>
    </dxf>
    <dxf>
      <font>
        <color rgb="FFCC0000"/>
      </font>
    </dxf>
    <dxf>
      <font>
        <color theme="3"/>
      </font>
    </dxf>
    <dxf>
      <font>
        <color rgb="FFCC0000"/>
      </font>
    </dxf>
    <dxf>
      <font>
        <color theme="3"/>
      </font>
    </dxf>
    <dxf>
      <font>
        <color rgb="FFCC0000"/>
      </font>
    </dxf>
    <dxf>
      <font>
        <color theme="3"/>
      </font>
    </dxf>
    <dxf>
      <font>
        <color rgb="FFCC0000"/>
      </font>
    </dxf>
    <dxf>
      <font>
        <color theme="3"/>
      </font>
    </dxf>
    <dxf>
      <font>
        <color rgb="FFCC0000"/>
      </font>
    </dxf>
    <dxf>
      <font>
        <color theme="3"/>
      </font>
    </dxf>
    <dxf>
      <font>
        <color rgb="FFCC0000"/>
      </font>
    </dxf>
    <dxf>
      <font>
        <color theme="3"/>
      </font>
    </dxf>
    <dxf>
      <font>
        <color rgb="FFCC0000"/>
      </font>
    </dxf>
    <dxf>
      <font>
        <color theme="3"/>
      </font>
    </dxf>
    <dxf>
      <font>
        <color rgb="FFCC0000"/>
      </font>
    </dxf>
    <dxf>
      <fill>
        <patternFill>
          <bgColor theme="3" tint="0.8"/>
        </patternFill>
      </fill>
    </dxf>
    <dxf>
      <font>
        <color theme="3"/>
      </font>
      <fill>
        <patternFill>
          <bgColor theme="3" tint="0.8"/>
        </patternFill>
      </fill>
    </dxf>
    <dxf>
      <font>
        <color rgb="FFCC0000"/>
      </font>
    </dxf>
    <dxf>
      <font>
        <color theme="3"/>
      </font>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ill>
        <patternFill>
          <bgColor theme="3" tint="0.8"/>
        </patternFill>
      </fill>
    </dxf>
    <dxf>
      <font>
        <color theme="3"/>
      </font>
      <fill>
        <patternFill>
          <bgColor theme="3" tint="0.8"/>
        </patternFill>
      </fill>
    </dxf>
    <dxf>
      <font>
        <color rgb="FFCC0000"/>
      </font>
    </dxf>
    <dxf>
      <font>
        <color theme="3"/>
      </font>
    </dxf>
    <dxf>
      <font>
        <color rgb="FFCC0000"/>
      </font>
    </dxf>
    <dxf>
      <font>
        <color theme="3"/>
      </font>
    </dxf>
    <dxf>
      <font>
        <color rgb="FFCC0000"/>
      </font>
    </dxf>
    <dxf>
      <fill>
        <patternFill>
          <bgColor theme="3" tint="0.8"/>
        </patternFill>
      </fill>
    </dxf>
    <dxf>
      <font>
        <color theme="3"/>
      </font>
      <fill>
        <patternFill>
          <bgColor theme="3" tint="0.8"/>
        </patternFill>
      </fill>
    </dxf>
    <dxf>
      <font>
        <color rgb="FFCC0000"/>
      </font>
    </dxf>
    <dxf>
      <font>
        <color theme="3"/>
      </font>
    </dxf>
    <dxf>
      <font>
        <color rgb="FFCC0000"/>
      </font>
    </dxf>
    <dxf>
      <fill>
        <patternFill>
          <bgColor theme="3" tint="0.8"/>
        </patternFill>
      </fill>
    </dxf>
    <dxf>
      <font>
        <color theme="3"/>
      </font>
      <fill>
        <patternFill>
          <bgColor theme="3" tint="0.8"/>
        </patternFill>
      </fill>
    </dxf>
    <dxf>
      <font>
        <color rgb="FFCC0000"/>
      </font>
    </dxf>
    <dxf>
      <font>
        <color theme="3"/>
      </font>
    </dxf>
    <dxf>
      <font>
        <color rgb="FFCC0000"/>
      </font>
    </dxf>
    <dxf>
      <fill>
        <patternFill>
          <bgColor theme="3" tint="0.8"/>
        </patternFill>
      </fill>
    </dxf>
    <dxf>
      <font>
        <color theme="3"/>
      </font>
      <fill>
        <patternFill>
          <bgColor theme="3" tint="0.8"/>
        </patternFill>
      </fill>
    </dxf>
    <dxf>
      <font>
        <color rgb="FFCC0000"/>
      </font>
    </dxf>
    <dxf>
      <font>
        <color theme="3"/>
      </font>
    </dxf>
    <dxf>
      <font>
        <color rgb="FFCC0000"/>
      </font>
    </dxf>
    <dxf>
      <fill>
        <patternFill>
          <bgColor theme="3" tint="0.8"/>
        </patternFill>
      </fill>
    </dxf>
    <dxf>
      <font>
        <color theme="3"/>
      </font>
      <fill>
        <patternFill>
          <bgColor theme="3" tint="0.8"/>
        </patternFill>
      </fill>
    </dxf>
    <dxf>
      <font>
        <color rgb="FFCC0000"/>
      </font>
    </dxf>
    <dxf>
      <font>
        <color theme="3"/>
      </font>
    </dxf>
    <dxf>
      <font>
        <color rgb="FFCC0000"/>
      </font>
    </dxf>
    <dxf>
      <font>
        <color theme="3"/>
      </font>
    </dxf>
    <dxf>
      <font>
        <color rgb="FFCC0000"/>
      </font>
    </dxf>
    <dxf>
      <fill>
        <patternFill>
          <bgColor theme="3" tint="0.8"/>
        </patternFill>
      </fill>
    </dxf>
    <dxf>
      <font>
        <color theme="3"/>
      </font>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ont>
        <color theme="3"/>
      </font>
    </dxf>
    <dxf>
      <font>
        <color rgb="FFCC0000"/>
      </font>
    </dxf>
    <dxf>
      <fill>
        <patternFill>
          <bgColor theme="3" tint="0.8"/>
        </patternFill>
      </fill>
    </dxf>
    <dxf>
      <font>
        <color theme="3"/>
      </font>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ill>
        <patternFill>
          <bgColor theme="3" tint="0.8"/>
        </patternFill>
      </fill>
    </dxf>
    <dxf>
      <font>
        <color theme="3"/>
      </font>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ill>
        <patternFill>
          <bgColor theme="3" tint="0.8"/>
        </patternFill>
      </fill>
    </dxf>
    <dxf>
      <font>
        <color theme="3"/>
      </font>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ill>
        <patternFill>
          <bgColor theme="3" tint="0.8"/>
        </patternFill>
      </fill>
    </dxf>
    <dxf>
      <font>
        <color theme="3"/>
      </font>
      <fill>
        <patternFill>
          <bgColor theme="3" tint="0.8"/>
        </patternFill>
      </fill>
    </dxf>
    <dxf>
      <font>
        <color rgb="FFCC0000"/>
      </font>
    </dxf>
    <dxf>
      <font>
        <color theme="3"/>
      </font>
    </dxf>
    <dxf>
      <font>
        <color rgb="FFCC0000"/>
      </font>
    </dxf>
    <dxf>
      <fill>
        <patternFill>
          <bgColor theme="3" tint="0.8"/>
        </patternFill>
      </fill>
    </dxf>
    <dxf>
      <font>
        <color theme="3"/>
      </font>
      <fill>
        <patternFill>
          <bgColor theme="3" tint="0.8"/>
        </patternFill>
      </fill>
    </dxf>
    <dxf>
      <font>
        <color rgb="FFCC0000"/>
      </font>
    </dxf>
    <dxf>
      <font>
        <color theme="3"/>
      </font>
    </dxf>
    <dxf>
      <font>
        <color rgb="FFCC0000"/>
      </font>
    </dxf>
    <dxf>
      <font>
        <color theme="3"/>
      </font>
      <fill>
        <patternFill>
          <bgColor theme="3" tint="0.8"/>
        </patternFill>
      </fill>
    </dxf>
    <dxf>
      <font>
        <color rgb="FFCC0000"/>
      </font>
    </dxf>
    <dxf>
      <font>
        <color theme="3"/>
      </font>
    </dxf>
    <dxf>
      <font>
        <color rgb="FFCC0000"/>
      </font>
    </dxf>
    <dxf>
      <font>
        <color theme="3"/>
      </font>
    </dxf>
    <dxf>
      <font>
        <color rgb="FFCC0000"/>
      </font>
    </dxf>
    <dxf>
      <font>
        <color theme="3"/>
      </font>
    </dxf>
    <dxf>
      <font>
        <color rgb="FFCC0000"/>
      </font>
    </dxf>
    <dxf>
      <fill>
        <patternFill>
          <bgColor theme="4" tint="0.6"/>
        </patternFill>
      </fill>
    </dxf>
    <dxf>
      <fill>
        <patternFill>
          <bgColor theme="4" tint="0.6"/>
        </patternFill>
      </fill>
    </dxf>
    <dxf>
      <font>
        <color theme="3"/>
      </font>
      <fill>
        <patternFill>
          <bgColor theme="3" tint="0.8"/>
        </patternFill>
      </fill>
    </dxf>
    <dxf>
      <font>
        <color rgb="FFCC0000"/>
      </font>
    </dxf>
    <dxf>
      <font>
        <color theme="3"/>
      </font>
    </dxf>
    <dxf>
      <font>
        <color rgb="FFCC0000"/>
      </font>
    </dxf>
    <dxf>
      <font>
        <color theme="3"/>
      </font>
    </dxf>
    <dxf>
      <font>
        <color rgb="FFCC0000"/>
      </font>
    </dxf>
    <dxf>
      <font>
        <color theme="3"/>
      </font>
    </dxf>
    <dxf>
      <font>
        <color rgb="FFCC0000"/>
      </font>
    </dxf>
    <dxf>
      <font>
        <color theme="3"/>
      </font>
    </dxf>
    <dxf>
      <font>
        <color rgb="FFCC0000"/>
      </font>
    </dxf>
    <dxf>
      <font>
        <color theme="3"/>
      </font>
    </dxf>
    <dxf>
      <font>
        <color rgb="FFCC0000"/>
      </font>
    </dxf>
    <dxf>
      <font>
        <color theme="3"/>
      </font>
    </dxf>
    <dxf>
      <font>
        <color rgb="FFCC0000"/>
      </font>
    </dxf>
    <dxf>
      <fill>
        <patternFill>
          <bgColor theme="4" tint="0.6"/>
        </patternFill>
      </fill>
    </dxf>
    <dxf>
      <font>
        <color theme="3"/>
      </font>
      <fill>
        <patternFill>
          <bgColor theme="3" tint="0.8"/>
        </patternFill>
      </fill>
    </dxf>
    <dxf>
      <font>
        <color rgb="FFCC0000"/>
      </font>
    </dxf>
    <dxf>
      <font>
        <color theme="3"/>
      </font>
    </dxf>
    <dxf>
      <font>
        <color rgb="FFCC0000"/>
      </font>
    </dxf>
    <dxf>
      <fill>
        <patternFill>
          <bgColor theme="4" tint="0.6"/>
        </patternFill>
      </fill>
    </dxf>
    <dxf>
      <font>
        <color theme="3"/>
      </font>
      <fill>
        <patternFill>
          <bgColor theme="3" tint="0.8"/>
        </patternFill>
      </fill>
    </dxf>
    <dxf>
      <font>
        <color rgb="FFCC0000"/>
      </font>
    </dxf>
    <dxf>
      <font>
        <color theme="3"/>
      </font>
    </dxf>
    <dxf>
      <font>
        <color rgb="FFCC0000"/>
      </font>
    </dxf>
    <dxf>
      <font>
        <color theme="3"/>
      </font>
    </dxf>
    <dxf>
      <font>
        <color rgb="FFCC0000"/>
      </font>
    </dxf>
  </dxfs>
  <tableStyles count="0" defaultTableStyle="TableStyleMedium2" defaultPivotStyle="PivotStyleLight16"/>
  <colors>
    <mruColors>
      <color rgb="FFFFFFCC"/>
      <color rgb="FFCCFFCC"/>
      <color rgb="FFFFCCFF"/>
      <color rgb="FFCC0000"/>
      <color rgb="FF99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jpg" /><Relationship Id="rId2" Type="http://schemas.openxmlformats.org/officeDocument/2006/relationships/image" Target="../media/image2.jpg" /><Relationship Id="rId3" Type="http://schemas.openxmlformats.org/officeDocument/2006/relationships/image" Target="../media/image3.jpg" /><Relationship Id="rId4" Type="http://schemas.openxmlformats.org/officeDocument/2006/relationships/image" Target="../media/image4.jpg" /><Relationship Id="rId5" Type="http://schemas.openxmlformats.org/officeDocument/2006/relationships/image" Target="../media/image5.jpg" /><Relationship Id="rId6" Type="http://schemas.openxmlformats.org/officeDocument/2006/relationships/image" Target="../media/image6.jpg" /><Relationship Id="rId7" Type="http://schemas.openxmlformats.org/officeDocument/2006/relationships/image" Target="../media/image7.jpg" /><Relationship Id="rId8" Type="http://schemas.openxmlformats.org/officeDocument/2006/relationships/image" Target="../media/image8.jpg" /><Relationship Id="rId9" Type="http://schemas.openxmlformats.org/officeDocument/2006/relationships/image" Target="../media/image9.jpg" /><Relationship Id="rId10" Type="http://schemas.openxmlformats.org/officeDocument/2006/relationships/image" Target="../media/image10.jp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31750</xdr:colOff>
      <xdr:row>4</xdr:row>
      <xdr:rowOff>51435</xdr:rowOff>
    </xdr:from>
    <xdr:to xmlns:xdr="http://schemas.openxmlformats.org/drawingml/2006/spreadsheetDrawing">
      <xdr:col>15</xdr:col>
      <xdr:colOff>533400</xdr:colOff>
      <xdr:row>18</xdr:row>
      <xdr:rowOff>130175</xdr:rowOff>
    </xdr:to>
    <xdr:pic macro="">
      <xdr:nvPicPr>
        <xdr:cNvPr id="9" name="図 8"/>
        <xdr:cNvPicPr>
          <a:picLocks noChangeAspect="1"/>
        </xdr:cNvPicPr>
      </xdr:nvPicPr>
      <xdr:blipFill>
        <a:blip xmlns:r="http://schemas.openxmlformats.org/officeDocument/2006/relationships" r:embed="rId1"/>
        <a:stretch>
          <a:fillRect/>
        </a:stretch>
      </xdr:blipFill>
      <xdr:spPr>
        <a:xfrm>
          <a:off x="648970" y="1453515"/>
          <a:ext cx="9142730" cy="4772660"/>
        </a:xfrm>
        <a:prstGeom prst="rect">
          <a:avLst/>
        </a:prstGeom>
      </xdr:spPr>
    </xdr:pic>
    <xdr:clientData/>
  </xdr:twoCellAnchor>
  <xdr:twoCellAnchor editAs="oneCell">
    <xdr:from xmlns:xdr="http://schemas.openxmlformats.org/drawingml/2006/spreadsheetDrawing">
      <xdr:col>1</xdr:col>
      <xdr:colOff>22860</xdr:colOff>
      <xdr:row>21</xdr:row>
      <xdr:rowOff>7620</xdr:rowOff>
    </xdr:from>
    <xdr:to xmlns:xdr="http://schemas.openxmlformats.org/drawingml/2006/spreadsheetDrawing">
      <xdr:col>15</xdr:col>
      <xdr:colOff>524510</xdr:colOff>
      <xdr:row>34</xdr:row>
      <xdr:rowOff>300990</xdr:rowOff>
    </xdr:to>
    <xdr:pic macro="">
      <xdr:nvPicPr>
        <xdr:cNvPr id="10" name="図 9"/>
        <xdr:cNvPicPr>
          <a:picLocks noChangeAspect="1"/>
        </xdr:cNvPicPr>
      </xdr:nvPicPr>
      <xdr:blipFill>
        <a:blip xmlns:r="http://schemas.openxmlformats.org/officeDocument/2006/relationships" r:embed="rId2"/>
        <a:stretch>
          <a:fillRect/>
        </a:stretch>
      </xdr:blipFill>
      <xdr:spPr>
        <a:xfrm>
          <a:off x="640080" y="7109460"/>
          <a:ext cx="9142730" cy="4652010"/>
        </a:xfrm>
        <a:prstGeom prst="rect">
          <a:avLst/>
        </a:prstGeom>
      </xdr:spPr>
    </xdr:pic>
    <xdr:clientData/>
  </xdr:twoCellAnchor>
  <xdr:twoCellAnchor editAs="oneCell">
    <xdr:from xmlns:xdr="http://schemas.openxmlformats.org/drawingml/2006/spreadsheetDrawing">
      <xdr:col>1</xdr:col>
      <xdr:colOff>13970</xdr:colOff>
      <xdr:row>39</xdr:row>
      <xdr:rowOff>31750</xdr:rowOff>
    </xdr:from>
    <xdr:to xmlns:xdr="http://schemas.openxmlformats.org/drawingml/2006/spreadsheetDrawing">
      <xdr:col>15</xdr:col>
      <xdr:colOff>515620</xdr:colOff>
      <xdr:row>53</xdr:row>
      <xdr:rowOff>109220</xdr:rowOff>
    </xdr:to>
    <xdr:pic macro="">
      <xdr:nvPicPr>
        <xdr:cNvPr id="11" name="図 10"/>
        <xdr:cNvPicPr>
          <a:picLocks noChangeAspect="1"/>
        </xdr:cNvPicPr>
      </xdr:nvPicPr>
      <xdr:blipFill>
        <a:blip xmlns:r="http://schemas.openxmlformats.org/officeDocument/2006/relationships" r:embed="rId3"/>
        <a:stretch>
          <a:fillRect/>
        </a:stretch>
      </xdr:blipFill>
      <xdr:spPr>
        <a:xfrm>
          <a:off x="631190" y="13168630"/>
          <a:ext cx="9142730" cy="4771390"/>
        </a:xfrm>
        <a:prstGeom prst="rect">
          <a:avLst/>
        </a:prstGeom>
      </xdr:spPr>
    </xdr:pic>
    <xdr:clientData/>
  </xdr:twoCellAnchor>
  <xdr:twoCellAnchor editAs="oneCell">
    <xdr:from xmlns:xdr="http://schemas.openxmlformats.org/drawingml/2006/spreadsheetDrawing">
      <xdr:col>1</xdr:col>
      <xdr:colOff>53340</xdr:colOff>
      <xdr:row>58</xdr:row>
      <xdr:rowOff>73660</xdr:rowOff>
    </xdr:from>
    <xdr:to xmlns:xdr="http://schemas.openxmlformats.org/drawingml/2006/spreadsheetDrawing">
      <xdr:col>15</xdr:col>
      <xdr:colOff>554990</xdr:colOff>
      <xdr:row>72</xdr:row>
      <xdr:rowOff>110490</xdr:rowOff>
    </xdr:to>
    <xdr:pic macro="">
      <xdr:nvPicPr>
        <xdr:cNvPr id="12" name="図 11"/>
        <xdr:cNvPicPr>
          <a:picLocks noChangeAspect="1"/>
        </xdr:cNvPicPr>
      </xdr:nvPicPr>
      <xdr:blipFill>
        <a:blip xmlns:r="http://schemas.openxmlformats.org/officeDocument/2006/relationships" r:embed="rId4"/>
        <a:stretch>
          <a:fillRect/>
        </a:stretch>
      </xdr:blipFill>
      <xdr:spPr>
        <a:xfrm>
          <a:off x="670560" y="19580860"/>
          <a:ext cx="9142730" cy="4730750"/>
        </a:xfrm>
        <a:prstGeom prst="rect">
          <a:avLst/>
        </a:prstGeom>
      </xdr:spPr>
    </xdr:pic>
    <xdr:clientData/>
  </xdr:twoCellAnchor>
  <xdr:twoCellAnchor editAs="oneCell">
    <xdr:from xmlns:xdr="http://schemas.openxmlformats.org/drawingml/2006/spreadsheetDrawing">
      <xdr:col>1</xdr:col>
      <xdr:colOff>28575</xdr:colOff>
      <xdr:row>76</xdr:row>
      <xdr:rowOff>30480</xdr:rowOff>
    </xdr:from>
    <xdr:to xmlns:xdr="http://schemas.openxmlformats.org/drawingml/2006/spreadsheetDrawing">
      <xdr:col>15</xdr:col>
      <xdr:colOff>530225</xdr:colOff>
      <xdr:row>90</xdr:row>
      <xdr:rowOff>44450</xdr:rowOff>
    </xdr:to>
    <xdr:pic macro="">
      <xdr:nvPicPr>
        <xdr:cNvPr id="13" name="図 12"/>
        <xdr:cNvPicPr>
          <a:picLocks noChangeAspect="1"/>
        </xdr:cNvPicPr>
      </xdr:nvPicPr>
      <xdr:blipFill>
        <a:blip xmlns:r="http://schemas.openxmlformats.org/officeDocument/2006/relationships" r:embed="rId5"/>
        <a:stretch>
          <a:fillRect/>
        </a:stretch>
      </xdr:blipFill>
      <xdr:spPr>
        <a:xfrm>
          <a:off x="645795" y="25572720"/>
          <a:ext cx="9142730" cy="4707890"/>
        </a:xfrm>
        <a:prstGeom prst="rect">
          <a:avLst/>
        </a:prstGeom>
      </xdr:spPr>
    </xdr:pic>
    <xdr:clientData/>
  </xdr:twoCellAnchor>
  <xdr:twoCellAnchor editAs="oneCell">
    <xdr:from xmlns:xdr="http://schemas.openxmlformats.org/drawingml/2006/spreadsheetDrawing">
      <xdr:col>1</xdr:col>
      <xdr:colOff>35560</xdr:colOff>
      <xdr:row>94</xdr:row>
      <xdr:rowOff>38100</xdr:rowOff>
    </xdr:from>
    <xdr:to xmlns:xdr="http://schemas.openxmlformats.org/drawingml/2006/spreadsheetDrawing">
      <xdr:col>15</xdr:col>
      <xdr:colOff>537210</xdr:colOff>
      <xdr:row>108</xdr:row>
      <xdr:rowOff>90805</xdr:rowOff>
    </xdr:to>
    <xdr:pic macro="">
      <xdr:nvPicPr>
        <xdr:cNvPr id="14" name="図 13"/>
        <xdr:cNvPicPr>
          <a:picLocks noChangeAspect="1"/>
        </xdr:cNvPicPr>
      </xdr:nvPicPr>
      <xdr:blipFill>
        <a:blip xmlns:r="http://schemas.openxmlformats.org/officeDocument/2006/relationships" r:embed="rId6"/>
        <a:stretch>
          <a:fillRect/>
        </a:stretch>
      </xdr:blipFill>
      <xdr:spPr>
        <a:xfrm>
          <a:off x="652780" y="31615380"/>
          <a:ext cx="9142730" cy="4746625"/>
        </a:xfrm>
        <a:prstGeom prst="rect">
          <a:avLst/>
        </a:prstGeom>
      </xdr:spPr>
    </xdr:pic>
    <xdr:clientData/>
  </xdr:twoCellAnchor>
  <xdr:twoCellAnchor editAs="oneCell">
    <xdr:from xmlns:xdr="http://schemas.openxmlformats.org/drawingml/2006/spreadsheetDrawing">
      <xdr:col>1</xdr:col>
      <xdr:colOff>10795</xdr:colOff>
      <xdr:row>114</xdr:row>
      <xdr:rowOff>12065</xdr:rowOff>
    </xdr:from>
    <xdr:to xmlns:xdr="http://schemas.openxmlformats.org/drawingml/2006/spreadsheetDrawing">
      <xdr:col>15</xdr:col>
      <xdr:colOff>512445</xdr:colOff>
      <xdr:row>128</xdr:row>
      <xdr:rowOff>48895</xdr:rowOff>
    </xdr:to>
    <xdr:pic macro="">
      <xdr:nvPicPr>
        <xdr:cNvPr id="15" name="図 14"/>
        <xdr:cNvPicPr>
          <a:picLocks noChangeAspect="1"/>
        </xdr:cNvPicPr>
      </xdr:nvPicPr>
      <xdr:blipFill>
        <a:blip xmlns:r="http://schemas.openxmlformats.org/officeDocument/2006/relationships" r:embed="rId7"/>
        <a:stretch>
          <a:fillRect/>
        </a:stretch>
      </xdr:blipFill>
      <xdr:spPr>
        <a:xfrm>
          <a:off x="628015" y="38294945"/>
          <a:ext cx="9142730" cy="4730750"/>
        </a:xfrm>
        <a:prstGeom prst="rect">
          <a:avLst/>
        </a:prstGeom>
      </xdr:spPr>
    </xdr:pic>
    <xdr:clientData/>
  </xdr:twoCellAnchor>
  <xdr:twoCellAnchor editAs="oneCell">
    <xdr:from xmlns:xdr="http://schemas.openxmlformats.org/drawingml/2006/spreadsheetDrawing">
      <xdr:col>1</xdr:col>
      <xdr:colOff>34290</xdr:colOff>
      <xdr:row>132</xdr:row>
      <xdr:rowOff>53975</xdr:rowOff>
    </xdr:from>
    <xdr:to xmlns:xdr="http://schemas.openxmlformats.org/drawingml/2006/spreadsheetDrawing">
      <xdr:col>15</xdr:col>
      <xdr:colOff>535940</xdr:colOff>
      <xdr:row>146</xdr:row>
      <xdr:rowOff>113030</xdr:rowOff>
    </xdr:to>
    <xdr:pic macro="">
      <xdr:nvPicPr>
        <xdr:cNvPr id="16" name="図 15"/>
        <xdr:cNvPicPr>
          <a:picLocks noChangeAspect="1"/>
        </xdr:cNvPicPr>
      </xdr:nvPicPr>
      <xdr:blipFill>
        <a:blip xmlns:r="http://schemas.openxmlformats.org/officeDocument/2006/relationships" r:embed="rId8"/>
        <a:stretch>
          <a:fillRect/>
        </a:stretch>
      </xdr:blipFill>
      <xdr:spPr>
        <a:xfrm>
          <a:off x="651510" y="44371895"/>
          <a:ext cx="9142730" cy="4752975"/>
        </a:xfrm>
        <a:prstGeom prst="rect">
          <a:avLst/>
        </a:prstGeom>
      </xdr:spPr>
    </xdr:pic>
    <xdr:clientData/>
  </xdr:twoCellAnchor>
  <xdr:twoCellAnchor editAs="oneCell">
    <xdr:from xmlns:xdr="http://schemas.openxmlformats.org/drawingml/2006/spreadsheetDrawing">
      <xdr:col>1</xdr:col>
      <xdr:colOff>25400</xdr:colOff>
      <xdr:row>150</xdr:row>
      <xdr:rowOff>27305</xdr:rowOff>
    </xdr:from>
    <xdr:to xmlns:xdr="http://schemas.openxmlformats.org/drawingml/2006/spreadsheetDrawing">
      <xdr:col>15</xdr:col>
      <xdr:colOff>527050</xdr:colOff>
      <xdr:row>163</xdr:row>
      <xdr:rowOff>52705</xdr:rowOff>
    </xdr:to>
    <xdr:pic macro="">
      <xdr:nvPicPr>
        <xdr:cNvPr id="17" name="図 16"/>
        <xdr:cNvPicPr>
          <a:picLocks noChangeAspect="1"/>
        </xdr:cNvPicPr>
      </xdr:nvPicPr>
      <xdr:blipFill>
        <a:blip xmlns:r="http://schemas.openxmlformats.org/officeDocument/2006/relationships" r:embed="rId9"/>
        <a:stretch>
          <a:fillRect/>
        </a:stretch>
      </xdr:blipFill>
      <xdr:spPr>
        <a:xfrm>
          <a:off x="642620" y="50380265"/>
          <a:ext cx="9142730" cy="4384040"/>
        </a:xfrm>
        <a:prstGeom prst="rect">
          <a:avLst/>
        </a:prstGeom>
      </xdr:spPr>
    </xdr:pic>
    <xdr:clientData/>
  </xdr:twoCellAnchor>
  <xdr:twoCellAnchor editAs="oneCell">
    <xdr:from xmlns:xdr="http://schemas.openxmlformats.org/drawingml/2006/spreadsheetDrawing">
      <xdr:col>1</xdr:col>
      <xdr:colOff>16510</xdr:colOff>
      <xdr:row>164</xdr:row>
      <xdr:rowOff>51435</xdr:rowOff>
    </xdr:from>
    <xdr:to xmlns:xdr="http://schemas.openxmlformats.org/drawingml/2006/spreadsheetDrawing">
      <xdr:col>15</xdr:col>
      <xdr:colOff>403860</xdr:colOff>
      <xdr:row>183</xdr:row>
      <xdr:rowOff>200025</xdr:rowOff>
    </xdr:to>
    <xdr:pic macro="">
      <xdr:nvPicPr>
        <xdr:cNvPr id="18" name="図 17"/>
        <xdr:cNvPicPr>
          <a:picLocks noChangeAspect="1"/>
        </xdr:cNvPicPr>
      </xdr:nvPicPr>
      <xdr:blipFill>
        <a:blip xmlns:r="http://schemas.openxmlformats.org/officeDocument/2006/relationships" r:embed="rId10"/>
        <a:stretch>
          <a:fillRect/>
        </a:stretch>
      </xdr:blipFill>
      <xdr:spPr>
        <a:xfrm>
          <a:off x="633730" y="55098315"/>
          <a:ext cx="9028430" cy="65189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57150</xdr:colOff>
      <xdr:row>14</xdr:row>
      <xdr:rowOff>9525</xdr:rowOff>
    </xdr:from>
    <xdr:to xmlns:xdr="http://schemas.openxmlformats.org/drawingml/2006/spreadsheetDrawing">
      <xdr:col>6</xdr:col>
      <xdr:colOff>981710</xdr:colOff>
      <xdr:row>20</xdr:row>
      <xdr:rowOff>180975</xdr:rowOff>
    </xdr:to>
    <xdr:sp macro="" textlink="">
      <xdr:nvSpPr>
        <xdr:cNvPr id="2" name="四角形吹き出し 1"/>
        <xdr:cNvSpPr/>
      </xdr:nvSpPr>
      <xdr:spPr>
        <a:xfrm>
          <a:off x="1848485" y="3434715"/>
          <a:ext cx="2776220" cy="1600200"/>
        </a:xfrm>
        <a:prstGeom prst="wedgeRectCallout">
          <a:avLst>
            <a:gd name="adj1" fmla="val -20084"/>
            <a:gd name="adj2" fmla="val -66259"/>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日付・収支分類（収入または支出）・科目番号（１～５）を入力して下さい。</a:t>
          </a:r>
          <a:endParaRPr kumimoji="1" lang="en-US" altLang="ja-JP" sz="1100" b="1">
            <a:solidFill>
              <a:schemeClr val="tx1"/>
            </a:solidFill>
          </a:endParaRPr>
        </a:p>
        <a:p>
          <a:pPr algn="l"/>
          <a:r>
            <a:rPr kumimoji="1" lang="ja-JP" altLang="en-US" sz="1100">
              <a:solidFill>
                <a:schemeClr val="tx1"/>
              </a:solidFill>
            </a:rPr>
            <a:t>収支分類・科目番号は直接入力のほかプルダウンメニューから選択できます。</a:t>
          </a:r>
          <a:endParaRPr kumimoji="1" lang="en-US" altLang="ja-JP" sz="1100">
            <a:solidFill>
              <a:schemeClr val="tx1"/>
            </a:solidFill>
          </a:endParaRPr>
        </a:p>
        <a:p>
          <a:pPr algn="l"/>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収支分類で「収入」を入力すると、</a:t>
          </a:r>
          <a:endParaRPr kumimoji="1" lang="en-US" altLang="ja-JP" sz="1100">
            <a:solidFill>
              <a:schemeClr val="tx1"/>
            </a:solidFill>
          </a:endParaRPr>
        </a:p>
        <a:p>
          <a:pPr algn="l"/>
          <a:r>
            <a:rPr kumimoji="1" lang="ja-JP" altLang="en-US" sz="1100">
              <a:solidFill>
                <a:schemeClr val="tx1"/>
              </a:solidFill>
            </a:rPr>
            <a:t>識別のため</a:t>
          </a:r>
          <a:r>
            <a:rPr kumimoji="1" lang="ja-JP" altLang="en-US" sz="1100" b="1" u="sng">
              <a:solidFill>
                <a:schemeClr val="accent1">
                  <a:lumMod val="75000"/>
                </a:schemeClr>
              </a:solidFill>
            </a:rPr>
            <a:t>自動的にセルが青色</a:t>
          </a:r>
          <a:r>
            <a:rPr kumimoji="1" lang="ja-JP" altLang="en-US" sz="1100">
              <a:solidFill>
                <a:schemeClr val="tx1"/>
              </a:solidFill>
            </a:rPr>
            <a:t>になります。</a:t>
          </a:r>
        </a:p>
      </xdr:txBody>
    </xdr:sp>
    <xdr:clientData/>
  </xdr:twoCellAnchor>
  <xdr:twoCellAnchor>
    <xdr:from xmlns:xdr="http://schemas.openxmlformats.org/drawingml/2006/spreadsheetDrawing">
      <xdr:col>7</xdr:col>
      <xdr:colOff>895350</xdr:colOff>
      <xdr:row>13</xdr:row>
      <xdr:rowOff>9525</xdr:rowOff>
    </xdr:from>
    <xdr:to xmlns:xdr="http://schemas.openxmlformats.org/drawingml/2006/spreadsheetDrawing">
      <xdr:col>9</xdr:col>
      <xdr:colOff>542925</xdr:colOff>
      <xdr:row>18</xdr:row>
      <xdr:rowOff>180975</xdr:rowOff>
    </xdr:to>
    <xdr:sp macro="" textlink="">
      <xdr:nvSpPr>
        <xdr:cNvPr id="3" name="四角形吹き出し 2"/>
        <xdr:cNvSpPr/>
      </xdr:nvSpPr>
      <xdr:spPr>
        <a:xfrm>
          <a:off x="5909945" y="3196590"/>
          <a:ext cx="3076575" cy="1362075"/>
        </a:xfrm>
        <a:prstGeom prst="wedgeRectCallout">
          <a:avLst>
            <a:gd name="adj1" fmla="val 20649"/>
            <a:gd name="adj2" fmla="val -67514"/>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摘要</a:t>
          </a:r>
          <a:r>
            <a:rPr kumimoji="1" lang="ja-JP" altLang="en-US" sz="1100">
              <a:solidFill>
                <a:schemeClr val="tx1"/>
              </a:solidFill>
            </a:rPr>
            <a:t>・</a:t>
          </a:r>
          <a:r>
            <a:rPr kumimoji="1" lang="ja-JP" altLang="en-US" sz="1100" b="1">
              <a:solidFill>
                <a:schemeClr val="tx1"/>
              </a:solidFill>
            </a:rPr>
            <a:t>収入金額または支出金額を入力して下さい。</a:t>
          </a:r>
          <a:endParaRPr kumimoji="1" lang="en-US" altLang="ja-JP" sz="1100" b="1">
            <a:solidFill>
              <a:schemeClr val="tx1"/>
            </a:solidFill>
          </a:endParaRPr>
        </a:p>
        <a:p>
          <a:pPr algn="l"/>
          <a:r>
            <a:rPr kumimoji="1" lang="ja-JP" altLang="en-US" sz="1100">
              <a:solidFill>
                <a:schemeClr val="tx1"/>
              </a:solidFill>
            </a:rPr>
            <a:t>収支分類と金額の分類が一致しないと差引残高が表示されなくなりますので注意して下さい。</a:t>
          </a:r>
          <a:endParaRPr kumimoji="1" lang="en-US" altLang="ja-JP" sz="1100">
            <a:solidFill>
              <a:schemeClr val="tx1"/>
            </a:solidFill>
          </a:endParaRPr>
        </a:p>
        <a:p>
          <a:pPr algn="l"/>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「収入金額」に入力すると、</a:t>
          </a:r>
          <a:endParaRPr kumimoji="1" lang="en-US" altLang="ja-JP" sz="1100">
            <a:solidFill>
              <a:schemeClr val="tx1"/>
            </a:solidFill>
          </a:endParaRPr>
        </a:p>
        <a:p>
          <a:pPr algn="l"/>
          <a:r>
            <a:rPr kumimoji="1" lang="ja-JP" altLang="en-US" sz="1100">
              <a:solidFill>
                <a:schemeClr val="tx1"/>
              </a:solidFill>
            </a:rPr>
            <a:t>識別のため</a:t>
          </a:r>
          <a:r>
            <a:rPr kumimoji="1" lang="ja-JP" altLang="en-US" sz="1100" b="1" u="sng">
              <a:solidFill>
                <a:schemeClr val="accent1">
                  <a:lumMod val="75000"/>
                </a:schemeClr>
              </a:solidFill>
            </a:rPr>
            <a:t>自動的にセルが青色</a:t>
          </a:r>
          <a:r>
            <a:rPr kumimoji="1" lang="ja-JP" altLang="en-US" sz="1100">
              <a:solidFill>
                <a:schemeClr val="tx1"/>
              </a:solidFill>
            </a:rPr>
            <a:t>になります。</a:t>
          </a:r>
        </a:p>
      </xdr:txBody>
    </xdr:sp>
    <xdr:clientData/>
  </xdr:twoCellAnchor>
  <xdr:twoCellAnchor>
    <xdr:from xmlns:xdr="http://schemas.openxmlformats.org/drawingml/2006/spreadsheetDrawing">
      <xdr:col>2</xdr:col>
      <xdr:colOff>114300</xdr:colOff>
      <xdr:row>25</xdr:row>
      <xdr:rowOff>133350</xdr:rowOff>
    </xdr:from>
    <xdr:to xmlns:xdr="http://schemas.openxmlformats.org/drawingml/2006/spreadsheetDrawing">
      <xdr:col>5</xdr:col>
      <xdr:colOff>581025</xdr:colOff>
      <xdr:row>30</xdr:row>
      <xdr:rowOff>76835</xdr:rowOff>
    </xdr:to>
    <xdr:sp macro="" textlink="">
      <xdr:nvSpPr>
        <xdr:cNvPr id="4" name="四角形吹き出し 3"/>
        <xdr:cNvSpPr/>
      </xdr:nvSpPr>
      <xdr:spPr>
        <a:xfrm>
          <a:off x="1905635" y="6177915"/>
          <a:ext cx="1701165" cy="1134110"/>
        </a:xfrm>
        <a:prstGeom prst="wedgeRectCallout">
          <a:avLst>
            <a:gd name="adj1" fmla="val 56703"/>
            <a:gd name="adj2" fmla="val -20014"/>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上記の会計簿に入力した金額を、科目ごとに振り分けた合計額です。</a:t>
          </a:r>
          <a:endParaRPr kumimoji="1" lang="en-US" altLang="ja-JP" sz="1100">
            <a:solidFill>
              <a:schemeClr val="tx1"/>
            </a:solidFill>
          </a:endParaRPr>
        </a:p>
        <a:p>
          <a:pPr algn="l"/>
          <a:r>
            <a:rPr kumimoji="1" lang="ja-JP" altLang="en-US" sz="1100" b="1">
              <a:solidFill>
                <a:srgbClr val="FF0000"/>
              </a:solidFill>
            </a:rPr>
            <a:t>入力の必要はありません。</a:t>
          </a:r>
        </a:p>
      </xdr:txBody>
    </xdr:sp>
    <xdr:clientData/>
  </xdr:twoCellAnchor>
  <xdr:twoCellAnchor>
    <xdr:from xmlns:xdr="http://schemas.openxmlformats.org/drawingml/2006/spreadsheetDrawing">
      <xdr:col>6</xdr:col>
      <xdr:colOff>9525</xdr:colOff>
      <xdr:row>34</xdr:row>
      <xdr:rowOff>85725</xdr:rowOff>
    </xdr:from>
    <xdr:to xmlns:xdr="http://schemas.openxmlformats.org/drawingml/2006/spreadsheetDrawing">
      <xdr:col>7</xdr:col>
      <xdr:colOff>2743200</xdr:colOff>
      <xdr:row>37</xdr:row>
      <xdr:rowOff>208915</xdr:rowOff>
    </xdr:to>
    <xdr:sp macro="" textlink="">
      <xdr:nvSpPr>
        <xdr:cNvPr id="5" name="四角形吹き出し 4"/>
        <xdr:cNvSpPr/>
      </xdr:nvSpPr>
      <xdr:spPr>
        <a:xfrm>
          <a:off x="3652520" y="8273415"/>
          <a:ext cx="4105275" cy="837565"/>
        </a:xfrm>
        <a:prstGeom prst="wedgeRectCallout">
          <a:avLst>
            <a:gd name="adj1" fmla="val -64641"/>
            <a:gd name="adj2" fmla="val 24304"/>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上記の会計簿に入力した内容を元に、</a:t>
          </a:r>
          <a:endParaRPr kumimoji="1" lang="en-US" altLang="ja-JP" sz="1100">
            <a:solidFill>
              <a:schemeClr val="tx1"/>
            </a:solidFill>
          </a:endParaRPr>
        </a:p>
        <a:p>
          <a:pPr algn="l"/>
          <a:r>
            <a:rPr kumimoji="1" lang="ja-JP" altLang="en-US" sz="1100">
              <a:solidFill>
                <a:schemeClr val="tx1"/>
              </a:solidFill>
            </a:rPr>
            <a:t>収入・支出それぞれの科目ごとの内訳が自動で表示されます。</a:t>
          </a:r>
          <a:endParaRPr kumimoji="1" lang="en-US" altLang="ja-JP" sz="1100">
            <a:solidFill>
              <a:schemeClr val="tx1"/>
            </a:solidFill>
          </a:endParaRPr>
        </a:p>
        <a:p>
          <a:pPr algn="l"/>
          <a:r>
            <a:rPr kumimoji="1" lang="ja-JP" altLang="en-US" sz="1100" b="1">
              <a:solidFill>
                <a:srgbClr val="FF0000"/>
              </a:solidFill>
            </a:rPr>
            <a:t>入力の必要はありません。</a:t>
          </a:r>
        </a:p>
      </xdr:txBody>
    </xdr:sp>
    <xdr:clientData/>
  </xdr:twoCellAnchor>
  <xdr:twoCellAnchor>
    <xdr:from xmlns:xdr="http://schemas.openxmlformats.org/drawingml/2006/spreadsheetDrawing">
      <xdr:col>11</xdr:col>
      <xdr:colOff>257175</xdr:colOff>
      <xdr:row>2</xdr:row>
      <xdr:rowOff>76835</xdr:rowOff>
    </xdr:from>
    <xdr:to xmlns:xdr="http://schemas.openxmlformats.org/drawingml/2006/spreadsheetDrawing">
      <xdr:col>14</xdr:col>
      <xdr:colOff>161925</xdr:colOff>
      <xdr:row>6</xdr:row>
      <xdr:rowOff>76835</xdr:rowOff>
    </xdr:to>
    <xdr:sp macro="" textlink="">
      <xdr:nvSpPr>
        <xdr:cNvPr id="6" name="四角形吹き出し 5"/>
        <xdr:cNvSpPr/>
      </xdr:nvSpPr>
      <xdr:spPr>
        <a:xfrm>
          <a:off x="10072370" y="644525"/>
          <a:ext cx="1756410" cy="952500"/>
        </a:xfrm>
        <a:prstGeom prst="wedgeRectCallout">
          <a:avLst>
            <a:gd name="adj1" fmla="val -20823"/>
            <a:gd name="adj2" fmla="val -74595"/>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ショートカットメニュー</a:t>
          </a:r>
          <a:endParaRPr kumimoji="1" lang="en-US" altLang="ja-JP" sz="1100" b="1">
            <a:solidFill>
              <a:schemeClr val="tx1"/>
            </a:solidFill>
          </a:endParaRPr>
        </a:p>
        <a:p>
          <a:pPr algn="l"/>
          <a:r>
            <a:rPr kumimoji="1" lang="ja-JP" altLang="en-US" sz="1100">
              <a:solidFill>
                <a:schemeClr val="tx1"/>
              </a:solidFill>
            </a:rPr>
            <a:t>このセルをクリックすると、それぞれに対応した画面までジャンプします。</a:t>
          </a:r>
        </a:p>
      </xdr:txBody>
    </xdr:sp>
    <xdr:clientData/>
  </xdr:twoCellAnchor>
  <xdr:twoCellAnchor>
    <xdr:from xmlns:xdr="http://schemas.openxmlformats.org/drawingml/2006/spreadsheetDrawing">
      <xdr:col>8</xdr:col>
      <xdr:colOff>200025</xdr:colOff>
      <xdr:row>0</xdr:row>
      <xdr:rowOff>38735</xdr:rowOff>
    </xdr:from>
    <xdr:to xmlns:xdr="http://schemas.openxmlformats.org/drawingml/2006/spreadsheetDrawing">
      <xdr:col>10</xdr:col>
      <xdr:colOff>600075</xdr:colOff>
      <xdr:row>0</xdr:row>
      <xdr:rowOff>313690</xdr:rowOff>
    </xdr:to>
    <xdr:sp macro="" textlink="">
      <xdr:nvSpPr>
        <xdr:cNvPr id="7" name="四角形吹き出し 6"/>
        <xdr:cNvSpPr/>
      </xdr:nvSpPr>
      <xdr:spPr>
        <a:xfrm>
          <a:off x="7957820" y="38735"/>
          <a:ext cx="1771650" cy="274955"/>
        </a:xfrm>
        <a:prstGeom prst="wedgeRectCallout">
          <a:avLst>
            <a:gd name="adj1" fmla="val -60488"/>
            <a:gd name="adj2" fmla="val -11095"/>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クラブ名を入力して下さい</a:t>
          </a:r>
          <a:r>
            <a:rPr kumimoji="1" lang="ja-JP" altLang="en-US" sz="1100">
              <a:solidFill>
                <a:schemeClr val="tx1"/>
              </a:solidFill>
            </a:rPr>
            <a:t>。</a:t>
          </a:r>
        </a:p>
      </xdr:txBody>
    </xdr:sp>
    <xdr:clientData/>
  </xdr:twoCellAnchor>
  <xdr:twoCellAnchor>
    <xdr:from xmlns:xdr="http://schemas.openxmlformats.org/drawingml/2006/spreadsheetDrawing">
      <xdr:col>4</xdr:col>
      <xdr:colOff>247650</xdr:colOff>
      <xdr:row>0</xdr:row>
      <xdr:rowOff>19685</xdr:rowOff>
    </xdr:from>
    <xdr:to xmlns:xdr="http://schemas.openxmlformats.org/drawingml/2006/spreadsheetDrawing">
      <xdr:col>6</xdr:col>
      <xdr:colOff>886460</xdr:colOff>
      <xdr:row>0</xdr:row>
      <xdr:rowOff>295910</xdr:rowOff>
    </xdr:to>
    <xdr:sp macro="" textlink="">
      <xdr:nvSpPr>
        <xdr:cNvPr id="8" name="四角形吹き出し 7"/>
        <xdr:cNvSpPr/>
      </xdr:nvSpPr>
      <xdr:spPr>
        <a:xfrm>
          <a:off x="2656205" y="19685"/>
          <a:ext cx="1873250" cy="276225"/>
        </a:xfrm>
        <a:prstGeom prst="wedgeRectCallout">
          <a:avLst>
            <a:gd name="adj1" fmla="val -60488"/>
            <a:gd name="adj2" fmla="val -11095"/>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元号・年度を入力して下さい。</a:t>
          </a:r>
        </a:p>
      </xdr:txBody>
    </xdr:sp>
    <xdr:clientData/>
  </xdr:twoCellAnchor>
  <xdr:twoCellAnchor>
    <xdr:from xmlns:xdr="http://schemas.openxmlformats.org/drawingml/2006/spreadsheetDrawing">
      <xdr:col>5</xdr:col>
      <xdr:colOff>371475</xdr:colOff>
      <xdr:row>12</xdr:row>
      <xdr:rowOff>57150</xdr:rowOff>
    </xdr:from>
    <xdr:to xmlns:xdr="http://schemas.openxmlformats.org/drawingml/2006/spreadsheetDrawing">
      <xdr:col>7</xdr:col>
      <xdr:colOff>495935</xdr:colOff>
      <xdr:row>13</xdr:row>
      <xdr:rowOff>95250</xdr:rowOff>
    </xdr:to>
    <xdr:sp macro="" textlink="">
      <xdr:nvSpPr>
        <xdr:cNvPr id="10" name="四角形吹き出し 9"/>
        <xdr:cNvSpPr/>
      </xdr:nvSpPr>
      <xdr:spPr>
        <a:xfrm>
          <a:off x="3397250" y="3006090"/>
          <a:ext cx="2113280" cy="276225"/>
        </a:xfrm>
        <a:prstGeom prst="wedgeRectCallout">
          <a:avLst>
            <a:gd name="adj1" fmla="val -19641"/>
            <a:gd name="adj2" fmla="val -21441"/>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rPr>
            <a:t>科目種別は自動で入力されます。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11</xdr:col>
      <xdr:colOff>139065</xdr:colOff>
      <xdr:row>2</xdr:row>
      <xdr:rowOff>7620</xdr:rowOff>
    </xdr:from>
    <xdr:to xmlns:xdr="http://schemas.openxmlformats.org/drawingml/2006/spreadsheetDrawing">
      <xdr:col>11</xdr:col>
      <xdr:colOff>548005</xdr:colOff>
      <xdr:row>3</xdr:row>
      <xdr:rowOff>7620</xdr:rowOff>
    </xdr:to>
    <xdr:sp macro="" textlink="">
      <xdr:nvSpPr>
        <xdr:cNvPr id="1" name="図形 11"/>
        <xdr:cNvSpPr/>
      </xdr:nvSpPr>
      <xdr:spPr>
        <a:xfrm>
          <a:off x="9954260" y="565785"/>
          <a:ext cx="408940" cy="238125"/>
        </a:xfrm>
        <a:prstGeom prst="leftArrow"/>
        <a:solidFill>
          <a:srgbClr val="FF0000"/>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46990</xdr:colOff>
      <xdr:row>3</xdr:row>
      <xdr:rowOff>27305</xdr:rowOff>
    </xdr:from>
    <xdr:to xmlns:xdr="http://schemas.openxmlformats.org/drawingml/2006/spreadsheetDrawing">
      <xdr:col>11</xdr:col>
      <xdr:colOff>395605</xdr:colOff>
      <xdr:row>4</xdr:row>
      <xdr:rowOff>635</xdr:rowOff>
    </xdr:to>
    <xdr:sp macro="" textlink="">
      <xdr:nvSpPr>
        <xdr:cNvPr id="1" name="図形 2"/>
        <xdr:cNvSpPr/>
      </xdr:nvSpPr>
      <xdr:spPr>
        <a:xfrm>
          <a:off x="9862185" y="728345"/>
          <a:ext cx="348615" cy="211455"/>
        </a:xfrm>
        <a:prstGeom prst="leftArrow"/>
        <a:solidFill>
          <a:srgbClr val="FF0000"/>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2383155</xdr:colOff>
      <xdr:row>26</xdr:row>
      <xdr:rowOff>0</xdr:rowOff>
    </xdr:from>
    <xdr:to xmlns:xdr="http://schemas.openxmlformats.org/drawingml/2006/spreadsheetDrawing">
      <xdr:col>2</xdr:col>
      <xdr:colOff>188595</xdr:colOff>
      <xdr:row>27</xdr:row>
      <xdr:rowOff>12065</xdr:rowOff>
    </xdr:to>
    <xdr:sp macro="" textlink="">
      <xdr:nvSpPr>
        <xdr:cNvPr id="2" name="Text Box 1"/>
        <xdr:cNvSpPr txBox="1">
          <a:spLocks noChangeArrowheads="1"/>
        </xdr:cNvSpPr>
      </xdr:nvSpPr>
      <xdr:spPr>
        <a:xfrm>
          <a:off x="2562860" y="9555480"/>
          <a:ext cx="188595" cy="164465"/>
        </a:xfrm>
        <a:prstGeom prst="rect">
          <a:avLst/>
        </a:prstGeom>
        <a:noFill/>
        <a:ln w="9525" algn="ctr">
          <a:noFill/>
          <a:miter lim="800000"/>
          <a:headEnd/>
          <a:tailEnd/>
        </a:ln>
        <a:effectLst/>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４</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2441575</xdr:colOff>
      <xdr:row>17</xdr:row>
      <xdr:rowOff>83820</xdr:rowOff>
    </xdr:from>
    <xdr:to xmlns:xdr="http://schemas.openxmlformats.org/drawingml/2006/spreadsheetDrawing">
      <xdr:col>4</xdr:col>
      <xdr:colOff>2640330</xdr:colOff>
      <xdr:row>17</xdr:row>
      <xdr:rowOff>245110</xdr:rowOff>
    </xdr:to>
    <xdr:sp macro="" textlink="">
      <xdr:nvSpPr>
        <xdr:cNvPr id="2" name="Text Box 1"/>
        <xdr:cNvSpPr txBox="1">
          <a:spLocks noChangeArrowheads="1"/>
        </xdr:cNvSpPr>
      </xdr:nvSpPr>
      <xdr:spPr>
        <a:xfrm>
          <a:off x="3537585" y="7648575"/>
          <a:ext cx="198755" cy="161290"/>
        </a:xfrm>
        <a:prstGeom prst="rect">
          <a:avLst/>
        </a:prstGeom>
        <a:noFill/>
        <a:ln w="9525" algn="ctr">
          <a:noFill/>
          <a:miter lim="800000"/>
          <a:headEnd/>
          <a:tailEnd/>
        </a:ln>
        <a:effectLst/>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４</a:t>
          </a:r>
        </a:p>
      </xdr:txBody>
    </xdr:sp>
    <xdr:clientData/>
  </xdr:twoCellAnchor>
  <xdr:twoCellAnchor editAs="oneCell">
    <xdr:from xmlns:xdr="http://schemas.openxmlformats.org/drawingml/2006/spreadsheetDrawing">
      <xdr:col>4</xdr:col>
      <xdr:colOff>2441575</xdr:colOff>
      <xdr:row>35</xdr:row>
      <xdr:rowOff>0</xdr:rowOff>
    </xdr:from>
    <xdr:to xmlns:xdr="http://schemas.openxmlformats.org/drawingml/2006/spreadsheetDrawing">
      <xdr:col>4</xdr:col>
      <xdr:colOff>2640330</xdr:colOff>
      <xdr:row>35</xdr:row>
      <xdr:rowOff>162560</xdr:rowOff>
    </xdr:to>
    <xdr:sp macro="" textlink="">
      <xdr:nvSpPr>
        <xdr:cNvPr id="3" name="Text Box 1"/>
        <xdr:cNvSpPr txBox="1">
          <a:spLocks noChangeArrowheads="1"/>
        </xdr:cNvSpPr>
      </xdr:nvSpPr>
      <xdr:spPr>
        <a:xfrm>
          <a:off x="3537585" y="15756255"/>
          <a:ext cx="198755" cy="162560"/>
        </a:xfrm>
        <a:prstGeom prst="rect">
          <a:avLst/>
        </a:prstGeom>
        <a:noFill/>
        <a:ln w="9525" algn="ctr">
          <a:noFill/>
          <a:miter lim="800000"/>
          <a:headEnd/>
          <a:tailEnd/>
        </a:ln>
        <a:effectLst/>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V150"/>
  <sheetViews>
    <sheetView tabSelected="1" zoomScale="85" zoomScaleNormal="85" workbookViewId="0"/>
  </sheetViews>
  <sheetFormatPr defaultRowHeight="26.4"/>
  <cols>
    <col min="1" max="21" width="9" style="1" customWidth="1"/>
    <col min="22" max="22" width="35.625" style="1" customWidth="1"/>
    <col min="23" max="16384" width="9" style="1" customWidth="1"/>
  </cols>
  <sheetData>
    <row r="1" spans="1:2" ht="28.8">
      <c r="A1" s="2" t="s">
        <v>181</v>
      </c>
    </row>
    <row r="2" spans="1:2" ht="28.8">
      <c r="A2" s="3" t="s">
        <v>338</v>
      </c>
    </row>
    <row r="4" spans="1:2">
      <c r="B4" s="1" t="s">
        <v>332</v>
      </c>
    </row>
    <row r="21" spans="2:2">
      <c r="B21" s="1" t="s">
        <v>313</v>
      </c>
    </row>
    <row r="38" spans="2:3">
      <c r="B38" s="1" t="s">
        <v>314</v>
      </c>
    </row>
    <row r="39" spans="2:3">
      <c r="C39" s="1" t="s">
        <v>329</v>
      </c>
    </row>
    <row r="57" spans="2:22">
      <c r="B57" s="4" t="s">
        <v>315</v>
      </c>
    </row>
    <row r="58" spans="2:22">
      <c r="C58" s="1" t="s">
        <v>257</v>
      </c>
      <c r="T58" s="1" t="s">
        <v>327</v>
      </c>
    </row>
    <row r="59" spans="2:22">
      <c r="T59" s="5" t="s">
        <v>122</v>
      </c>
      <c r="U59" s="5">
        <v>1</v>
      </c>
      <c r="V59" s="7" t="s">
        <v>289</v>
      </c>
    </row>
    <row r="60" spans="2:22">
      <c r="T60" s="5"/>
      <c r="U60" s="5">
        <v>2</v>
      </c>
      <c r="V60" s="7" t="s">
        <v>324</v>
      </c>
    </row>
    <row r="61" spans="2:22">
      <c r="T61" s="5"/>
      <c r="U61" s="5">
        <v>3</v>
      </c>
      <c r="V61" s="7" t="s">
        <v>325</v>
      </c>
    </row>
    <row r="62" spans="2:22">
      <c r="T62" s="5"/>
      <c r="U62" s="5">
        <v>4</v>
      </c>
      <c r="V62" s="7" t="s">
        <v>326</v>
      </c>
    </row>
    <row r="63" spans="2:22">
      <c r="T63" s="5"/>
      <c r="U63" s="5">
        <v>5</v>
      </c>
      <c r="V63" s="7" t="s">
        <v>7</v>
      </c>
    </row>
    <row r="64" spans="2:22">
      <c r="T64" s="6" t="s">
        <v>318</v>
      </c>
      <c r="U64" s="6">
        <v>1</v>
      </c>
      <c r="V64" s="8" t="s">
        <v>42</v>
      </c>
    </row>
    <row r="65" spans="2:22">
      <c r="T65" s="6"/>
      <c r="U65" s="6">
        <v>2</v>
      </c>
      <c r="V65" s="8" t="s">
        <v>319</v>
      </c>
    </row>
    <row r="66" spans="2:22">
      <c r="T66" s="6"/>
      <c r="U66" s="6">
        <v>3</v>
      </c>
      <c r="V66" s="8" t="s">
        <v>320</v>
      </c>
    </row>
    <row r="67" spans="2:22">
      <c r="T67" s="6"/>
      <c r="U67" s="6">
        <v>4</v>
      </c>
      <c r="V67" s="8" t="s">
        <v>321</v>
      </c>
    </row>
    <row r="68" spans="2:22">
      <c r="T68" s="6"/>
      <c r="U68" s="6">
        <v>5</v>
      </c>
      <c r="V68" s="8" t="s">
        <v>323</v>
      </c>
    </row>
    <row r="76" spans="2:22">
      <c r="B76" s="1" t="s">
        <v>316</v>
      </c>
    </row>
    <row r="94" spans="2:2">
      <c r="B94" s="1" t="s">
        <v>328</v>
      </c>
    </row>
    <row r="112" spans="2:2">
      <c r="B112" s="1" t="s">
        <v>79</v>
      </c>
    </row>
    <row r="113" spans="3:3">
      <c r="C113" s="1" t="s">
        <v>317</v>
      </c>
    </row>
    <row r="114" spans="3:3">
      <c r="C114" s="1" t="s">
        <v>330</v>
      </c>
    </row>
    <row r="132" spans="2:2">
      <c r="B132" s="1" t="s">
        <v>333</v>
      </c>
    </row>
    <row r="150" spans="2:2">
      <c r="B150" s="1" t="s">
        <v>331</v>
      </c>
    </row>
  </sheetData>
  <mergeCells count="2">
    <mergeCell ref="T59:T63"/>
    <mergeCell ref="T64:T68"/>
  </mergeCells>
  <phoneticPr fontId="2"/>
  <pageMargins left="0.7" right="0.7" top="0.75" bottom="0.7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N557"/>
  <sheetViews>
    <sheetView view="pageBreakPreview" topLeftCell="C1" zoomScaleSheetLayoutView="100" workbookViewId="0">
      <selection activeCell="D2" sqref="D2"/>
    </sheetView>
  </sheetViews>
  <sheetFormatPr defaultRowHeight="13.2"/>
  <cols>
    <col min="1" max="1" width="20.875" hidden="1" customWidth="1"/>
    <col min="2" max="2" width="5.25" style="9" hidden="1" customWidth="1"/>
    <col min="3" max="4" width="4.5" customWidth="1"/>
    <col min="5" max="6" width="9" style="9" customWidth="1"/>
    <col min="7" max="7" width="20" style="9" customWidth="1"/>
    <col min="8" max="8" width="40" customWidth="1"/>
    <col min="9" max="11" width="10" style="10" customWidth="1"/>
  </cols>
  <sheetData>
    <row r="1" spans="1:14" ht="30" customHeight="1">
      <c r="C1" s="14" t="s">
        <v>210</v>
      </c>
      <c r="D1" s="30">
        <v>7</v>
      </c>
      <c r="E1" s="35" t="s">
        <v>334</v>
      </c>
      <c r="F1" s="45"/>
      <c r="G1" s="49" t="s">
        <v>27</v>
      </c>
      <c r="H1" s="60"/>
      <c r="L1" s="114" t="s">
        <v>283</v>
      </c>
      <c r="M1" s="114" t="s">
        <v>115</v>
      </c>
      <c r="N1" s="114" t="s">
        <v>113</v>
      </c>
    </row>
    <row r="2" spans="1:14" s="9" customFormat="1" ht="14.7">
      <c r="A2" s="9" t="s">
        <v>85</v>
      </c>
      <c r="B2" s="12" t="s">
        <v>94</v>
      </c>
      <c r="C2" s="15" t="s">
        <v>1</v>
      </c>
      <c r="D2" s="15" t="s">
        <v>5</v>
      </c>
      <c r="E2" s="36" t="s">
        <v>32</v>
      </c>
      <c r="F2" s="36" t="s">
        <v>21</v>
      </c>
      <c r="G2" s="22" t="s">
        <v>12</v>
      </c>
      <c r="H2" s="15" t="s">
        <v>13</v>
      </c>
      <c r="I2" s="69" t="s">
        <v>10</v>
      </c>
      <c r="J2" s="89" t="s">
        <v>16</v>
      </c>
      <c r="K2" s="85" t="s">
        <v>18</v>
      </c>
    </row>
    <row r="3" spans="1:14" ht="18.75" customHeight="1">
      <c r="A3" t="str">
        <f t="shared" ref="A3:A19" si="0">G3&amp;B3</f>
        <v>前年度繰越金1</v>
      </c>
      <c r="B3" s="13">
        <f>COUNTIF($G$3:G3,G3)</f>
        <v>1</v>
      </c>
      <c r="C3" s="16">
        <v>4</v>
      </c>
      <c r="D3" s="31">
        <v>1</v>
      </c>
      <c r="E3" s="37" t="s">
        <v>26</v>
      </c>
      <c r="F3" s="46">
        <v>5</v>
      </c>
      <c r="G3" s="50" t="str">
        <f t="shared" ref="G3:G19" si="1">IF(AND(E3="収入",F3=1),"会費",(IF(AND(E3="収入",F3=2),"補助金および助成金",(IF(AND(E3="収入",F3=3),"寄付金",(IF(AND(E3="収入",F3=4),"雑収入",(IF(AND(E3="収入",F3=5),"前年度繰越金",(IF(AND(E3="支出",F3=1),"社会奉仕活動",(IF(AND(E3="支出",F3=2),"生きがいを高める活動",(IF(AND(E3="支出",F3=3),"健康を進める活動",(IF(AND(E3="支出",F3=4),"その他の社会活動",(IF(AND(E3="支出",F3=5),"補助対象外","")))))))))))))))))))</f>
        <v>前年度繰越金</v>
      </c>
      <c r="H3" s="16" t="s">
        <v>6</v>
      </c>
      <c r="I3" s="70">
        <v>500000</v>
      </c>
      <c r="J3" s="90"/>
      <c r="K3" s="103">
        <f>I3</f>
        <v>500000</v>
      </c>
    </row>
    <row r="4" spans="1:14" ht="18.75" customHeight="1">
      <c r="A4" t="str">
        <f t="shared" si="0"/>
        <v>社会奉仕活動1</v>
      </c>
      <c r="B4" s="13">
        <f>COUNTIF($G$3:G4,G4)</f>
        <v>1</v>
      </c>
      <c r="C4" s="17">
        <v>4</v>
      </c>
      <c r="D4" s="32">
        <v>1</v>
      </c>
      <c r="E4" s="38" t="s">
        <v>9</v>
      </c>
      <c r="F4" s="47">
        <v>1</v>
      </c>
      <c r="G4" s="50" t="str">
        <f t="shared" si="1"/>
        <v>社会奉仕活動</v>
      </c>
      <c r="H4" s="17" t="s">
        <v>59</v>
      </c>
      <c r="I4" s="71"/>
      <c r="J4" s="91">
        <v>10000</v>
      </c>
      <c r="K4" s="103">
        <f t="shared" ref="K4:K19" si="2">IF(AND((E4="収入"),I4&gt;0),(K3+I4),(IF(AND((E4="支出"),J4&gt;0),(K3-J4),"")))</f>
        <v>490000</v>
      </c>
    </row>
    <row r="5" spans="1:14" ht="18.75" customHeight="1">
      <c r="A5" t="str">
        <f t="shared" si="0"/>
        <v>会費1</v>
      </c>
      <c r="B5" s="13">
        <f>COUNTIF($G$3:G5,G5)</f>
        <v>1</v>
      </c>
      <c r="C5" s="17">
        <v>4</v>
      </c>
      <c r="D5" s="32">
        <v>2</v>
      </c>
      <c r="E5" s="38" t="s">
        <v>26</v>
      </c>
      <c r="F5" s="47">
        <v>1</v>
      </c>
      <c r="G5" s="50" t="str">
        <f t="shared" si="1"/>
        <v>会費</v>
      </c>
      <c r="H5" s="17" t="s">
        <v>300</v>
      </c>
      <c r="I5" s="71">
        <v>10000</v>
      </c>
      <c r="J5" s="91"/>
      <c r="K5" s="103">
        <f t="shared" si="2"/>
        <v>500000</v>
      </c>
    </row>
    <row r="6" spans="1:14" ht="18.75" customHeight="1">
      <c r="A6" t="str">
        <f t="shared" si="0"/>
        <v>生きがいを高める活動1</v>
      </c>
      <c r="B6" s="13">
        <f>COUNTIF($G$3:G6,G6)</f>
        <v>1</v>
      </c>
      <c r="C6" s="17">
        <v>4</v>
      </c>
      <c r="D6" s="32">
        <v>2</v>
      </c>
      <c r="E6" s="38" t="s">
        <v>9</v>
      </c>
      <c r="F6" s="47">
        <v>2</v>
      </c>
      <c r="G6" s="50" t="str">
        <f t="shared" si="1"/>
        <v>生きがいを高める活動</v>
      </c>
      <c r="H6" s="17" t="s">
        <v>302</v>
      </c>
      <c r="I6" s="71"/>
      <c r="J6" s="91">
        <v>20000</v>
      </c>
      <c r="K6" s="103">
        <f t="shared" si="2"/>
        <v>480000</v>
      </c>
    </row>
    <row r="7" spans="1:14" ht="18.75" customHeight="1">
      <c r="A7" t="str">
        <f t="shared" si="0"/>
        <v>補助金および助成金1</v>
      </c>
      <c r="B7" s="13">
        <f>COUNTIF($G$3:G7,G7)</f>
        <v>1</v>
      </c>
      <c r="C7" s="17">
        <v>4</v>
      </c>
      <c r="D7" s="32">
        <v>3</v>
      </c>
      <c r="E7" s="38" t="s">
        <v>26</v>
      </c>
      <c r="F7" s="47">
        <v>2</v>
      </c>
      <c r="G7" s="50" t="str">
        <f t="shared" si="1"/>
        <v>補助金および助成金</v>
      </c>
      <c r="H7" s="17" t="s">
        <v>194</v>
      </c>
      <c r="I7" s="71">
        <v>20000</v>
      </c>
      <c r="J7" s="91"/>
      <c r="K7" s="103">
        <f t="shared" si="2"/>
        <v>500000</v>
      </c>
    </row>
    <row r="8" spans="1:14" ht="18.75" customHeight="1">
      <c r="A8" t="str">
        <f t="shared" si="0"/>
        <v>健康を進める活動1</v>
      </c>
      <c r="B8" s="13">
        <f>COUNTIF($G$3:G8,G8)</f>
        <v>1</v>
      </c>
      <c r="C8" s="17">
        <v>4</v>
      </c>
      <c r="D8" s="32">
        <v>3</v>
      </c>
      <c r="E8" s="38" t="s">
        <v>9</v>
      </c>
      <c r="F8" s="47">
        <v>3</v>
      </c>
      <c r="G8" s="50" t="str">
        <f t="shared" si="1"/>
        <v>健康を進める活動</v>
      </c>
      <c r="H8" s="17" t="s">
        <v>168</v>
      </c>
      <c r="I8" s="71"/>
      <c r="J8" s="91">
        <v>30000</v>
      </c>
      <c r="K8" s="103">
        <f t="shared" si="2"/>
        <v>470000</v>
      </c>
    </row>
    <row r="9" spans="1:14" ht="18.75" customHeight="1">
      <c r="A9" t="str">
        <f t="shared" si="0"/>
        <v>寄付金1</v>
      </c>
      <c r="B9" s="13">
        <f>COUNTIF($G$3:G9,G9)</f>
        <v>1</v>
      </c>
      <c r="C9" s="17">
        <v>4</v>
      </c>
      <c r="D9" s="32">
        <v>4</v>
      </c>
      <c r="E9" s="38" t="s">
        <v>26</v>
      </c>
      <c r="F9" s="47">
        <v>3</v>
      </c>
      <c r="G9" s="50" t="str">
        <f t="shared" si="1"/>
        <v>寄付金</v>
      </c>
      <c r="H9" s="17" t="s">
        <v>305</v>
      </c>
      <c r="I9" s="71">
        <v>30000</v>
      </c>
      <c r="J9" s="91"/>
      <c r="K9" s="103">
        <f t="shared" si="2"/>
        <v>500000</v>
      </c>
    </row>
    <row r="10" spans="1:14" ht="18.75" customHeight="1">
      <c r="A10" t="str">
        <f t="shared" si="0"/>
        <v>その他の社会活動1</v>
      </c>
      <c r="B10" s="13">
        <f>COUNTIF($G$3:G10,G10)</f>
        <v>1</v>
      </c>
      <c r="C10" s="17">
        <v>4</v>
      </c>
      <c r="D10" s="32">
        <v>4</v>
      </c>
      <c r="E10" s="38" t="s">
        <v>9</v>
      </c>
      <c r="F10" s="47">
        <v>4</v>
      </c>
      <c r="G10" s="50" t="str">
        <f t="shared" si="1"/>
        <v>その他の社会活動</v>
      </c>
      <c r="H10" s="17" t="s">
        <v>303</v>
      </c>
      <c r="I10" s="71"/>
      <c r="J10" s="91">
        <v>40000</v>
      </c>
      <c r="K10" s="103">
        <f t="shared" si="2"/>
        <v>460000</v>
      </c>
      <c r="M10" s="115"/>
      <c r="N10" s="117" t="s">
        <v>98</v>
      </c>
    </row>
    <row r="11" spans="1:14" ht="18.75" customHeight="1">
      <c r="A11" t="str">
        <f t="shared" si="0"/>
        <v>雑収入1</v>
      </c>
      <c r="B11" s="13">
        <f>COUNTIF($G$3:G11,G11)</f>
        <v>1</v>
      </c>
      <c r="C11" s="17">
        <v>4</v>
      </c>
      <c r="D11" s="32">
        <v>5</v>
      </c>
      <c r="E11" s="38" t="s">
        <v>26</v>
      </c>
      <c r="F11" s="47">
        <v>4</v>
      </c>
      <c r="G11" s="50" t="str">
        <f t="shared" si="1"/>
        <v>雑収入</v>
      </c>
      <c r="H11" s="17" t="s">
        <v>301</v>
      </c>
      <c r="I11" s="71">
        <v>40000</v>
      </c>
      <c r="J11" s="91"/>
      <c r="K11" s="103">
        <f t="shared" si="2"/>
        <v>500000</v>
      </c>
    </row>
    <row r="12" spans="1:14" ht="18.75" customHeight="1">
      <c r="A12" t="str">
        <f t="shared" si="0"/>
        <v>補助対象外1</v>
      </c>
      <c r="B12" s="13">
        <f>COUNTIF($G$3:G12,G12)</f>
        <v>1</v>
      </c>
      <c r="C12" s="17">
        <v>4</v>
      </c>
      <c r="D12" s="32">
        <v>5</v>
      </c>
      <c r="E12" s="38" t="s">
        <v>9</v>
      </c>
      <c r="F12" s="47">
        <v>5</v>
      </c>
      <c r="G12" s="50" t="str">
        <f t="shared" si="1"/>
        <v>補助対象外</v>
      </c>
      <c r="H12" s="17" t="s">
        <v>278</v>
      </c>
      <c r="I12" s="71"/>
      <c r="J12" s="91">
        <v>50000</v>
      </c>
      <c r="K12" s="103">
        <f t="shared" si="2"/>
        <v>450000</v>
      </c>
      <c r="M12" s="116"/>
      <c r="N12" s="117" t="s">
        <v>246</v>
      </c>
    </row>
    <row r="13" spans="1:14" ht="18.75" customHeight="1">
      <c r="A13" t="str">
        <f t="shared" si="0"/>
        <v>1</v>
      </c>
      <c r="B13" s="13">
        <f>COUNTIF($G$3:G13,G13)</f>
        <v>1</v>
      </c>
      <c r="C13" s="17"/>
      <c r="D13" s="32"/>
      <c r="E13" s="38"/>
      <c r="F13" s="47"/>
      <c r="G13" s="50" t="str">
        <f t="shared" si="1"/>
        <v/>
      </c>
      <c r="H13" s="17"/>
      <c r="I13" s="71"/>
      <c r="J13" s="91"/>
      <c r="K13" s="103" t="str">
        <f t="shared" si="2"/>
        <v/>
      </c>
    </row>
    <row r="14" spans="1:14" ht="18.75" customHeight="1">
      <c r="A14" t="str">
        <f t="shared" si="0"/>
        <v>2</v>
      </c>
      <c r="B14" s="13">
        <f>COUNTIF($G$3:G14,G14)</f>
        <v>2</v>
      </c>
      <c r="C14" s="17"/>
      <c r="D14" s="32"/>
      <c r="E14" s="38"/>
      <c r="F14" s="47"/>
      <c r="G14" s="50" t="str">
        <f t="shared" si="1"/>
        <v/>
      </c>
      <c r="H14" s="17"/>
      <c r="I14" s="71"/>
      <c r="J14" s="91"/>
      <c r="K14" s="103" t="str">
        <f t="shared" si="2"/>
        <v/>
      </c>
    </row>
    <row r="15" spans="1:14" ht="18.75" customHeight="1">
      <c r="A15" t="str">
        <f t="shared" si="0"/>
        <v>3</v>
      </c>
      <c r="B15" s="13">
        <f>COUNTIF($G$3:G15,G15)</f>
        <v>3</v>
      </c>
      <c r="C15" s="17"/>
      <c r="D15" s="32"/>
      <c r="E15" s="38"/>
      <c r="F15" s="47"/>
      <c r="G15" s="50" t="str">
        <f t="shared" si="1"/>
        <v/>
      </c>
      <c r="H15" s="17"/>
      <c r="I15" s="71"/>
      <c r="J15" s="91"/>
      <c r="K15" s="103" t="str">
        <f t="shared" si="2"/>
        <v/>
      </c>
    </row>
    <row r="16" spans="1:14" ht="18.75" customHeight="1">
      <c r="A16" t="str">
        <f t="shared" si="0"/>
        <v>4</v>
      </c>
      <c r="B16" s="13">
        <f>COUNTIF($G$3:G16,G16)</f>
        <v>4</v>
      </c>
      <c r="C16" s="17"/>
      <c r="D16" s="32"/>
      <c r="E16" s="38"/>
      <c r="F16" s="47"/>
      <c r="G16" s="50" t="str">
        <f t="shared" si="1"/>
        <v/>
      </c>
      <c r="H16" s="17"/>
      <c r="I16" s="71"/>
      <c r="J16" s="91"/>
      <c r="K16" s="103" t="str">
        <f t="shared" si="2"/>
        <v/>
      </c>
    </row>
    <row r="17" spans="1:11" ht="18.75" customHeight="1">
      <c r="A17" t="str">
        <f t="shared" si="0"/>
        <v>5</v>
      </c>
      <c r="B17" s="13">
        <f>COUNTIF($G$3:G17,G17)</f>
        <v>5</v>
      </c>
      <c r="C17" s="17"/>
      <c r="D17" s="32"/>
      <c r="E17" s="38"/>
      <c r="F17" s="47"/>
      <c r="G17" s="50" t="str">
        <f t="shared" si="1"/>
        <v/>
      </c>
      <c r="H17" s="17"/>
      <c r="I17" s="71"/>
      <c r="J17" s="91"/>
      <c r="K17" s="103" t="str">
        <f t="shared" si="2"/>
        <v/>
      </c>
    </row>
    <row r="18" spans="1:11" ht="18.75" customHeight="1">
      <c r="A18" t="str">
        <f t="shared" si="0"/>
        <v>6</v>
      </c>
      <c r="B18" s="13">
        <f>COUNTIF($G$3:G18,G18)</f>
        <v>6</v>
      </c>
      <c r="C18" s="17"/>
      <c r="D18" s="32"/>
      <c r="E18" s="38"/>
      <c r="F18" s="47"/>
      <c r="G18" s="50" t="str">
        <f t="shared" si="1"/>
        <v/>
      </c>
      <c r="H18" s="17"/>
      <c r="I18" s="71"/>
      <c r="J18" s="91"/>
      <c r="K18" s="103" t="str">
        <f t="shared" si="2"/>
        <v/>
      </c>
    </row>
    <row r="19" spans="1:11" ht="18.75" customHeight="1">
      <c r="A19" t="str">
        <f t="shared" si="0"/>
        <v>7</v>
      </c>
      <c r="B19" s="13">
        <f>COUNTIF($G$3:G19,G19)</f>
        <v>7</v>
      </c>
      <c r="C19" s="18"/>
      <c r="D19" s="33"/>
      <c r="E19" s="39"/>
      <c r="F19" s="48"/>
      <c r="G19" s="50" t="str">
        <f t="shared" si="1"/>
        <v/>
      </c>
      <c r="H19" s="18"/>
      <c r="I19" s="72"/>
      <c r="J19" s="92"/>
      <c r="K19" s="103" t="str">
        <f t="shared" si="2"/>
        <v/>
      </c>
    </row>
    <row r="20" spans="1:11" ht="18.75" customHeight="1">
      <c r="G20" s="51"/>
      <c r="H20" s="61" t="s">
        <v>93</v>
      </c>
      <c r="I20" s="73">
        <f>SUM(I3:I19)</f>
        <v>600000</v>
      </c>
      <c r="J20" s="93">
        <f>SUM(J3:J19)</f>
        <v>150000</v>
      </c>
      <c r="K20" s="104">
        <f>INDEX(K3:K19,COUNTIF(K3:K19,"&gt;0"))</f>
        <v>450000</v>
      </c>
    </row>
    <row r="21" spans="1:11" ht="18.75" customHeight="1">
      <c r="G21" s="51"/>
      <c r="H21" s="62"/>
    </row>
    <row r="22" spans="1:11" ht="18.75" customHeight="1">
      <c r="G22" s="52" t="s">
        <v>29</v>
      </c>
      <c r="H22" s="63" t="s">
        <v>50</v>
      </c>
      <c r="I22" s="74">
        <f>SUMIF(F3:F19,1,I3:I19)</f>
        <v>10000</v>
      </c>
      <c r="J22" s="94"/>
      <c r="K22" s="105"/>
    </row>
    <row r="23" spans="1:11" ht="18.75" customHeight="1">
      <c r="G23" s="53"/>
      <c r="H23" s="63" t="s">
        <v>3</v>
      </c>
      <c r="I23" s="74">
        <f>SUMIF(F3:F19,2,I3:I19)</f>
        <v>20000</v>
      </c>
      <c r="J23" s="94"/>
      <c r="K23" s="105"/>
    </row>
    <row r="24" spans="1:11" ht="18.75" customHeight="1">
      <c r="G24" s="53"/>
      <c r="H24" s="63" t="s">
        <v>52</v>
      </c>
      <c r="I24" s="74">
        <f>SUMIF(F3:F19,3,I3:I19)</f>
        <v>30000</v>
      </c>
      <c r="J24" s="94"/>
      <c r="K24" s="105"/>
    </row>
    <row r="25" spans="1:11" ht="18.75" customHeight="1">
      <c r="G25" s="53"/>
      <c r="H25" s="63" t="s">
        <v>53</v>
      </c>
      <c r="I25" s="74">
        <f>SUMIF(F3:F19,4,I3:I19)</f>
        <v>40000</v>
      </c>
      <c r="J25" s="94"/>
      <c r="K25" s="105"/>
    </row>
    <row r="26" spans="1:11" ht="18.75" customHeight="1">
      <c r="G26" s="53"/>
      <c r="H26" s="63" t="s">
        <v>54</v>
      </c>
      <c r="I26" s="74">
        <f>SUMIF(F3:F19,5,I3:I19)</f>
        <v>500000</v>
      </c>
      <c r="J26" s="94"/>
      <c r="K26" s="105"/>
    </row>
    <row r="27" spans="1:11" ht="18.75" customHeight="1">
      <c r="G27" s="54"/>
      <c r="H27" s="64" t="s">
        <v>44</v>
      </c>
      <c r="I27" s="75">
        <f>SUM(I22:I26)</f>
        <v>600000</v>
      </c>
      <c r="J27" s="95"/>
      <c r="K27" s="106"/>
    </row>
    <row r="28" spans="1:11" ht="18.75" customHeight="1">
      <c r="G28" s="55" t="s">
        <v>35</v>
      </c>
      <c r="H28" s="65" t="s">
        <v>55</v>
      </c>
      <c r="I28" s="76">
        <f>SUMIF(F3:F19,1,J3:J19)</f>
        <v>10000</v>
      </c>
      <c r="J28" s="96"/>
      <c r="K28" s="107"/>
    </row>
    <row r="29" spans="1:11" ht="18.75" customHeight="1">
      <c r="G29" s="56"/>
      <c r="H29" s="66" t="s">
        <v>58</v>
      </c>
      <c r="I29" s="77">
        <f>SUMIF(F3:F19,2,J3:J19)</f>
        <v>20000</v>
      </c>
      <c r="J29" s="97"/>
      <c r="K29" s="108"/>
    </row>
    <row r="30" spans="1:11" ht="18.75" customHeight="1">
      <c r="G30" s="56"/>
      <c r="H30" s="66" t="s">
        <v>61</v>
      </c>
      <c r="I30" s="77">
        <f>SUMIF(F3:F19,3,J3:J19)</f>
        <v>30000</v>
      </c>
      <c r="J30" s="97"/>
      <c r="K30" s="108"/>
    </row>
    <row r="31" spans="1:11" ht="18.75" customHeight="1">
      <c r="G31" s="56"/>
      <c r="H31" s="66" t="s">
        <v>62</v>
      </c>
      <c r="I31" s="77">
        <f>SUMIF(F3:F19,4,J3:J19)</f>
        <v>40000</v>
      </c>
      <c r="J31" s="97"/>
      <c r="K31" s="108"/>
    </row>
    <row r="32" spans="1:11" ht="18.75" customHeight="1">
      <c r="G32" s="56"/>
      <c r="H32" s="66" t="s">
        <v>2</v>
      </c>
      <c r="I32" s="77">
        <f>SUMIF(F3:F19,5,J3:J19)</f>
        <v>50000</v>
      </c>
      <c r="J32" s="97"/>
      <c r="K32" s="108"/>
    </row>
    <row r="33" spans="2:11" ht="18.75" customHeight="1">
      <c r="G33" s="57"/>
      <c r="H33" s="67" t="s">
        <v>40</v>
      </c>
      <c r="I33" s="78">
        <f>SUM(I28:I32)</f>
        <v>150000</v>
      </c>
      <c r="J33" s="98"/>
      <c r="K33" s="109"/>
    </row>
    <row r="34" spans="2:11" ht="18.75" customHeight="1">
      <c r="G34" s="58" t="s">
        <v>46</v>
      </c>
      <c r="H34" s="68"/>
      <c r="I34" s="79">
        <f>I27-I33</f>
        <v>450000</v>
      </c>
      <c r="J34" s="99"/>
      <c r="K34" s="110"/>
    </row>
    <row r="35" spans="2:11" ht="18.75" customHeight="1">
      <c r="C35" s="19" t="s">
        <v>17</v>
      </c>
      <c r="G35" s="59"/>
      <c r="H35" s="59"/>
      <c r="I35" s="80"/>
      <c r="J35" s="80"/>
      <c r="K35" s="80"/>
    </row>
    <row r="36" spans="2:11" ht="18.75" customHeight="1">
      <c r="G36" s="59"/>
      <c r="H36" s="59"/>
      <c r="I36" s="80"/>
      <c r="J36" s="80"/>
      <c r="K36" s="80"/>
    </row>
    <row r="37" spans="2:11" ht="18.75" customHeight="1">
      <c r="C37" s="20" t="s">
        <v>22</v>
      </c>
      <c r="G37" s="59"/>
      <c r="H37" s="59"/>
      <c r="I37" s="80"/>
      <c r="J37" s="80"/>
      <c r="K37" s="80"/>
    </row>
    <row r="38" spans="2:11" ht="18.75" customHeight="1">
      <c r="C38" s="21" t="s">
        <v>96</v>
      </c>
    </row>
    <row r="39" spans="2:11" ht="15" customHeight="1">
      <c r="C39" s="22" t="s">
        <v>1</v>
      </c>
      <c r="D39" s="22" t="s">
        <v>5</v>
      </c>
      <c r="E39" s="22" t="s">
        <v>32</v>
      </c>
      <c r="F39" s="22" t="s">
        <v>21</v>
      </c>
      <c r="G39" s="22" t="s">
        <v>12</v>
      </c>
      <c r="H39" s="22" t="s">
        <v>13</v>
      </c>
      <c r="I39" s="81" t="s">
        <v>83</v>
      </c>
      <c r="J39" s="100"/>
      <c r="K39" s="111"/>
    </row>
    <row r="40" spans="2:11" s="10" customFormat="1" ht="15" customHeight="1">
      <c r="B40" s="9">
        <v>1</v>
      </c>
      <c r="C40" s="23">
        <f t="shared" ref="C40:C69" si="3">IFERROR(VLOOKUP("会費"&amp;B40,$A$3:$J$19,3,FALSE),"")</f>
        <v>4</v>
      </c>
      <c r="D40" s="23">
        <f t="shared" ref="D40:D69" si="4">IFERROR(VLOOKUP("会費"&amp;B40,$A$3:$J$19,4,FALSE),"")</f>
        <v>2</v>
      </c>
      <c r="E40" s="12" t="str">
        <f t="shared" ref="E40:E69" si="5">IFERROR(VLOOKUP("会費"&amp;B40,$A$3:$J$19,5,FALSE),"")</f>
        <v>収入</v>
      </c>
      <c r="F40" s="12">
        <f t="shared" ref="F40:F69" si="6">IFERROR(VLOOKUP("会費"&amp;B40,$A$3:$J$19,6,FALSE),"")</f>
        <v>1</v>
      </c>
      <c r="G40" s="12" t="str">
        <f t="shared" ref="G40:G69" si="7">IFERROR(VLOOKUP("会費"&amp;B40,$A$3:$J$19,7,FALSE),"")</f>
        <v>会費</v>
      </c>
      <c r="H40" s="23" t="str">
        <f t="shared" ref="H40:H69" si="8">IFERROR(VLOOKUP("会費"&amp;B40,$A$3:$J$19,8,FALSE),"")</f>
        <v>会費　４月分</v>
      </c>
      <c r="I40" s="82">
        <f t="shared" ref="I40:I69" si="9">IFERROR(VLOOKUP("会費"&amp;B40,$A$3:$J$19,9,FALSE),"")</f>
        <v>10000</v>
      </c>
      <c r="J40" s="82"/>
      <c r="K40" s="82"/>
    </row>
    <row r="41" spans="2:11" s="10" customFormat="1" ht="15" customHeight="1">
      <c r="B41" s="9">
        <v>2</v>
      </c>
      <c r="C41" s="23" t="str">
        <f t="shared" si="3"/>
        <v/>
      </c>
      <c r="D41" s="23" t="str">
        <f t="shared" si="4"/>
        <v/>
      </c>
      <c r="E41" s="12" t="str">
        <f t="shared" si="5"/>
        <v/>
      </c>
      <c r="F41" s="12" t="str">
        <f t="shared" si="6"/>
        <v/>
      </c>
      <c r="G41" s="12" t="str">
        <f t="shared" si="7"/>
        <v/>
      </c>
      <c r="H41" s="23" t="str">
        <f t="shared" si="8"/>
        <v/>
      </c>
      <c r="I41" s="83" t="str">
        <f t="shared" si="9"/>
        <v/>
      </c>
      <c r="J41" s="101"/>
      <c r="K41" s="112"/>
    </row>
    <row r="42" spans="2:11" s="10" customFormat="1" ht="15" customHeight="1">
      <c r="B42" s="9">
        <v>3</v>
      </c>
      <c r="C42" s="23" t="str">
        <f t="shared" si="3"/>
        <v/>
      </c>
      <c r="D42" s="23" t="str">
        <f t="shared" si="4"/>
        <v/>
      </c>
      <c r="E42" s="12" t="str">
        <f t="shared" si="5"/>
        <v/>
      </c>
      <c r="F42" s="12" t="str">
        <f t="shared" si="6"/>
        <v/>
      </c>
      <c r="G42" s="12" t="str">
        <f t="shared" si="7"/>
        <v/>
      </c>
      <c r="H42" s="23" t="str">
        <f t="shared" si="8"/>
        <v/>
      </c>
      <c r="I42" s="83" t="str">
        <f t="shared" si="9"/>
        <v/>
      </c>
      <c r="J42" s="101"/>
      <c r="K42" s="112"/>
    </row>
    <row r="43" spans="2:11" s="10" customFormat="1" ht="15" customHeight="1">
      <c r="B43" s="9">
        <v>4</v>
      </c>
      <c r="C43" s="23" t="str">
        <f t="shared" si="3"/>
        <v/>
      </c>
      <c r="D43" s="23" t="str">
        <f t="shared" si="4"/>
        <v/>
      </c>
      <c r="E43" s="12" t="str">
        <f t="shared" si="5"/>
        <v/>
      </c>
      <c r="F43" s="12" t="str">
        <f t="shared" si="6"/>
        <v/>
      </c>
      <c r="G43" s="12" t="str">
        <f t="shared" si="7"/>
        <v/>
      </c>
      <c r="H43" s="23" t="str">
        <f t="shared" si="8"/>
        <v/>
      </c>
      <c r="I43" s="84" t="str">
        <f t="shared" si="9"/>
        <v/>
      </c>
      <c r="J43" s="102"/>
      <c r="K43" s="113"/>
    </row>
    <row r="44" spans="2:11" s="10" customFormat="1" ht="15" customHeight="1">
      <c r="B44" s="9">
        <v>5</v>
      </c>
      <c r="C44" s="23" t="str">
        <f t="shared" si="3"/>
        <v/>
      </c>
      <c r="D44" s="23" t="str">
        <f t="shared" si="4"/>
        <v/>
      </c>
      <c r="E44" s="12" t="str">
        <f t="shared" si="5"/>
        <v/>
      </c>
      <c r="F44" s="12" t="str">
        <f t="shared" si="6"/>
        <v/>
      </c>
      <c r="G44" s="12" t="str">
        <f t="shared" si="7"/>
        <v/>
      </c>
      <c r="H44" s="23" t="str">
        <f t="shared" si="8"/>
        <v/>
      </c>
      <c r="I44" s="82" t="str">
        <f t="shared" si="9"/>
        <v/>
      </c>
      <c r="J44" s="82"/>
      <c r="K44" s="82"/>
    </row>
    <row r="45" spans="2:11" s="10" customFormat="1" ht="15" hidden="1" customHeight="1">
      <c r="B45" s="9">
        <v>6</v>
      </c>
      <c r="C45" s="23" t="str">
        <f t="shared" si="3"/>
        <v/>
      </c>
      <c r="D45" s="23" t="str">
        <f t="shared" si="4"/>
        <v/>
      </c>
      <c r="E45" s="12" t="str">
        <f t="shared" si="5"/>
        <v/>
      </c>
      <c r="F45" s="12" t="str">
        <f t="shared" si="6"/>
        <v/>
      </c>
      <c r="G45" s="12" t="str">
        <f t="shared" si="7"/>
        <v/>
      </c>
      <c r="H45" s="23" t="str">
        <f t="shared" si="8"/>
        <v/>
      </c>
      <c r="I45" s="82" t="str">
        <f t="shared" si="9"/>
        <v/>
      </c>
      <c r="J45" s="82"/>
      <c r="K45" s="82"/>
    </row>
    <row r="46" spans="2:11" s="10" customFormat="1" ht="15" hidden="1" customHeight="1">
      <c r="B46" s="9">
        <v>7</v>
      </c>
      <c r="C46" s="23" t="str">
        <f t="shared" si="3"/>
        <v/>
      </c>
      <c r="D46" s="23" t="str">
        <f t="shared" si="4"/>
        <v/>
      </c>
      <c r="E46" s="12" t="str">
        <f t="shared" si="5"/>
        <v/>
      </c>
      <c r="F46" s="12" t="str">
        <f t="shared" si="6"/>
        <v/>
      </c>
      <c r="G46" s="12" t="str">
        <f t="shared" si="7"/>
        <v/>
      </c>
      <c r="H46" s="23" t="str">
        <f t="shared" si="8"/>
        <v/>
      </c>
      <c r="I46" s="83" t="str">
        <f t="shared" si="9"/>
        <v/>
      </c>
      <c r="J46" s="101"/>
      <c r="K46" s="101"/>
    </row>
    <row r="47" spans="2:11" s="10" customFormat="1" ht="15" hidden="1" customHeight="1">
      <c r="B47" s="9">
        <v>8</v>
      </c>
      <c r="C47" s="23" t="str">
        <f t="shared" si="3"/>
        <v/>
      </c>
      <c r="D47" s="23" t="str">
        <f t="shared" si="4"/>
        <v/>
      </c>
      <c r="E47" s="12" t="str">
        <f t="shared" si="5"/>
        <v/>
      </c>
      <c r="F47" s="12" t="str">
        <f t="shared" si="6"/>
        <v/>
      </c>
      <c r="G47" s="12" t="str">
        <f t="shared" si="7"/>
        <v/>
      </c>
      <c r="H47" s="23" t="str">
        <f t="shared" si="8"/>
        <v/>
      </c>
      <c r="I47" s="83" t="str">
        <f t="shared" si="9"/>
        <v/>
      </c>
      <c r="J47" s="101"/>
      <c r="K47" s="101"/>
    </row>
    <row r="48" spans="2:11" s="10" customFormat="1" ht="15" hidden="1" customHeight="1">
      <c r="B48" s="9">
        <v>9</v>
      </c>
      <c r="C48" s="23" t="str">
        <f t="shared" si="3"/>
        <v/>
      </c>
      <c r="D48" s="23" t="str">
        <f t="shared" si="4"/>
        <v/>
      </c>
      <c r="E48" s="12" t="str">
        <f t="shared" si="5"/>
        <v/>
      </c>
      <c r="F48" s="12" t="str">
        <f t="shared" si="6"/>
        <v/>
      </c>
      <c r="G48" s="12" t="str">
        <f t="shared" si="7"/>
        <v/>
      </c>
      <c r="H48" s="23" t="str">
        <f t="shared" si="8"/>
        <v/>
      </c>
      <c r="I48" s="83" t="str">
        <f t="shared" si="9"/>
        <v/>
      </c>
      <c r="J48" s="101"/>
      <c r="K48" s="101"/>
    </row>
    <row r="49" spans="2:11" s="10" customFormat="1" ht="15" hidden="1" customHeight="1">
      <c r="B49" s="9">
        <v>10</v>
      </c>
      <c r="C49" s="23" t="str">
        <f t="shared" si="3"/>
        <v/>
      </c>
      <c r="D49" s="23" t="str">
        <f t="shared" si="4"/>
        <v/>
      </c>
      <c r="E49" s="12" t="str">
        <f t="shared" si="5"/>
        <v/>
      </c>
      <c r="F49" s="12" t="str">
        <f t="shared" si="6"/>
        <v/>
      </c>
      <c r="G49" s="12" t="str">
        <f t="shared" si="7"/>
        <v/>
      </c>
      <c r="H49" s="23" t="str">
        <f t="shared" si="8"/>
        <v/>
      </c>
      <c r="I49" s="82" t="str">
        <f t="shared" si="9"/>
        <v/>
      </c>
      <c r="J49" s="82"/>
      <c r="K49" s="82"/>
    </row>
    <row r="50" spans="2:11" s="10" customFormat="1" ht="15" hidden="1" customHeight="1">
      <c r="B50" s="9">
        <v>11</v>
      </c>
      <c r="C50" s="23" t="str">
        <f t="shared" si="3"/>
        <v/>
      </c>
      <c r="D50" s="23" t="str">
        <f t="shared" si="4"/>
        <v/>
      </c>
      <c r="E50" s="12" t="str">
        <f t="shared" si="5"/>
        <v/>
      </c>
      <c r="F50" s="12" t="str">
        <f t="shared" si="6"/>
        <v/>
      </c>
      <c r="G50" s="12" t="str">
        <f t="shared" si="7"/>
        <v/>
      </c>
      <c r="H50" s="23" t="str">
        <f t="shared" si="8"/>
        <v/>
      </c>
      <c r="I50" s="82" t="str">
        <f t="shared" si="9"/>
        <v/>
      </c>
      <c r="J50" s="82"/>
      <c r="K50" s="82"/>
    </row>
    <row r="51" spans="2:11" s="10" customFormat="1" ht="15" hidden="1" customHeight="1">
      <c r="B51" s="9">
        <v>12</v>
      </c>
      <c r="C51" s="23" t="str">
        <f t="shared" si="3"/>
        <v/>
      </c>
      <c r="D51" s="23" t="str">
        <f t="shared" si="4"/>
        <v/>
      </c>
      <c r="E51" s="12" t="str">
        <f t="shared" si="5"/>
        <v/>
      </c>
      <c r="F51" s="12" t="str">
        <f t="shared" si="6"/>
        <v/>
      </c>
      <c r="G51" s="12" t="str">
        <f t="shared" si="7"/>
        <v/>
      </c>
      <c r="H51" s="23" t="str">
        <f t="shared" si="8"/>
        <v/>
      </c>
      <c r="I51" s="83" t="str">
        <f t="shared" si="9"/>
        <v/>
      </c>
      <c r="J51" s="101"/>
      <c r="K51" s="101"/>
    </row>
    <row r="52" spans="2:11" s="10" customFormat="1" ht="15" hidden="1" customHeight="1">
      <c r="B52" s="9">
        <v>13</v>
      </c>
      <c r="C52" s="23" t="str">
        <f t="shared" si="3"/>
        <v/>
      </c>
      <c r="D52" s="23" t="str">
        <f t="shared" si="4"/>
        <v/>
      </c>
      <c r="E52" s="12" t="str">
        <f t="shared" si="5"/>
        <v/>
      </c>
      <c r="F52" s="12" t="str">
        <f t="shared" si="6"/>
        <v/>
      </c>
      <c r="G52" s="12" t="str">
        <f t="shared" si="7"/>
        <v/>
      </c>
      <c r="H52" s="23" t="str">
        <f t="shared" si="8"/>
        <v/>
      </c>
      <c r="I52" s="83" t="str">
        <f t="shared" si="9"/>
        <v/>
      </c>
      <c r="J52" s="101"/>
      <c r="K52" s="101"/>
    </row>
    <row r="53" spans="2:11" s="10" customFormat="1" ht="15" hidden="1" customHeight="1">
      <c r="B53" s="9">
        <v>14</v>
      </c>
      <c r="C53" s="23" t="str">
        <f t="shared" si="3"/>
        <v/>
      </c>
      <c r="D53" s="23" t="str">
        <f t="shared" si="4"/>
        <v/>
      </c>
      <c r="E53" s="12" t="str">
        <f t="shared" si="5"/>
        <v/>
      </c>
      <c r="F53" s="12" t="str">
        <f t="shared" si="6"/>
        <v/>
      </c>
      <c r="G53" s="12" t="str">
        <f t="shared" si="7"/>
        <v/>
      </c>
      <c r="H53" s="23" t="str">
        <f t="shared" si="8"/>
        <v/>
      </c>
      <c r="I53" s="83" t="str">
        <f t="shared" si="9"/>
        <v/>
      </c>
      <c r="J53" s="101"/>
      <c r="K53" s="101"/>
    </row>
    <row r="54" spans="2:11" s="10" customFormat="1" ht="15" hidden="1" customHeight="1">
      <c r="B54" s="9">
        <v>15</v>
      </c>
      <c r="C54" s="23" t="str">
        <f t="shared" si="3"/>
        <v/>
      </c>
      <c r="D54" s="23" t="str">
        <f t="shared" si="4"/>
        <v/>
      </c>
      <c r="E54" s="12" t="str">
        <f t="shared" si="5"/>
        <v/>
      </c>
      <c r="F54" s="12" t="str">
        <f t="shared" si="6"/>
        <v/>
      </c>
      <c r="G54" s="12" t="str">
        <f t="shared" si="7"/>
        <v/>
      </c>
      <c r="H54" s="23" t="str">
        <f t="shared" si="8"/>
        <v/>
      </c>
      <c r="I54" s="82" t="str">
        <f t="shared" si="9"/>
        <v/>
      </c>
      <c r="J54" s="82"/>
      <c r="K54" s="82"/>
    </row>
    <row r="55" spans="2:11" s="10" customFormat="1" ht="15" hidden="1" customHeight="1">
      <c r="B55" s="9">
        <v>16</v>
      </c>
      <c r="C55" s="23" t="str">
        <f t="shared" si="3"/>
        <v/>
      </c>
      <c r="D55" s="23" t="str">
        <f t="shared" si="4"/>
        <v/>
      </c>
      <c r="E55" s="12" t="str">
        <f t="shared" si="5"/>
        <v/>
      </c>
      <c r="F55" s="12" t="str">
        <f t="shared" si="6"/>
        <v/>
      </c>
      <c r="G55" s="12" t="str">
        <f t="shared" si="7"/>
        <v/>
      </c>
      <c r="H55" s="23" t="str">
        <f t="shared" si="8"/>
        <v/>
      </c>
      <c r="I55" s="82" t="str">
        <f t="shared" si="9"/>
        <v/>
      </c>
      <c r="J55" s="82"/>
      <c r="K55" s="82"/>
    </row>
    <row r="56" spans="2:11" s="10" customFormat="1" ht="15" hidden="1" customHeight="1">
      <c r="B56" s="9">
        <v>17</v>
      </c>
      <c r="C56" s="23" t="str">
        <f t="shared" si="3"/>
        <v/>
      </c>
      <c r="D56" s="23" t="str">
        <f t="shared" si="4"/>
        <v/>
      </c>
      <c r="E56" s="12" t="str">
        <f t="shared" si="5"/>
        <v/>
      </c>
      <c r="F56" s="12" t="str">
        <f t="shared" si="6"/>
        <v/>
      </c>
      <c r="G56" s="12" t="str">
        <f t="shared" si="7"/>
        <v/>
      </c>
      <c r="H56" s="23" t="str">
        <f t="shared" si="8"/>
        <v/>
      </c>
      <c r="I56" s="83" t="str">
        <f t="shared" si="9"/>
        <v/>
      </c>
      <c r="J56" s="101"/>
      <c r="K56" s="101"/>
    </row>
    <row r="57" spans="2:11" s="10" customFormat="1" ht="15" hidden="1" customHeight="1">
      <c r="B57" s="9">
        <v>18</v>
      </c>
      <c r="C57" s="23" t="str">
        <f t="shared" si="3"/>
        <v/>
      </c>
      <c r="D57" s="23" t="str">
        <f t="shared" si="4"/>
        <v/>
      </c>
      <c r="E57" s="12" t="str">
        <f t="shared" si="5"/>
        <v/>
      </c>
      <c r="F57" s="12" t="str">
        <f t="shared" si="6"/>
        <v/>
      </c>
      <c r="G57" s="12" t="str">
        <f t="shared" si="7"/>
        <v/>
      </c>
      <c r="H57" s="23" t="str">
        <f t="shared" si="8"/>
        <v/>
      </c>
      <c r="I57" s="83" t="str">
        <f t="shared" si="9"/>
        <v/>
      </c>
      <c r="J57" s="101"/>
      <c r="K57" s="101"/>
    </row>
    <row r="58" spans="2:11" s="10" customFormat="1" ht="15" hidden="1" customHeight="1">
      <c r="B58" s="9">
        <v>19</v>
      </c>
      <c r="C58" s="23" t="str">
        <f t="shared" si="3"/>
        <v/>
      </c>
      <c r="D58" s="23" t="str">
        <f t="shared" si="4"/>
        <v/>
      </c>
      <c r="E58" s="12" t="str">
        <f t="shared" si="5"/>
        <v/>
      </c>
      <c r="F58" s="12" t="str">
        <f t="shared" si="6"/>
        <v/>
      </c>
      <c r="G58" s="12" t="str">
        <f t="shared" si="7"/>
        <v/>
      </c>
      <c r="H58" s="23" t="str">
        <f t="shared" si="8"/>
        <v/>
      </c>
      <c r="I58" s="83" t="str">
        <f t="shared" si="9"/>
        <v/>
      </c>
      <c r="J58" s="101"/>
      <c r="K58" s="101"/>
    </row>
    <row r="59" spans="2:11" s="10" customFormat="1" ht="15" hidden="1" customHeight="1">
      <c r="B59" s="9">
        <v>20</v>
      </c>
      <c r="C59" s="23" t="str">
        <f t="shared" si="3"/>
        <v/>
      </c>
      <c r="D59" s="23" t="str">
        <f t="shared" si="4"/>
        <v/>
      </c>
      <c r="E59" s="12" t="str">
        <f t="shared" si="5"/>
        <v/>
      </c>
      <c r="F59" s="12" t="str">
        <f t="shared" si="6"/>
        <v/>
      </c>
      <c r="G59" s="12" t="str">
        <f t="shared" si="7"/>
        <v/>
      </c>
      <c r="H59" s="23" t="str">
        <f t="shared" si="8"/>
        <v/>
      </c>
      <c r="I59" s="82" t="str">
        <f t="shared" si="9"/>
        <v/>
      </c>
      <c r="J59" s="82"/>
      <c r="K59" s="82"/>
    </row>
    <row r="60" spans="2:11" s="10" customFormat="1" ht="15" hidden="1" customHeight="1">
      <c r="B60" s="9">
        <v>21</v>
      </c>
      <c r="C60" s="23" t="str">
        <f t="shared" si="3"/>
        <v/>
      </c>
      <c r="D60" s="23" t="str">
        <f t="shared" si="4"/>
        <v/>
      </c>
      <c r="E60" s="12" t="str">
        <f t="shared" si="5"/>
        <v/>
      </c>
      <c r="F60" s="12" t="str">
        <f t="shared" si="6"/>
        <v/>
      </c>
      <c r="G60" s="12" t="str">
        <f t="shared" si="7"/>
        <v/>
      </c>
      <c r="H60" s="23" t="str">
        <f t="shared" si="8"/>
        <v/>
      </c>
      <c r="I60" s="82" t="str">
        <f t="shared" si="9"/>
        <v/>
      </c>
      <c r="J60" s="82"/>
      <c r="K60" s="82"/>
    </row>
    <row r="61" spans="2:11" s="10" customFormat="1" ht="15" hidden="1" customHeight="1">
      <c r="B61" s="9">
        <v>22</v>
      </c>
      <c r="C61" s="23" t="str">
        <f t="shared" si="3"/>
        <v/>
      </c>
      <c r="D61" s="23" t="str">
        <f t="shared" si="4"/>
        <v/>
      </c>
      <c r="E61" s="12" t="str">
        <f t="shared" si="5"/>
        <v/>
      </c>
      <c r="F61" s="12" t="str">
        <f t="shared" si="6"/>
        <v/>
      </c>
      <c r="G61" s="12" t="str">
        <f t="shared" si="7"/>
        <v/>
      </c>
      <c r="H61" s="23" t="str">
        <f t="shared" si="8"/>
        <v/>
      </c>
      <c r="I61" s="83" t="str">
        <f t="shared" si="9"/>
        <v/>
      </c>
      <c r="J61" s="101"/>
      <c r="K61" s="101"/>
    </row>
    <row r="62" spans="2:11" s="10" customFormat="1" ht="15" hidden="1" customHeight="1">
      <c r="B62" s="9">
        <v>23</v>
      </c>
      <c r="C62" s="23" t="str">
        <f t="shared" si="3"/>
        <v/>
      </c>
      <c r="D62" s="23" t="str">
        <f t="shared" si="4"/>
        <v/>
      </c>
      <c r="E62" s="12" t="str">
        <f t="shared" si="5"/>
        <v/>
      </c>
      <c r="F62" s="12" t="str">
        <f t="shared" si="6"/>
        <v/>
      </c>
      <c r="G62" s="12" t="str">
        <f t="shared" si="7"/>
        <v/>
      </c>
      <c r="H62" s="23" t="str">
        <f t="shared" si="8"/>
        <v/>
      </c>
      <c r="I62" s="83" t="str">
        <f t="shared" si="9"/>
        <v/>
      </c>
      <c r="J62" s="101"/>
      <c r="K62" s="101"/>
    </row>
    <row r="63" spans="2:11" s="10" customFormat="1" ht="15" hidden="1" customHeight="1">
      <c r="B63" s="9">
        <v>24</v>
      </c>
      <c r="C63" s="23" t="str">
        <f t="shared" si="3"/>
        <v/>
      </c>
      <c r="D63" s="23" t="str">
        <f t="shared" si="4"/>
        <v/>
      </c>
      <c r="E63" s="12" t="str">
        <f t="shared" si="5"/>
        <v/>
      </c>
      <c r="F63" s="12" t="str">
        <f t="shared" si="6"/>
        <v/>
      </c>
      <c r="G63" s="12" t="str">
        <f t="shared" si="7"/>
        <v/>
      </c>
      <c r="H63" s="23" t="str">
        <f t="shared" si="8"/>
        <v/>
      </c>
      <c r="I63" s="83" t="str">
        <f t="shared" si="9"/>
        <v/>
      </c>
      <c r="J63" s="101"/>
      <c r="K63" s="101"/>
    </row>
    <row r="64" spans="2:11" s="10" customFormat="1" ht="15" hidden="1" customHeight="1">
      <c r="B64" s="9">
        <v>25</v>
      </c>
      <c r="C64" s="23" t="str">
        <f t="shared" si="3"/>
        <v/>
      </c>
      <c r="D64" s="23" t="str">
        <f t="shared" si="4"/>
        <v/>
      </c>
      <c r="E64" s="12" t="str">
        <f t="shared" si="5"/>
        <v/>
      </c>
      <c r="F64" s="12" t="str">
        <f t="shared" si="6"/>
        <v/>
      </c>
      <c r="G64" s="12" t="str">
        <f t="shared" si="7"/>
        <v/>
      </c>
      <c r="H64" s="23" t="str">
        <f t="shared" si="8"/>
        <v/>
      </c>
      <c r="I64" s="82" t="str">
        <f t="shared" si="9"/>
        <v/>
      </c>
      <c r="J64" s="82"/>
      <c r="K64" s="82"/>
    </row>
    <row r="65" spans="2:11" s="10" customFormat="1" ht="15" hidden="1" customHeight="1">
      <c r="B65" s="9">
        <v>26</v>
      </c>
      <c r="C65" s="23" t="str">
        <f t="shared" si="3"/>
        <v/>
      </c>
      <c r="D65" s="23" t="str">
        <f t="shared" si="4"/>
        <v/>
      </c>
      <c r="E65" s="12" t="str">
        <f t="shared" si="5"/>
        <v/>
      </c>
      <c r="F65" s="12" t="str">
        <f t="shared" si="6"/>
        <v/>
      </c>
      <c r="G65" s="12" t="str">
        <f t="shared" si="7"/>
        <v/>
      </c>
      <c r="H65" s="23" t="str">
        <f t="shared" si="8"/>
        <v/>
      </c>
      <c r="I65" s="82" t="str">
        <f t="shared" si="9"/>
        <v/>
      </c>
      <c r="J65" s="82"/>
      <c r="K65" s="82"/>
    </row>
    <row r="66" spans="2:11" s="10" customFormat="1" ht="15" hidden="1" customHeight="1">
      <c r="B66" s="9">
        <v>27</v>
      </c>
      <c r="C66" s="23" t="str">
        <f t="shared" si="3"/>
        <v/>
      </c>
      <c r="D66" s="23" t="str">
        <f t="shared" si="4"/>
        <v/>
      </c>
      <c r="E66" s="12" t="str">
        <f t="shared" si="5"/>
        <v/>
      </c>
      <c r="F66" s="12" t="str">
        <f t="shared" si="6"/>
        <v/>
      </c>
      <c r="G66" s="12" t="str">
        <f t="shared" si="7"/>
        <v/>
      </c>
      <c r="H66" s="23" t="str">
        <f t="shared" si="8"/>
        <v/>
      </c>
      <c r="I66" s="83" t="str">
        <f t="shared" si="9"/>
        <v/>
      </c>
      <c r="J66" s="101"/>
      <c r="K66" s="101"/>
    </row>
    <row r="67" spans="2:11" s="10" customFormat="1" ht="15" hidden="1" customHeight="1">
      <c r="B67" s="9">
        <v>28</v>
      </c>
      <c r="C67" s="23" t="str">
        <f t="shared" si="3"/>
        <v/>
      </c>
      <c r="D67" s="23" t="str">
        <f t="shared" si="4"/>
        <v/>
      </c>
      <c r="E67" s="12" t="str">
        <f t="shared" si="5"/>
        <v/>
      </c>
      <c r="F67" s="12" t="str">
        <f t="shared" si="6"/>
        <v/>
      </c>
      <c r="G67" s="12" t="str">
        <f t="shared" si="7"/>
        <v/>
      </c>
      <c r="H67" s="23" t="str">
        <f t="shared" si="8"/>
        <v/>
      </c>
      <c r="I67" s="83" t="str">
        <f t="shared" si="9"/>
        <v/>
      </c>
      <c r="J67" s="101"/>
      <c r="K67" s="101"/>
    </row>
    <row r="68" spans="2:11" s="10" customFormat="1" ht="15" hidden="1" customHeight="1">
      <c r="B68" s="9">
        <v>29</v>
      </c>
      <c r="C68" s="23" t="str">
        <f t="shared" si="3"/>
        <v/>
      </c>
      <c r="D68" s="23" t="str">
        <f t="shared" si="4"/>
        <v/>
      </c>
      <c r="E68" s="12" t="str">
        <f t="shared" si="5"/>
        <v/>
      </c>
      <c r="F68" s="12" t="str">
        <f t="shared" si="6"/>
        <v/>
      </c>
      <c r="G68" s="12" t="str">
        <f t="shared" si="7"/>
        <v/>
      </c>
      <c r="H68" s="23" t="str">
        <f t="shared" si="8"/>
        <v/>
      </c>
      <c r="I68" s="83" t="str">
        <f t="shared" si="9"/>
        <v/>
      </c>
      <c r="J68" s="101"/>
      <c r="K68" s="101"/>
    </row>
    <row r="69" spans="2:11" s="10" customFormat="1" ht="15" hidden="1" customHeight="1">
      <c r="B69" s="9">
        <v>30</v>
      </c>
      <c r="C69" s="23" t="str">
        <f t="shared" si="3"/>
        <v/>
      </c>
      <c r="D69" s="23" t="str">
        <f t="shared" si="4"/>
        <v/>
      </c>
      <c r="E69" s="12" t="str">
        <f t="shared" si="5"/>
        <v/>
      </c>
      <c r="F69" s="12" t="str">
        <f t="shared" si="6"/>
        <v/>
      </c>
      <c r="G69" s="12" t="str">
        <f t="shared" si="7"/>
        <v/>
      </c>
      <c r="H69" s="23" t="str">
        <f t="shared" si="8"/>
        <v/>
      </c>
      <c r="I69" s="82" t="str">
        <f t="shared" si="9"/>
        <v/>
      </c>
      <c r="J69" s="82"/>
      <c r="K69" s="82"/>
    </row>
    <row r="70" spans="2:11" s="10" customFormat="1" ht="15" customHeight="1">
      <c r="B70" s="9"/>
      <c r="C70" s="11"/>
      <c r="D70" s="11"/>
      <c r="E70" s="9"/>
      <c r="F70" s="9"/>
      <c r="G70" s="9"/>
      <c r="H70" s="22" t="s">
        <v>103</v>
      </c>
      <c r="I70" s="85">
        <f>SUM(I40:I69)</f>
        <v>10000</v>
      </c>
      <c r="J70" s="85"/>
      <c r="K70" s="85"/>
    </row>
    <row r="71" spans="2:11" s="10" customFormat="1" ht="15" customHeight="1">
      <c r="B71" s="9"/>
      <c r="C71" s="21" t="s">
        <v>0</v>
      </c>
      <c r="D71" s="11"/>
      <c r="E71" s="9"/>
      <c r="F71" s="9"/>
      <c r="G71" s="9"/>
      <c r="H71" s="11"/>
    </row>
    <row r="72" spans="2:11" s="10" customFormat="1" ht="15" customHeight="1">
      <c r="B72" s="9"/>
      <c r="C72" s="22" t="s">
        <v>1</v>
      </c>
      <c r="D72" s="22" t="s">
        <v>5</v>
      </c>
      <c r="E72" s="22" t="s">
        <v>32</v>
      </c>
      <c r="F72" s="22" t="s">
        <v>21</v>
      </c>
      <c r="G72" s="22" t="s">
        <v>12</v>
      </c>
      <c r="H72" s="22" t="s">
        <v>13</v>
      </c>
      <c r="I72" s="81" t="s">
        <v>83</v>
      </c>
      <c r="J72" s="100"/>
      <c r="K72" s="111"/>
    </row>
    <row r="73" spans="2:11" s="10" customFormat="1" ht="15" customHeight="1">
      <c r="B73" s="9">
        <v>1</v>
      </c>
      <c r="C73" s="23">
        <f t="shared" ref="C73:C102" si="10">IFERROR(VLOOKUP("補助金および助成金"&amp;B73,$A$3:$J$19,3,FALSE),"")</f>
        <v>4</v>
      </c>
      <c r="D73" s="23">
        <f t="shared" ref="D73:D102" si="11">IFERROR(VLOOKUP("補助金および助成金"&amp;B73,$A$3:$J$19,4,FALSE),"")</f>
        <v>3</v>
      </c>
      <c r="E73" s="12" t="str">
        <f t="shared" ref="E73:E102" si="12">IFERROR(VLOOKUP("補助金および助成金"&amp;B73,$A$3:$J$19,5,FALSE),"")</f>
        <v>収入</v>
      </c>
      <c r="F73" s="12">
        <f t="shared" ref="F73:F102" si="13">IFERROR(VLOOKUP("補助金および助成金"&amp;B73,$A$3:$J$19,6,FALSE),"")</f>
        <v>2</v>
      </c>
      <c r="G73" s="12" t="str">
        <f t="shared" ref="G73:G102" si="14">IFERROR(VLOOKUP("補助金および助成金"&amp;B73,$A$3:$J$19,7,FALSE),"")</f>
        <v>補助金および助成金</v>
      </c>
      <c r="H73" s="23" t="str">
        <f t="shared" ref="H73:H102" si="15">IFERROR(VLOOKUP("補助金および助成金"&amp;B73,$A$3:$J$19,8,FALSE),"")</f>
        <v>青梅市からの補助金</v>
      </c>
      <c r="I73" s="82">
        <f t="shared" ref="I73:I102" si="16">IFERROR(VLOOKUP("補助金および助成金"&amp;B73,$A$3:$J$19,9,FALSE),"")</f>
        <v>20000</v>
      </c>
      <c r="J73" s="82"/>
      <c r="K73" s="82"/>
    </row>
    <row r="74" spans="2:11" s="10" customFormat="1" ht="15" customHeight="1">
      <c r="B74" s="9">
        <v>2</v>
      </c>
      <c r="C74" s="23" t="str">
        <f t="shared" si="10"/>
        <v/>
      </c>
      <c r="D74" s="23" t="str">
        <f t="shared" si="11"/>
        <v/>
      </c>
      <c r="E74" s="12" t="str">
        <f t="shared" si="12"/>
        <v/>
      </c>
      <c r="F74" s="12" t="str">
        <f t="shared" si="13"/>
        <v/>
      </c>
      <c r="G74" s="12" t="str">
        <f t="shared" si="14"/>
        <v/>
      </c>
      <c r="H74" s="23" t="str">
        <f t="shared" si="15"/>
        <v/>
      </c>
      <c r="I74" s="83" t="str">
        <f t="shared" si="16"/>
        <v/>
      </c>
      <c r="J74" s="101"/>
      <c r="K74" s="112"/>
    </row>
    <row r="75" spans="2:11" s="10" customFormat="1" ht="15" customHeight="1">
      <c r="B75" s="9">
        <v>3</v>
      </c>
      <c r="C75" s="23" t="str">
        <f t="shared" si="10"/>
        <v/>
      </c>
      <c r="D75" s="23" t="str">
        <f t="shared" si="11"/>
        <v/>
      </c>
      <c r="E75" s="12" t="str">
        <f t="shared" si="12"/>
        <v/>
      </c>
      <c r="F75" s="12" t="str">
        <f t="shared" si="13"/>
        <v/>
      </c>
      <c r="G75" s="12" t="str">
        <f t="shared" si="14"/>
        <v/>
      </c>
      <c r="H75" s="23" t="str">
        <f t="shared" si="15"/>
        <v/>
      </c>
      <c r="I75" s="83" t="str">
        <f t="shared" si="16"/>
        <v/>
      </c>
      <c r="J75" s="101"/>
      <c r="K75" s="112"/>
    </row>
    <row r="76" spans="2:11" s="10" customFormat="1" ht="15" customHeight="1">
      <c r="B76" s="9">
        <v>4</v>
      </c>
      <c r="C76" s="23" t="str">
        <f t="shared" si="10"/>
        <v/>
      </c>
      <c r="D76" s="23" t="str">
        <f t="shared" si="11"/>
        <v/>
      </c>
      <c r="E76" s="12" t="str">
        <f t="shared" si="12"/>
        <v/>
      </c>
      <c r="F76" s="12" t="str">
        <f t="shared" si="13"/>
        <v/>
      </c>
      <c r="G76" s="12" t="str">
        <f t="shared" si="14"/>
        <v/>
      </c>
      <c r="H76" s="23" t="str">
        <f t="shared" si="15"/>
        <v/>
      </c>
      <c r="I76" s="84" t="str">
        <f t="shared" si="16"/>
        <v/>
      </c>
      <c r="J76" s="102"/>
      <c r="K76" s="113"/>
    </row>
    <row r="77" spans="2:11" s="10" customFormat="1" ht="15" customHeight="1">
      <c r="B77" s="9">
        <v>5</v>
      </c>
      <c r="C77" s="23" t="str">
        <f t="shared" si="10"/>
        <v/>
      </c>
      <c r="D77" s="23" t="str">
        <f t="shared" si="11"/>
        <v/>
      </c>
      <c r="E77" s="12" t="str">
        <f t="shared" si="12"/>
        <v/>
      </c>
      <c r="F77" s="12" t="str">
        <f t="shared" si="13"/>
        <v/>
      </c>
      <c r="G77" s="12" t="str">
        <f t="shared" si="14"/>
        <v/>
      </c>
      <c r="H77" s="23" t="str">
        <f t="shared" si="15"/>
        <v/>
      </c>
      <c r="I77" s="82" t="str">
        <f t="shared" si="16"/>
        <v/>
      </c>
      <c r="J77" s="82"/>
      <c r="K77" s="82"/>
    </row>
    <row r="78" spans="2:11" s="10" customFormat="1" ht="15" hidden="1" customHeight="1">
      <c r="B78" s="9">
        <v>6</v>
      </c>
      <c r="C78" s="23" t="str">
        <f t="shared" si="10"/>
        <v/>
      </c>
      <c r="D78" s="23" t="str">
        <f t="shared" si="11"/>
        <v/>
      </c>
      <c r="E78" s="12" t="str">
        <f t="shared" si="12"/>
        <v/>
      </c>
      <c r="F78" s="12" t="str">
        <f t="shared" si="13"/>
        <v/>
      </c>
      <c r="G78" s="12" t="str">
        <f t="shared" si="14"/>
        <v/>
      </c>
      <c r="H78" s="23" t="str">
        <f t="shared" si="15"/>
        <v/>
      </c>
      <c r="I78" s="82" t="str">
        <f t="shared" si="16"/>
        <v/>
      </c>
      <c r="J78" s="82"/>
      <c r="K78" s="82"/>
    </row>
    <row r="79" spans="2:11" s="10" customFormat="1" ht="15" hidden="1" customHeight="1">
      <c r="B79" s="9">
        <v>7</v>
      </c>
      <c r="C79" s="23" t="str">
        <f t="shared" si="10"/>
        <v/>
      </c>
      <c r="D79" s="23" t="str">
        <f t="shared" si="11"/>
        <v/>
      </c>
      <c r="E79" s="12" t="str">
        <f t="shared" si="12"/>
        <v/>
      </c>
      <c r="F79" s="12" t="str">
        <f t="shared" si="13"/>
        <v/>
      </c>
      <c r="G79" s="12" t="str">
        <f t="shared" si="14"/>
        <v/>
      </c>
      <c r="H79" s="23" t="str">
        <f t="shared" si="15"/>
        <v/>
      </c>
      <c r="I79" s="83" t="str">
        <f t="shared" si="16"/>
        <v/>
      </c>
      <c r="J79" s="101"/>
      <c r="K79" s="101"/>
    </row>
    <row r="80" spans="2:11" s="10" customFormat="1" ht="15" hidden="1" customHeight="1">
      <c r="B80" s="9">
        <v>8</v>
      </c>
      <c r="C80" s="23" t="str">
        <f t="shared" si="10"/>
        <v/>
      </c>
      <c r="D80" s="23" t="str">
        <f t="shared" si="11"/>
        <v/>
      </c>
      <c r="E80" s="12" t="str">
        <f t="shared" si="12"/>
        <v/>
      </c>
      <c r="F80" s="12" t="str">
        <f t="shared" si="13"/>
        <v/>
      </c>
      <c r="G80" s="12" t="str">
        <f t="shared" si="14"/>
        <v/>
      </c>
      <c r="H80" s="23" t="str">
        <f t="shared" si="15"/>
        <v/>
      </c>
      <c r="I80" s="83" t="str">
        <f t="shared" si="16"/>
        <v/>
      </c>
      <c r="J80" s="101"/>
      <c r="K80" s="101"/>
    </row>
    <row r="81" spans="2:11" s="10" customFormat="1" ht="15" hidden="1" customHeight="1">
      <c r="B81" s="9">
        <v>9</v>
      </c>
      <c r="C81" s="23" t="str">
        <f t="shared" si="10"/>
        <v/>
      </c>
      <c r="D81" s="23" t="str">
        <f t="shared" si="11"/>
        <v/>
      </c>
      <c r="E81" s="12" t="str">
        <f t="shared" si="12"/>
        <v/>
      </c>
      <c r="F81" s="12" t="str">
        <f t="shared" si="13"/>
        <v/>
      </c>
      <c r="G81" s="12" t="str">
        <f t="shared" si="14"/>
        <v/>
      </c>
      <c r="H81" s="23" t="str">
        <f t="shared" si="15"/>
        <v/>
      </c>
      <c r="I81" s="83" t="str">
        <f t="shared" si="16"/>
        <v/>
      </c>
      <c r="J81" s="101"/>
      <c r="K81" s="101"/>
    </row>
    <row r="82" spans="2:11" s="10" customFormat="1" ht="15" hidden="1" customHeight="1">
      <c r="B82" s="9">
        <v>10</v>
      </c>
      <c r="C82" s="23" t="str">
        <f t="shared" si="10"/>
        <v/>
      </c>
      <c r="D82" s="23" t="str">
        <f t="shared" si="11"/>
        <v/>
      </c>
      <c r="E82" s="12" t="str">
        <f t="shared" si="12"/>
        <v/>
      </c>
      <c r="F82" s="12" t="str">
        <f t="shared" si="13"/>
        <v/>
      </c>
      <c r="G82" s="12" t="str">
        <f t="shared" si="14"/>
        <v/>
      </c>
      <c r="H82" s="23" t="str">
        <f t="shared" si="15"/>
        <v/>
      </c>
      <c r="I82" s="82" t="str">
        <f t="shared" si="16"/>
        <v/>
      </c>
      <c r="J82" s="82"/>
      <c r="K82" s="82"/>
    </row>
    <row r="83" spans="2:11" s="10" customFormat="1" ht="15" hidden="1" customHeight="1">
      <c r="B83" s="9">
        <v>11</v>
      </c>
      <c r="C83" s="23" t="str">
        <f t="shared" si="10"/>
        <v/>
      </c>
      <c r="D83" s="23" t="str">
        <f t="shared" si="11"/>
        <v/>
      </c>
      <c r="E83" s="12" t="str">
        <f t="shared" si="12"/>
        <v/>
      </c>
      <c r="F83" s="12" t="str">
        <f t="shared" si="13"/>
        <v/>
      </c>
      <c r="G83" s="12" t="str">
        <f t="shared" si="14"/>
        <v/>
      </c>
      <c r="H83" s="23" t="str">
        <f t="shared" si="15"/>
        <v/>
      </c>
      <c r="I83" s="82" t="str">
        <f t="shared" si="16"/>
        <v/>
      </c>
      <c r="J83" s="82"/>
      <c r="K83" s="82"/>
    </row>
    <row r="84" spans="2:11" s="10" customFormat="1" ht="15" hidden="1" customHeight="1">
      <c r="B84" s="9">
        <v>12</v>
      </c>
      <c r="C84" s="23" t="str">
        <f t="shared" si="10"/>
        <v/>
      </c>
      <c r="D84" s="23" t="str">
        <f t="shared" si="11"/>
        <v/>
      </c>
      <c r="E84" s="12" t="str">
        <f t="shared" si="12"/>
        <v/>
      </c>
      <c r="F84" s="12" t="str">
        <f t="shared" si="13"/>
        <v/>
      </c>
      <c r="G84" s="12" t="str">
        <f t="shared" si="14"/>
        <v/>
      </c>
      <c r="H84" s="23" t="str">
        <f t="shared" si="15"/>
        <v/>
      </c>
      <c r="I84" s="83" t="str">
        <f t="shared" si="16"/>
        <v/>
      </c>
      <c r="J84" s="101"/>
      <c r="K84" s="101"/>
    </row>
    <row r="85" spans="2:11" s="10" customFormat="1" ht="15" hidden="1" customHeight="1">
      <c r="B85" s="9">
        <v>13</v>
      </c>
      <c r="C85" s="23" t="str">
        <f t="shared" si="10"/>
        <v/>
      </c>
      <c r="D85" s="23" t="str">
        <f t="shared" si="11"/>
        <v/>
      </c>
      <c r="E85" s="12" t="str">
        <f t="shared" si="12"/>
        <v/>
      </c>
      <c r="F85" s="12" t="str">
        <f t="shared" si="13"/>
        <v/>
      </c>
      <c r="G85" s="12" t="str">
        <f t="shared" si="14"/>
        <v/>
      </c>
      <c r="H85" s="23" t="str">
        <f t="shared" si="15"/>
        <v/>
      </c>
      <c r="I85" s="83" t="str">
        <f t="shared" si="16"/>
        <v/>
      </c>
      <c r="J85" s="101"/>
      <c r="K85" s="101"/>
    </row>
    <row r="86" spans="2:11" s="10" customFormat="1" ht="15" hidden="1" customHeight="1">
      <c r="B86" s="9">
        <v>14</v>
      </c>
      <c r="C86" s="23" t="str">
        <f t="shared" si="10"/>
        <v/>
      </c>
      <c r="D86" s="23" t="str">
        <f t="shared" si="11"/>
        <v/>
      </c>
      <c r="E86" s="12" t="str">
        <f t="shared" si="12"/>
        <v/>
      </c>
      <c r="F86" s="12" t="str">
        <f t="shared" si="13"/>
        <v/>
      </c>
      <c r="G86" s="12" t="str">
        <f t="shared" si="14"/>
        <v/>
      </c>
      <c r="H86" s="23" t="str">
        <f t="shared" si="15"/>
        <v/>
      </c>
      <c r="I86" s="83" t="str">
        <f t="shared" si="16"/>
        <v/>
      </c>
      <c r="J86" s="101"/>
      <c r="K86" s="101"/>
    </row>
    <row r="87" spans="2:11" s="10" customFormat="1" ht="15" hidden="1" customHeight="1">
      <c r="B87" s="9">
        <v>15</v>
      </c>
      <c r="C87" s="23" t="str">
        <f t="shared" si="10"/>
        <v/>
      </c>
      <c r="D87" s="23" t="str">
        <f t="shared" si="11"/>
        <v/>
      </c>
      <c r="E87" s="12" t="str">
        <f t="shared" si="12"/>
        <v/>
      </c>
      <c r="F87" s="12" t="str">
        <f t="shared" si="13"/>
        <v/>
      </c>
      <c r="G87" s="12" t="str">
        <f t="shared" si="14"/>
        <v/>
      </c>
      <c r="H87" s="23" t="str">
        <f t="shared" si="15"/>
        <v/>
      </c>
      <c r="I87" s="82" t="str">
        <f t="shared" si="16"/>
        <v/>
      </c>
      <c r="J87" s="82"/>
      <c r="K87" s="82"/>
    </row>
    <row r="88" spans="2:11" s="10" customFormat="1" ht="15" hidden="1" customHeight="1">
      <c r="B88" s="9">
        <v>16</v>
      </c>
      <c r="C88" s="23" t="str">
        <f t="shared" si="10"/>
        <v/>
      </c>
      <c r="D88" s="23" t="str">
        <f t="shared" si="11"/>
        <v/>
      </c>
      <c r="E88" s="12" t="str">
        <f t="shared" si="12"/>
        <v/>
      </c>
      <c r="F88" s="12" t="str">
        <f t="shared" si="13"/>
        <v/>
      </c>
      <c r="G88" s="12" t="str">
        <f t="shared" si="14"/>
        <v/>
      </c>
      <c r="H88" s="23" t="str">
        <f t="shared" si="15"/>
        <v/>
      </c>
      <c r="I88" s="82" t="str">
        <f t="shared" si="16"/>
        <v/>
      </c>
      <c r="J88" s="82"/>
      <c r="K88" s="82"/>
    </row>
    <row r="89" spans="2:11" s="10" customFormat="1" ht="15" hidden="1" customHeight="1">
      <c r="B89" s="9">
        <v>17</v>
      </c>
      <c r="C89" s="23" t="str">
        <f t="shared" si="10"/>
        <v/>
      </c>
      <c r="D89" s="23" t="str">
        <f t="shared" si="11"/>
        <v/>
      </c>
      <c r="E89" s="12" t="str">
        <f t="shared" si="12"/>
        <v/>
      </c>
      <c r="F89" s="12" t="str">
        <f t="shared" si="13"/>
        <v/>
      </c>
      <c r="G89" s="12" t="str">
        <f t="shared" si="14"/>
        <v/>
      </c>
      <c r="H89" s="23" t="str">
        <f t="shared" si="15"/>
        <v/>
      </c>
      <c r="I89" s="83" t="str">
        <f t="shared" si="16"/>
        <v/>
      </c>
      <c r="J89" s="101"/>
      <c r="K89" s="101"/>
    </row>
    <row r="90" spans="2:11" s="10" customFormat="1" ht="15" hidden="1" customHeight="1">
      <c r="B90" s="9">
        <v>18</v>
      </c>
      <c r="C90" s="23" t="str">
        <f t="shared" si="10"/>
        <v/>
      </c>
      <c r="D90" s="23" t="str">
        <f t="shared" si="11"/>
        <v/>
      </c>
      <c r="E90" s="12" t="str">
        <f t="shared" si="12"/>
        <v/>
      </c>
      <c r="F90" s="12" t="str">
        <f t="shared" si="13"/>
        <v/>
      </c>
      <c r="G90" s="12" t="str">
        <f t="shared" si="14"/>
        <v/>
      </c>
      <c r="H90" s="23" t="str">
        <f t="shared" si="15"/>
        <v/>
      </c>
      <c r="I90" s="83" t="str">
        <f t="shared" si="16"/>
        <v/>
      </c>
      <c r="J90" s="101"/>
      <c r="K90" s="101"/>
    </row>
    <row r="91" spans="2:11" s="10" customFormat="1" ht="15" hidden="1" customHeight="1">
      <c r="B91" s="9">
        <v>19</v>
      </c>
      <c r="C91" s="23" t="str">
        <f t="shared" si="10"/>
        <v/>
      </c>
      <c r="D91" s="23" t="str">
        <f t="shared" si="11"/>
        <v/>
      </c>
      <c r="E91" s="12" t="str">
        <f t="shared" si="12"/>
        <v/>
      </c>
      <c r="F91" s="12" t="str">
        <f t="shared" si="13"/>
        <v/>
      </c>
      <c r="G91" s="12" t="str">
        <f t="shared" si="14"/>
        <v/>
      </c>
      <c r="H91" s="23" t="str">
        <f t="shared" si="15"/>
        <v/>
      </c>
      <c r="I91" s="83" t="str">
        <f t="shared" si="16"/>
        <v/>
      </c>
      <c r="J91" s="101"/>
      <c r="K91" s="101"/>
    </row>
    <row r="92" spans="2:11" s="10" customFormat="1" ht="15" hidden="1" customHeight="1">
      <c r="B92" s="9">
        <v>20</v>
      </c>
      <c r="C92" s="23" t="str">
        <f t="shared" si="10"/>
        <v/>
      </c>
      <c r="D92" s="23" t="str">
        <f t="shared" si="11"/>
        <v/>
      </c>
      <c r="E92" s="12" t="str">
        <f t="shared" si="12"/>
        <v/>
      </c>
      <c r="F92" s="12" t="str">
        <f t="shared" si="13"/>
        <v/>
      </c>
      <c r="G92" s="12" t="str">
        <f t="shared" si="14"/>
        <v/>
      </c>
      <c r="H92" s="23" t="str">
        <f t="shared" si="15"/>
        <v/>
      </c>
      <c r="I92" s="82" t="str">
        <f t="shared" si="16"/>
        <v/>
      </c>
      <c r="J92" s="82"/>
      <c r="K92" s="82"/>
    </row>
    <row r="93" spans="2:11" s="10" customFormat="1" ht="15" hidden="1" customHeight="1">
      <c r="B93" s="9">
        <v>21</v>
      </c>
      <c r="C93" s="23" t="str">
        <f t="shared" si="10"/>
        <v/>
      </c>
      <c r="D93" s="23" t="str">
        <f t="shared" si="11"/>
        <v/>
      </c>
      <c r="E93" s="12" t="str">
        <f t="shared" si="12"/>
        <v/>
      </c>
      <c r="F93" s="12" t="str">
        <f t="shared" si="13"/>
        <v/>
      </c>
      <c r="G93" s="12" t="str">
        <f t="shared" si="14"/>
        <v/>
      </c>
      <c r="H93" s="23" t="str">
        <f t="shared" si="15"/>
        <v/>
      </c>
      <c r="I93" s="82" t="str">
        <f t="shared" si="16"/>
        <v/>
      </c>
      <c r="J93" s="82"/>
      <c r="K93" s="82"/>
    </row>
    <row r="94" spans="2:11" s="10" customFormat="1" ht="15" hidden="1" customHeight="1">
      <c r="B94" s="9">
        <v>22</v>
      </c>
      <c r="C94" s="23" t="str">
        <f t="shared" si="10"/>
        <v/>
      </c>
      <c r="D94" s="23" t="str">
        <f t="shared" si="11"/>
        <v/>
      </c>
      <c r="E94" s="12" t="str">
        <f t="shared" si="12"/>
        <v/>
      </c>
      <c r="F94" s="12" t="str">
        <f t="shared" si="13"/>
        <v/>
      </c>
      <c r="G94" s="12" t="str">
        <f t="shared" si="14"/>
        <v/>
      </c>
      <c r="H94" s="23" t="str">
        <f t="shared" si="15"/>
        <v/>
      </c>
      <c r="I94" s="83" t="str">
        <f t="shared" si="16"/>
        <v/>
      </c>
      <c r="J94" s="101"/>
      <c r="K94" s="101"/>
    </row>
    <row r="95" spans="2:11" s="10" customFormat="1" ht="15" hidden="1" customHeight="1">
      <c r="B95" s="9">
        <v>23</v>
      </c>
      <c r="C95" s="23" t="str">
        <f t="shared" si="10"/>
        <v/>
      </c>
      <c r="D95" s="23" t="str">
        <f t="shared" si="11"/>
        <v/>
      </c>
      <c r="E95" s="12" t="str">
        <f t="shared" si="12"/>
        <v/>
      </c>
      <c r="F95" s="12" t="str">
        <f t="shared" si="13"/>
        <v/>
      </c>
      <c r="G95" s="12" t="str">
        <f t="shared" si="14"/>
        <v/>
      </c>
      <c r="H95" s="23" t="str">
        <f t="shared" si="15"/>
        <v/>
      </c>
      <c r="I95" s="83" t="str">
        <f t="shared" si="16"/>
        <v/>
      </c>
      <c r="J95" s="101"/>
      <c r="K95" s="101"/>
    </row>
    <row r="96" spans="2:11" s="10" customFormat="1" ht="15" hidden="1" customHeight="1">
      <c r="B96" s="9">
        <v>24</v>
      </c>
      <c r="C96" s="23" t="str">
        <f t="shared" si="10"/>
        <v/>
      </c>
      <c r="D96" s="23" t="str">
        <f t="shared" si="11"/>
        <v/>
      </c>
      <c r="E96" s="12" t="str">
        <f t="shared" si="12"/>
        <v/>
      </c>
      <c r="F96" s="12" t="str">
        <f t="shared" si="13"/>
        <v/>
      </c>
      <c r="G96" s="12" t="str">
        <f t="shared" si="14"/>
        <v/>
      </c>
      <c r="H96" s="23" t="str">
        <f t="shared" si="15"/>
        <v/>
      </c>
      <c r="I96" s="83" t="str">
        <f t="shared" si="16"/>
        <v/>
      </c>
      <c r="J96" s="101"/>
      <c r="K96" s="101"/>
    </row>
    <row r="97" spans="2:11" s="10" customFormat="1" ht="15" hidden="1" customHeight="1">
      <c r="B97" s="9">
        <v>25</v>
      </c>
      <c r="C97" s="23" t="str">
        <f t="shared" si="10"/>
        <v/>
      </c>
      <c r="D97" s="23" t="str">
        <f t="shared" si="11"/>
        <v/>
      </c>
      <c r="E97" s="12" t="str">
        <f t="shared" si="12"/>
        <v/>
      </c>
      <c r="F97" s="12" t="str">
        <f t="shared" si="13"/>
        <v/>
      </c>
      <c r="G97" s="12" t="str">
        <f t="shared" si="14"/>
        <v/>
      </c>
      <c r="H97" s="23" t="str">
        <f t="shared" si="15"/>
        <v/>
      </c>
      <c r="I97" s="82" t="str">
        <f t="shared" si="16"/>
        <v/>
      </c>
      <c r="J97" s="82"/>
      <c r="K97" s="82"/>
    </row>
    <row r="98" spans="2:11" s="10" customFormat="1" ht="15" hidden="1" customHeight="1">
      <c r="B98" s="9">
        <v>26</v>
      </c>
      <c r="C98" s="23" t="str">
        <f t="shared" si="10"/>
        <v/>
      </c>
      <c r="D98" s="23" t="str">
        <f t="shared" si="11"/>
        <v/>
      </c>
      <c r="E98" s="12" t="str">
        <f t="shared" si="12"/>
        <v/>
      </c>
      <c r="F98" s="12" t="str">
        <f t="shared" si="13"/>
        <v/>
      </c>
      <c r="G98" s="12" t="str">
        <f t="shared" si="14"/>
        <v/>
      </c>
      <c r="H98" s="23" t="str">
        <f t="shared" si="15"/>
        <v/>
      </c>
      <c r="I98" s="82" t="str">
        <f t="shared" si="16"/>
        <v/>
      </c>
      <c r="J98" s="82"/>
      <c r="K98" s="82"/>
    </row>
    <row r="99" spans="2:11" s="10" customFormat="1" ht="15" hidden="1" customHeight="1">
      <c r="B99" s="9">
        <v>27</v>
      </c>
      <c r="C99" s="23" t="str">
        <f t="shared" si="10"/>
        <v/>
      </c>
      <c r="D99" s="23" t="str">
        <f t="shared" si="11"/>
        <v/>
      </c>
      <c r="E99" s="12" t="str">
        <f t="shared" si="12"/>
        <v/>
      </c>
      <c r="F99" s="12" t="str">
        <f t="shared" si="13"/>
        <v/>
      </c>
      <c r="G99" s="12" t="str">
        <f t="shared" si="14"/>
        <v/>
      </c>
      <c r="H99" s="23" t="str">
        <f t="shared" si="15"/>
        <v/>
      </c>
      <c r="I99" s="83" t="str">
        <f t="shared" si="16"/>
        <v/>
      </c>
      <c r="J99" s="101"/>
      <c r="K99" s="101"/>
    </row>
    <row r="100" spans="2:11" s="10" customFormat="1" ht="15" hidden="1" customHeight="1">
      <c r="B100" s="9">
        <v>28</v>
      </c>
      <c r="C100" s="23" t="str">
        <f t="shared" si="10"/>
        <v/>
      </c>
      <c r="D100" s="23" t="str">
        <f t="shared" si="11"/>
        <v/>
      </c>
      <c r="E100" s="12" t="str">
        <f t="shared" si="12"/>
        <v/>
      </c>
      <c r="F100" s="12" t="str">
        <f t="shared" si="13"/>
        <v/>
      </c>
      <c r="G100" s="12" t="str">
        <f t="shared" si="14"/>
        <v/>
      </c>
      <c r="H100" s="23" t="str">
        <f t="shared" si="15"/>
        <v/>
      </c>
      <c r="I100" s="83" t="str">
        <f t="shared" si="16"/>
        <v/>
      </c>
      <c r="J100" s="101"/>
      <c r="K100" s="101"/>
    </row>
    <row r="101" spans="2:11" s="10" customFormat="1" ht="15" hidden="1" customHeight="1">
      <c r="B101" s="9">
        <v>29</v>
      </c>
      <c r="C101" s="23" t="str">
        <f t="shared" si="10"/>
        <v/>
      </c>
      <c r="D101" s="23" t="str">
        <f t="shared" si="11"/>
        <v/>
      </c>
      <c r="E101" s="12" t="str">
        <f t="shared" si="12"/>
        <v/>
      </c>
      <c r="F101" s="12" t="str">
        <f t="shared" si="13"/>
        <v/>
      </c>
      <c r="G101" s="12" t="str">
        <f t="shared" si="14"/>
        <v/>
      </c>
      <c r="H101" s="23" t="str">
        <f t="shared" si="15"/>
        <v/>
      </c>
      <c r="I101" s="83" t="str">
        <f t="shared" si="16"/>
        <v/>
      </c>
      <c r="J101" s="101"/>
      <c r="K101" s="101"/>
    </row>
    <row r="102" spans="2:11" s="10" customFormat="1" ht="15" hidden="1" customHeight="1">
      <c r="B102" s="9">
        <v>30</v>
      </c>
      <c r="C102" s="23" t="str">
        <f t="shared" si="10"/>
        <v/>
      </c>
      <c r="D102" s="23" t="str">
        <f t="shared" si="11"/>
        <v/>
      </c>
      <c r="E102" s="12" t="str">
        <f t="shared" si="12"/>
        <v/>
      </c>
      <c r="F102" s="12" t="str">
        <f t="shared" si="13"/>
        <v/>
      </c>
      <c r="G102" s="12" t="str">
        <f t="shared" si="14"/>
        <v/>
      </c>
      <c r="H102" s="23" t="str">
        <f t="shared" si="15"/>
        <v/>
      </c>
      <c r="I102" s="82" t="str">
        <f t="shared" si="16"/>
        <v/>
      </c>
      <c r="J102" s="82"/>
      <c r="K102" s="82"/>
    </row>
    <row r="103" spans="2:11" s="10" customFormat="1" ht="15" customHeight="1">
      <c r="B103" s="9"/>
      <c r="C103" s="11"/>
      <c r="D103" s="11"/>
      <c r="E103" s="9"/>
      <c r="F103" s="9"/>
      <c r="G103" s="9"/>
      <c r="H103" s="22" t="s">
        <v>104</v>
      </c>
      <c r="I103" s="85">
        <f>SUM(I73:I102)</f>
        <v>20000</v>
      </c>
      <c r="J103" s="85"/>
      <c r="K103" s="85"/>
    </row>
    <row r="104" spans="2:11" s="10" customFormat="1" ht="15" customHeight="1">
      <c r="B104" s="9"/>
      <c r="C104" s="11"/>
      <c r="D104" s="11"/>
      <c r="E104" s="9"/>
      <c r="F104" s="9"/>
      <c r="G104" s="9"/>
      <c r="H104" s="11"/>
    </row>
    <row r="105" spans="2:11" s="10" customFormat="1" ht="15" customHeight="1">
      <c r="B105" s="9"/>
      <c r="C105" s="21" t="s">
        <v>97</v>
      </c>
      <c r="D105" s="11"/>
      <c r="E105" s="9"/>
      <c r="F105" s="9"/>
      <c r="G105" s="9"/>
      <c r="H105" s="11"/>
    </row>
    <row r="106" spans="2:11" s="10" customFormat="1" ht="15" customHeight="1">
      <c r="B106" s="9"/>
      <c r="C106" s="22" t="s">
        <v>1</v>
      </c>
      <c r="D106" s="22" t="s">
        <v>5</v>
      </c>
      <c r="E106" s="22" t="s">
        <v>32</v>
      </c>
      <c r="F106" s="22" t="s">
        <v>21</v>
      </c>
      <c r="G106" s="22" t="s">
        <v>12</v>
      </c>
      <c r="H106" s="22" t="s">
        <v>13</v>
      </c>
      <c r="I106" s="81" t="s">
        <v>83</v>
      </c>
      <c r="J106" s="100"/>
      <c r="K106" s="111"/>
    </row>
    <row r="107" spans="2:11" s="11" customFormat="1" ht="15" customHeight="1">
      <c r="B107" s="9">
        <v>1</v>
      </c>
      <c r="C107" s="23">
        <f t="shared" ref="C107:C136" si="17">IFERROR(VLOOKUP("寄付金"&amp;B107,$A$3:$J$19,3,FALSE),"")</f>
        <v>4</v>
      </c>
      <c r="D107" s="23">
        <f t="shared" ref="D107:D136" si="18">IFERROR(VLOOKUP("寄付金"&amp;B107,$A$3:$J$19,4,FALSE),"")</f>
        <v>4</v>
      </c>
      <c r="E107" s="12" t="str">
        <f t="shared" ref="E107:E136" si="19">IFERROR(VLOOKUP("寄付金"&amp;B107,$A$3:$J$19,5,FALSE),"")</f>
        <v>収入</v>
      </c>
      <c r="F107" s="12">
        <f t="shared" ref="F107:F136" si="20">IFERROR(VLOOKUP("寄付金"&amp;B107,$A$3:$J$19,6,FALSE),"")</f>
        <v>3</v>
      </c>
      <c r="G107" s="12" t="str">
        <f t="shared" ref="G107:G136" si="21">IFERROR(VLOOKUP("寄付金"&amp;B107,$A$3:$J$19,7,FALSE),"")</f>
        <v>寄付金</v>
      </c>
      <c r="H107" s="23" t="str">
        <f t="shared" ref="H107:H136" si="22">IFERROR(VLOOKUP("寄付金"&amp;B107,$A$3:$J$19,8,FALSE),"")</f>
        <v>○○様からの寄付金</v>
      </c>
      <c r="I107" s="82">
        <f t="shared" ref="I107:I136" si="23">IFERROR(VLOOKUP("寄付金"&amp;B107,$A$3:$J$19,9,FALSE),"")</f>
        <v>30000</v>
      </c>
      <c r="J107" s="82"/>
      <c r="K107" s="82"/>
    </row>
    <row r="108" spans="2:11" s="11" customFormat="1" ht="15" customHeight="1">
      <c r="B108" s="9">
        <v>2</v>
      </c>
      <c r="C108" s="23" t="str">
        <f t="shared" si="17"/>
        <v/>
      </c>
      <c r="D108" s="23" t="str">
        <f t="shared" si="18"/>
        <v/>
      </c>
      <c r="E108" s="12" t="str">
        <f t="shared" si="19"/>
        <v/>
      </c>
      <c r="F108" s="12" t="str">
        <f t="shared" si="20"/>
        <v/>
      </c>
      <c r="G108" s="12" t="str">
        <f t="shared" si="21"/>
        <v/>
      </c>
      <c r="H108" s="23" t="str">
        <f t="shared" si="22"/>
        <v/>
      </c>
      <c r="I108" s="83" t="str">
        <f t="shared" si="23"/>
        <v/>
      </c>
      <c r="J108" s="101"/>
      <c r="K108" s="112"/>
    </row>
    <row r="109" spans="2:11" s="11" customFormat="1" ht="15" customHeight="1">
      <c r="B109" s="9">
        <v>3</v>
      </c>
      <c r="C109" s="23" t="str">
        <f t="shared" si="17"/>
        <v/>
      </c>
      <c r="D109" s="23" t="str">
        <f t="shared" si="18"/>
        <v/>
      </c>
      <c r="E109" s="12" t="str">
        <f t="shared" si="19"/>
        <v/>
      </c>
      <c r="F109" s="12" t="str">
        <f t="shared" si="20"/>
        <v/>
      </c>
      <c r="G109" s="12" t="str">
        <f t="shared" si="21"/>
        <v/>
      </c>
      <c r="H109" s="23" t="str">
        <f t="shared" si="22"/>
        <v/>
      </c>
      <c r="I109" s="83" t="str">
        <f t="shared" si="23"/>
        <v/>
      </c>
      <c r="J109" s="101"/>
      <c r="K109" s="112"/>
    </row>
    <row r="110" spans="2:11" s="11" customFormat="1" ht="15" customHeight="1">
      <c r="B110" s="9">
        <v>4</v>
      </c>
      <c r="C110" s="23" t="str">
        <f t="shared" si="17"/>
        <v/>
      </c>
      <c r="D110" s="23" t="str">
        <f t="shared" si="18"/>
        <v/>
      </c>
      <c r="E110" s="12" t="str">
        <f t="shared" si="19"/>
        <v/>
      </c>
      <c r="F110" s="12" t="str">
        <f t="shared" si="20"/>
        <v/>
      </c>
      <c r="G110" s="12" t="str">
        <f t="shared" si="21"/>
        <v/>
      </c>
      <c r="H110" s="23" t="str">
        <f t="shared" si="22"/>
        <v/>
      </c>
      <c r="I110" s="84" t="str">
        <f t="shared" si="23"/>
        <v/>
      </c>
      <c r="J110" s="102"/>
      <c r="K110" s="113"/>
    </row>
    <row r="111" spans="2:11" s="11" customFormat="1" ht="15" customHeight="1">
      <c r="B111" s="9">
        <v>5</v>
      </c>
      <c r="C111" s="23" t="str">
        <f t="shared" si="17"/>
        <v/>
      </c>
      <c r="D111" s="23" t="str">
        <f t="shared" si="18"/>
        <v/>
      </c>
      <c r="E111" s="12" t="str">
        <f t="shared" si="19"/>
        <v/>
      </c>
      <c r="F111" s="12" t="str">
        <f t="shared" si="20"/>
        <v/>
      </c>
      <c r="G111" s="12" t="str">
        <f t="shared" si="21"/>
        <v/>
      </c>
      <c r="H111" s="23" t="str">
        <f t="shared" si="22"/>
        <v/>
      </c>
      <c r="I111" s="82" t="str">
        <f t="shared" si="23"/>
        <v/>
      </c>
      <c r="J111" s="82"/>
      <c r="K111" s="82"/>
    </row>
    <row r="112" spans="2:11" s="11" customFormat="1" ht="15" hidden="1" customHeight="1">
      <c r="B112" s="9">
        <v>6</v>
      </c>
      <c r="C112" s="23" t="str">
        <f t="shared" si="17"/>
        <v/>
      </c>
      <c r="D112" s="23" t="str">
        <f t="shared" si="18"/>
        <v/>
      </c>
      <c r="E112" s="12" t="str">
        <f t="shared" si="19"/>
        <v/>
      </c>
      <c r="F112" s="12" t="str">
        <f t="shared" si="20"/>
        <v/>
      </c>
      <c r="G112" s="12" t="str">
        <f t="shared" si="21"/>
        <v/>
      </c>
      <c r="H112" s="23" t="str">
        <f t="shared" si="22"/>
        <v/>
      </c>
      <c r="I112" s="82" t="str">
        <f t="shared" si="23"/>
        <v/>
      </c>
      <c r="J112" s="82"/>
      <c r="K112" s="82"/>
    </row>
    <row r="113" spans="2:11" s="11" customFormat="1" ht="15" hidden="1" customHeight="1">
      <c r="B113" s="9">
        <v>7</v>
      </c>
      <c r="C113" s="23" t="str">
        <f t="shared" si="17"/>
        <v/>
      </c>
      <c r="D113" s="23" t="str">
        <f t="shared" si="18"/>
        <v/>
      </c>
      <c r="E113" s="12" t="str">
        <f t="shared" si="19"/>
        <v/>
      </c>
      <c r="F113" s="12" t="str">
        <f t="shared" si="20"/>
        <v/>
      </c>
      <c r="G113" s="12" t="str">
        <f t="shared" si="21"/>
        <v/>
      </c>
      <c r="H113" s="23" t="str">
        <f t="shared" si="22"/>
        <v/>
      </c>
      <c r="I113" s="83" t="str">
        <f t="shared" si="23"/>
        <v/>
      </c>
      <c r="J113" s="101"/>
      <c r="K113" s="101"/>
    </row>
    <row r="114" spans="2:11" s="11" customFormat="1" ht="15" hidden="1" customHeight="1">
      <c r="B114" s="9">
        <v>8</v>
      </c>
      <c r="C114" s="23" t="str">
        <f t="shared" si="17"/>
        <v/>
      </c>
      <c r="D114" s="23" t="str">
        <f t="shared" si="18"/>
        <v/>
      </c>
      <c r="E114" s="12" t="str">
        <f t="shared" si="19"/>
        <v/>
      </c>
      <c r="F114" s="12" t="str">
        <f t="shared" si="20"/>
        <v/>
      </c>
      <c r="G114" s="12" t="str">
        <f t="shared" si="21"/>
        <v/>
      </c>
      <c r="H114" s="23" t="str">
        <f t="shared" si="22"/>
        <v/>
      </c>
      <c r="I114" s="83" t="str">
        <f t="shared" si="23"/>
        <v/>
      </c>
      <c r="J114" s="101"/>
      <c r="K114" s="101"/>
    </row>
    <row r="115" spans="2:11" s="11" customFormat="1" ht="15" hidden="1" customHeight="1">
      <c r="B115" s="9">
        <v>9</v>
      </c>
      <c r="C115" s="23" t="str">
        <f t="shared" si="17"/>
        <v/>
      </c>
      <c r="D115" s="23" t="str">
        <f t="shared" si="18"/>
        <v/>
      </c>
      <c r="E115" s="12" t="str">
        <f t="shared" si="19"/>
        <v/>
      </c>
      <c r="F115" s="12" t="str">
        <f t="shared" si="20"/>
        <v/>
      </c>
      <c r="G115" s="12" t="str">
        <f t="shared" si="21"/>
        <v/>
      </c>
      <c r="H115" s="23" t="str">
        <f t="shared" si="22"/>
        <v/>
      </c>
      <c r="I115" s="83" t="str">
        <f t="shared" si="23"/>
        <v/>
      </c>
      <c r="J115" s="101"/>
      <c r="K115" s="101"/>
    </row>
    <row r="116" spans="2:11" s="11" customFormat="1" ht="15" hidden="1" customHeight="1">
      <c r="B116" s="9">
        <v>10</v>
      </c>
      <c r="C116" s="23" t="str">
        <f t="shared" si="17"/>
        <v/>
      </c>
      <c r="D116" s="23" t="str">
        <f t="shared" si="18"/>
        <v/>
      </c>
      <c r="E116" s="12" t="str">
        <f t="shared" si="19"/>
        <v/>
      </c>
      <c r="F116" s="12" t="str">
        <f t="shared" si="20"/>
        <v/>
      </c>
      <c r="G116" s="12" t="str">
        <f t="shared" si="21"/>
        <v/>
      </c>
      <c r="H116" s="23" t="str">
        <f t="shared" si="22"/>
        <v/>
      </c>
      <c r="I116" s="82" t="str">
        <f t="shared" si="23"/>
        <v/>
      </c>
      <c r="J116" s="82"/>
      <c r="K116" s="82"/>
    </row>
    <row r="117" spans="2:11" s="11" customFormat="1" ht="15" hidden="1" customHeight="1">
      <c r="B117" s="9">
        <v>11</v>
      </c>
      <c r="C117" s="23" t="str">
        <f t="shared" si="17"/>
        <v/>
      </c>
      <c r="D117" s="23" t="str">
        <f t="shared" si="18"/>
        <v/>
      </c>
      <c r="E117" s="12" t="str">
        <f t="shared" si="19"/>
        <v/>
      </c>
      <c r="F117" s="12" t="str">
        <f t="shared" si="20"/>
        <v/>
      </c>
      <c r="G117" s="12" t="str">
        <f t="shared" si="21"/>
        <v/>
      </c>
      <c r="H117" s="23" t="str">
        <f t="shared" si="22"/>
        <v/>
      </c>
      <c r="I117" s="82" t="str">
        <f t="shared" si="23"/>
        <v/>
      </c>
      <c r="J117" s="82"/>
      <c r="K117" s="82"/>
    </row>
    <row r="118" spans="2:11" s="11" customFormat="1" ht="15" hidden="1" customHeight="1">
      <c r="B118" s="9">
        <v>12</v>
      </c>
      <c r="C118" s="23" t="str">
        <f t="shared" si="17"/>
        <v/>
      </c>
      <c r="D118" s="23" t="str">
        <f t="shared" si="18"/>
        <v/>
      </c>
      <c r="E118" s="12" t="str">
        <f t="shared" si="19"/>
        <v/>
      </c>
      <c r="F118" s="12" t="str">
        <f t="shared" si="20"/>
        <v/>
      </c>
      <c r="G118" s="12" t="str">
        <f t="shared" si="21"/>
        <v/>
      </c>
      <c r="H118" s="23" t="str">
        <f t="shared" si="22"/>
        <v/>
      </c>
      <c r="I118" s="83" t="str">
        <f t="shared" si="23"/>
        <v/>
      </c>
      <c r="J118" s="101"/>
      <c r="K118" s="101"/>
    </row>
    <row r="119" spans="2:11" s="11" customFormat="1" ht="15" hidden="1" customHeight="1">
      <c r="B119" s="9">
        <v>13</v>
      </c>
      <c r="C119" s="23" t="str">
        <f t="shared" si="17"/>
        <v/>
      </c>
      <c r="D119" s="23" t="str">
        <f t="shared" si="18"/>
        <v/>
      </c>
      <c r="E119" s="12" t="str">
        <f t="shared" si="19"/>
        <v/>
      </c>
      <c r="F119" s="12" t="str">
        <f t="shared" si="20"/>
        <v/>
      </c>
      <c r="G119" s="12" t="str">
        <f t="shared" si="21"/>
        <v/>
      </c>
      <c r="H119" s="23" t="str">
        <f t="shared" si="22"/>
        <v/>
      </c>
      <c r="I119" s="83" t="str">
        <f t="shared" si="23"/>
        <v/>
      </c>
      <c r="J119" s="101"/>
      <c r="K119" s="101"/>
    </row>
    <row r="120" spans="2:11" s="11" customFormat="1" ht="15" hidden="1" customHeight="1">
      <c r="B120" s="9">
        <v>14</v>
      </c>
      <c r="C120" s="23" t="str">
        <f t="shared" si="17"/>
        <v/>
      </c>
      <c r="D120" s="23" t="str">
        <f t="shared" si="18"/>
        <v/>
      </c>
      <c r="E120" s="12" t="str">
        <f t="shared" si="19"/>
        <v/>
      </c>
      <c r="F120" s="12" t="str">
        <f t="shared" si="20"/>
        <v/>
      </c>
      <c r="G120" s="12" t="str">
        <f t="shared" si="21"/>
        <v/>
      </c>
      <c r="H120" s="23" t="str">
        <f t="shared" si="22"/>
        <v/>
      </c>
      <c r="I120" s="83" t="str">
        <f t="shared" si="23"/>
        <v/>
      </c>
      <c r="J120" s="101"/>
      <c r="K120" s="101"/>
    </row>
    <row r="121" spans="2:11" s="11" customFormat="1" ht="15" hidden="1" customHeight="1">
      <c r="B121" s="9">
        <v>15</v>
      </c>
      <c r="C121" s="23" t="str">
        <f t="shared" si="17"/>
        <v/>
      </c>
      <c r="D121" s="23" t="str">
        <f t="shared" si="18"/>
        <v/>
      </c>
      <c r="E121" s="12" t="str">
        <f t="shared" si="19"/>
        <v/>
      </c>
      <c r="F121" s="12" t="str">
        <f t="shared" si="20"/>
        <v/>
      </c>
      <c r="G121" s="12" t="str">
        <f t="shared" si="21"/>
        <v/>
      </c>
      <c r="H121" s="23" t="str">
        <f t="shared" si="22"/>
        <v/>
      </c>
      <c r="I121" s="82" t="str">
        <f t="shared" si="23"/>
        <v/>
      </c>
      <c r="J121" s="82"/>
      <c r="K121" s="82"/>
    </row>
    <row r="122" spans="2:11" s="11" customFormat="1" ht="15" hidden="1" customHeight="1">
      <c r="B122" s="9">
        <v>16</v>
      </c>
      <c r="C122" s="23" t="str">
        <f t="shared" si="17"/>
        <v/>
      </c>
      <c r="D122" s="23" t="str">
        <f t="shared" si="18"/>
        <v/>
      </c>
      <c r="E122" s="12" t="str">
        <f t="shared" si="19"/>
        <v/>
      </c>
      <c r="F122" s="12" t="str">
        <f t="shared" si="20"/>
        <v/>
      </c>
      <c r="G122" s="12" t="str">
        <f t="shared" si="21"/>
        <v/>
      </c>
      <c r="H122" s="23" t="str">
        <f t="shared" si="22"/>
        <v/>
      </c>
      <c r="I122" s="82" t="str">
        <f t="shared" si="23"/>
        <v/>
      </c>
      <c r="J122" s="82"/>
      <c r="K122" s="82"/>
    </row>
    <row r="123" spans="2:11" s="11" customFormat="1" ht="15" hidden="1" customHeight="1">
      <c r="B123" s="9">
        <v>17</v>
      </c>
      <c r="C123" s="23" t="str">
        <f t="shared" si="17"/>
        <v/>
      </c>
      <c r="D123" s="23" t="str">
        <f t="shared" si="18"/>
        <v/>
      </c>
      <c r="E123" s="12" t="str">
        <f t="shared" si="19"/>
        <v/>
      </c>
      <c r="F123" s="12" t="str">
        <f t="shared" si="20"/>
        <v/>
      </c>
      <c r="G123" s="12" t="str">
        <f t="shared" si="21"/>
        <v/>
      </c>
      <c r="H123" s="23" t="str">
        <f t="shared" si="22"/>
        <v/>
      </c>
      <c r="I123" s="83" t="str">
        <f t="shared" si="23"/>
        <v/>
      </c>
      <c r="J123" s="101"/>
      <c r="K123" s="101"/>
    </row>
    <row r="124" spans="2:11" s="11" customFormat="1" ht="15" hidden="1" customHeight="1">
      <c r="B124" s="9">
        <v>18</v>
      </c>
      <c r="C124" s="23" t="str">
        <f t="shared" si="17"/>
        <v/>
      </c>
      <c r="D124" s="23" t="str">
        <f t="shared" si="18"/>
        <v/>
      </c>
      <c r="E124" s="12" t="str">
        <f t="shared" si="19"/>
        <v/>
      </c>
      <c r="F124" s="12" t="str">
        <f t="shared" si="20"/>
        <v/>
      </c>
      <c r="G124" s="12" t="str">
        <f t="shared" si="21"/>
        <v/>
      </c>
      <c r="H124" s="23" t="str">
        <f t="shared" si="22"/>
        <v/>
      </c>
      <c r="I124" s="83" t="str">
        <f t="shared" si="23"/>
        <v/>
      </c>
      <c r="J124" s="101"/>
      <c r="K124" s="101"/>
    </row>
    <row r="125" spans="2:11" s="11" customFormat="1" ht="15" hidden="1" customHeight="1">
      <c r="B125" s="9">
        <v>19</v>
      </c>
      <c r="C125" s="23" t="str">
        <f t="shared" si="17"/>
        <v/>
      </c>
      <c r="D125" s="23" t="str">
        <f t="shared" si="18"/>
        <v/>
      </c>
      <c r="E125" s="12" t="str">
        <f t="shared" si="19"/>
        <v/>
      </c>
      <c r="F125" s="12" t="str">
        <f t="shared" si="20"/>
        <v/>
      </c>
      <c r="G125" s="12" t="str">
        <f t="shared" si="21"/>
        <v/>
      </c>
      <c r="H125" s="23" t="str">
        <f t="shared" si="22"/>
        <v/>
      </c>
      <c r="I125" s="83" t="str">
        <f t="shared" si="23"/>
        <v/>
      </c>
      <c r="J125" s="101"/>
      <c r="K125" s="101"/>
    </row>
    <row r="126" spans="2:11" s="11" customFormat="1" ht="15" hidden="1" customHeight="1">
      <c r="B126" s="9">
        <v>20</v>
      </c>
      <c r="C126" s="23" t="str">
        <f t="shared" si="17"/>
        <v/>
      </c>
      <c r="D126" s="23" t="str">
        <f t="shared" si="18"/>
        <v/>
      </c>
      <c r="E126" s="12" t="str">
        <f t="shared" si="19"/>
        <v/>
      </c>
      <c r="F126" s="12" t="str">
        <f t="shared" si="20"/>
        <v/>
      </c>
      <c r="G126" s="12" t="str">
        <f t="shared" si="21"/>
        <v/>
      </c>
      <c r="H126" s="23" t="str">
        <f t="shared" si="22"/>
        <v/>
      </c>
      <c r="I126" s="82" t="str">
        <f t="shared" si="23"/>
        <v/>
      </c>
      <c r="J126" s="82"/>
      <c r="K126" s="82"/>
    </row>
    <row r="127" spans="2:11" s="11" customFormat="1" ht="15" hidden="1" customHeight="1">
      <c r="B127" s="9">
        <v>21</v>
      </c>
      <c r="C127" s="23" t="str">
        <f t="shared" si="17"/>
        <v/>
      </c>
      <c r="D127" s="23" t="str">
        <f t="shared" si="18"/>
        <v/>
      </c>
      <c r="E127" s="12" t="str">
        <f t="shared" si="19"/>
        <v/>
      </c>
      <c r="F127" s="12" t="str">
        <f t="shared" si="20"/>
        <v/>
      </c>
      <c r="G127" s="12" t="str">
        <f t="shared" si="21"/>
        <v/>
      </c>
      <c r="H127" s="23" t="str">
        <f t="shared" si="22"/>
        <v/>
      </c>
      <c r="I127" s="82" t="str">
        <f t="shared" si="23"/>
        <v/>
      </c>
      <c r="J127" s="82"/>
      <c r="K127" s="82"/>
    </row>
    <row r="128" spans="2:11" s="11" customFormat="1" ht="15" hidden="1" customHeight="1">
      <c r="B128" s="9">
        <v>22</v>
      </c>
      <c r="C128" s="23" t="str">
        <f t="shared" si="17"/>
        <v/>
      </c>
      <c r="D128" s="23" t="str">
        <f t="shared" si="18"/>
        <v/>
      </c>
      <c r="E128" s="12" t="str">
        <f t="shared" si="19"/>
        <v/>
      </c>
      <c r="F128" s="12" t="str">
        <f t="shared" si="20"/>
        <v/>
      </c>
      <c r="G128" s="12" t="str">
        <f t="shared" si="21"/>
        <v/>
      </c>
      <c r="H128" s="23" t="str">
        <f t="shared" si="22"/>
        <v/>
      </c>
      <c r="I128" s="83" t="str">
        <f t="shared" si="23"/>
        <v/>
      </c>
      <c r="J128" s="101"/>
      <c r="K128" s="101"/>
    </row>
    <row r="129" spans="2:11" s="11" customFormat="1" ht="15" hidden="1" customHeight="1">
      <c r="B129" s="9">
        <v>23</v>
      </c>
      <c r="C129" s="23" t="str">
        <f t="shared" si="17"/>
        <v/>
      </c>
      <c r="D129" s="23" t="str">
        <f t="shared" si="18"/>
        <v/>
      </c>
      <c r="E129" s="12" t="str">
        <f t="shared" si="19"/>
        <v/>
      </c>
      <c r="F129" s="12" t="str">
        <f t="shared" si="20"/>
        <v/>
      </c>
      <c r="G129" s="12" t="str">
        <f t="shared" si="21"/>
        <v/>
      </c>
      <c r="H129" s="23" t="str">
        <f t="shared" si="22"/>
        <v/>
      </c>
      <c r="I129" s="83" t="str">
        <f t="shared" si="23"/>
        <v/>
      </c>
      <c r="J129" s="101"/>
      <c r="K129" s="101"/>
    </row>
    <row r="130" spans="2:11" s="11" customFormat="1" ht="15" hidden="1" customHeight="1">
      <c r="B130" s="9">
        <v>24</v>
      </c>
      <c r="C130" s="23" t="str">
        <f t="shared" si="17"/>
        <v/>
      </c>
      <c r="D130" s="23" t="str">
        <f t="shared" si="18"/>
        <v/>
      </c>
      <c r="E130" s="12" t="str">
        <f t="shared" si="19"/>
        <v/>
      </c>
      <c r="F130" s="12" t="str">
        <f t="shared" si="20"/>
        <v/>
      </c>
      <c r="G130" s="12" t="str">
        <f t="shared" si="21"/>
        <v/>
      </c>
      <c r="H130" s="23" t="str">
        <f t="shared" si="22"/>
        <v/>
      </c>
      <c r="I130" s="83" t="str">
        <f t="shared" si="23"/>
        <v/>
      </c>
      <c r="J130" s="101"/>
      <c r="K130" s="101"/>
    </row>
    <row r="131" spans="2:11" s="11" customFormat="1" ht="15" hidden="1" customHeight="1">
      <c r="B131" s="9">
        <v>25</v>
      </c>
      <c r="C131" s="23" t="str">
        <f t="shared" si="17"/>
        <v/>
      </c>
      <c r="D131" s="23" t="str">
        <f t="shared" si="18"/>
        <v/>
      </c>
      <c r="E131" s="12" t="str">
        <f t="shared" si="19"/>
        <v/>
      </c>
      <c r="F131" s="12" t="str">
        <f t="shared" si="20"/>
        <v/>
      </c>
      <c r="G131" s="12" t="str">
        <f t="shared" si="21"/>
        <v/>
      </c>
      <c r="H131" s="23" t="str">
        <f t="shared" si="22"/>
        <v/>
      </c>
      <c r="I131" s="82" t="str">
        <f t="shared" si="23"/>
        <v/>
      </c>
      <c r="J131" s="82"/>
      <c r="K131" s="82"/>
    </row>
    <row r="132" spans="2:11" s="11" customFormat="1" ht="15" hidden="1" customHeight="1">
      <c r="B132" s="9">
        <v>26</v>
      </c>
      <c r="C132" s="23" t="str">
        <f t="shared" si="17"/>
        <v/>
      </c>
      <c r="D132" s="23" t="str">
        <f t="shared" si="18"/>
        <v/>
      </c>
      <c r="E132" s="12" t="str">
        <f t="shared" si="19"/>
        <v/>
      </c>
      <c r="F132" s="12" t="str">
        <f t="shared" si="20"/>
        <v/>
      </c>
      <c r="G132" s="12" t="str">
        <f t="shared" si="21"/>
        <v/>
      </c>
      <c r="H132" s="23" t="str">
        <f t="shared" si="22"/>
        <v/>
      </c>
      <c r="I132" s="82" t="str">
        <f t="shared" si="23"/>
        <v/>
      </c>
      <c r="J132" s="82"/>
      <c r="K132" s="82"/>
    </row>
    <row r="133" spans="2:11" s="11" customFormat="1" ht="15" hidden="1" customHeight="1">
      <c r="B133" s="9">
        <v>27</v>
      </c>
      <c r="C133" s="23" t="str">
        <f t="shared" si="17"/>
        <v/>
      </c>
      <c r="D133" s="23" t="str">
        <f t="shared" si="18"/>
        <v/>
      </c>
      <c r="E133" s="12" t="str">
        <f t="shared" si="19"/>
        <v/>
      </c>
      <c r="F133" s="12" t="str">
        <f t="shared" si="20"/>
        <v/>
      </c>
      <c r="G133" s="12" t="str">
        <f t="shared" si="21"/>
        <v/>
      </c>
      <c r="H133" s="23" t="str">
        <f t="shared" si="22"/>
        <v/>
      </c>
      <c r="I133" s="83" t="str">
        <f t="shared" si="23"/>
        <v/>
      </c>
      <c r="J133" s="101"/>
      <c r="K133" s="101"/>
    </row>
    <row r="134" spans="2:11" s="11" customFormat="1" ht="15" hidden="1" customHeight="1">
      <c r="B134" s="9">
        <v>28</v>
      </c>
      <c r="C134" s="23" t="str">
        <f t="shared" si="17"/>
        <v/>
      </c>
      <c r="D134" s="23" t="str">
        <f t="shared" si="18"/>
        <v/>
      </c>
      <c r="E134" s="12" t="str">
        <f t="shared" si="19"/>
        <v/>
      </c>
      <c r="F134" s="12" t="str">
        <f t="shared" si="20"/>
        <v/>
      </c>
      <c r="G134" s="12" t="str">
        <f t="shared" si="21"/>
        <v/>
      </c>
      <c r="H134" s="23" t="str">
        <f t="shared" si="22"/>
        <v/>
      </c>
      <c r="I134" s="83" t="str">
        <f t="shared" si="23"/>
        <v/>
      </c>
      <c r="J134" s="101"/>
      <c r="K134" s="101"/>
    </row>
    <row r="135" spans="2:11" s="11" customFormat="1" ht="15" hidden="1" customHeight="1">
      <c r="B135" s="9">
        <v>29</v>
      </c>
      <c r="C135" s="23" t="str">
        <f t="shared" si="17"/>
        <v/>
      </c>
      <c r="D135" s="23" t="str">
        <f t="shared" si="18"/>
        <v/>
      </c>
      <c r="E135" s="12" t="str">
        <f t="shared" si="19"/>
        <v/>
      </c>
      <c r="F135" s="12" t="str">
        <f t="shared" si="20"/>
        <v/>
      </c>
      <c r="G135" s="12" t="str">
        <f t="shared" si="21"/>
        <v/>
      </c>
      <c r="H135" s="23" t="str">
        <f t="shared" si="22"/>
        <v/>
      </c>
      <c r="I135" s="83" t="str">
        <f t="shared" si="23"/>
        <v/>
      </c>
      <c r="J135" s="101"/>
      <c r="K135" s="101"/>
    </row>
    <row r="136" spans="2:11" s="11" customFormat="1" ht="15" hidden="1" customHeight="1">
      <c r="B136" s="9">
        <v>30</v>
      </c>
      <c r="C136" s="23" t="str">
        <f t="shared" si="17"/>
        <v/>
      </c>
      <c r="D136" s="23" t="str">
        <f t="shared" si="18"/>
        <v/>
      </c>
      <c r="E136" s="12" t="str">
        <f t="shared" si="19"/>
        <v/>
      </c>
      <c r="F136" s="12" t="str">
        <f t="shared" si="20"/>
        <v/>
      </c>
      <c r="G136" s="12" t="str">
        <f t="shared" si="21"/>
        <v/>
      </c>
      <c r="H136" s="23" t="str">
        <f t="shared" si="22"/>
        <v/>
      </c>
      <c r="I136" s="82" t="str">
        <f t="shared" si="23"/>
        <v/>
      </c>
      <c r="J136" s="82"/>
      <c r="K136" s="82"/>
    </row>
    <row r="137" spans="2:11" s="11" customFormat="1" ht="15" customHeight="1">
      <c r="B137" s="9"/>
      <c r="E137" s="9"/>
      <c r="F137" s="9"/>
      <c r="G137" s="9"/>
      <c r="H137" s="22" t="s">
        <v>105</v>
      </c>
      <c r="I137" s="85">
        <f>SUM(I107:I136)</f>
        <v>30000</v>
      </c>
      <c r="J137" s="85"/>
      <c r="K137" s="85"/>
    </row>
    <row r="138" spans="2:11" s="11" customFormat="1" ht="15" customHeight="1">
      <c r="B138" s="9"/>
      <c r="C138" s="21" t="s">
        <v>73</v>
      </c>
      <c r="E138" s="9"/>
      <c r="F138" s="9"/>
      <c r="G138" s="9"/>
      <c r="I138" s="10"/>
      <c r="J138" s="10"/>
      <c r="K138" s="10"/>
    </row>
    <row r="139" spans="2:11" s="11" customFormat="1" ht="15" customHeight="1">
      <c r="B139" s="9"/>
      <c r="C139" s="22" t="s">
        <v>1</v>
      </c>
      <c r="D139" s="22" t="s">
        <v>5</v>
      </c>
      <c r="E139" s="22" t="s">
        <v>32</v>
      </c>
      <c r="F139" s="22" t="s">
        <v>21</v>
      </c>
      <c r="G139" s="22" t="s">
        <v>12</v>
      </c>
      <c r="H139" s="22" t="s">
        <v>13</v>
      </c>
      <c r="I139" s="81" t="s">
        <v>83</v>
      </c>
      <c r="J139" s="100"/>
      <c r="K139" s="111"/>
    </row>
    <row r="140" spans="2:11" s="11" customFormat="1" ht="15" customHeight="1">
      <c r="B140" s="9">
        <v>1</v>
      </c>
      <c r="C140" s="23">
        <f t="shared" ref="C140:C179" si="24">IFERROR(VLOOKUP("雑収入"&amp;B140,$A$3:$J$19,3,FALSE),"")</f>
        <v>4</v>
      </c>
      <c r="D140" s="23">
        <f t="shared" ref="D140:D179" si="25">IFERROR(VLOOKUP("雑収入"&amp;B140,$A$3:$J$19,4,FALSE),"")</f>
        <v>5</v>
      </c>
      <c r="E140" s="12" t="str">
        <f t="shared" ref="E140:E179" si="26">IFERROR(VLOOKUP("雑収入"&amp;B140,$A$3:$J$19,5,FALSE),"")</f>
        <v>収入</v>
      </c>
      <c r="F140" s="12">
        <f t="shared" ref="F140:F179" si="27">IFERROR(VLOOKUP("雑収入"&amp;B140,$A$3:$J$19,6,FALSE),"")</f>
        <v>4</v>
      </c>
      <c r="G140" s="12" t="str">
        <f t="shared" ref="G140:G179" si="28">IFERROR(VLOOKUP("雑収入"&amp;B140,$A$3:$J$19,7,FALSE),"")</f>
        <v>雑収入</v>
      </c>
      <c r="H140" s="23" t="str">
        <f t="shared" ref="H140:H179" si="29">IFERROR(VLOOKUP("雑収入"&amp;B140,$A$3:$J$19,8,FALSE),"")</f>
        <v>資源回収売上金</v>
      </c>
      <c r="I140" s="82">
        <f t="shared" ref="I140:I179" si="30">IFERROR(VLOOKUP("雑収入"&amp;B140,$A$3:$J$19,9,FALSE),"")</f>
        <v>40000</v>
      </c>
      <c r="J140" s="82"/>
      <c r="K140" s="82"/>
    </row>
    <row r="141" spans="2:11" s="11" customFormat="1" ht="15" customHeight="1">
      <c r="B141" s="9">
        <v>2</v>
      </c>
      <c r="C141" s="23" t="str">
        <f t="shared" si="24"/>
        <v/>
      </c>
      <c r="D141" s="23" t="str">
        <f t="shared" si="25"/>
        <v/>
      </c>
      <c r="E141" s="12" t="str">
        <f t="shared" si="26"/>
        <v/>
      </c>
      <c r="F141" s="12" t="str">
        <f t="shared" si="27"/>
        <v/>
      </c>
      <c r="G141" s="12" t="str">
        <f t="shared" si="28"/>
        <v/>
      </c>
      <c r="H141" s="23" t="str">
        <f t="shared" si="29"/>
        <v/>
      </c>
      <c r="I141" s="83" t="str">
        <f t="shared" si="30"/>
        <v/>
      </c>
      <c r="J141" s="101"/>
      <c r="K141" s="112"/>
    </row>
    <row r="142" spans="2:11" s="11" customFormat="1" ht="15" customHeight="1">
      <c r="B142" s="9">
        <v>3</v>
      </c>
      <c r="C142" s="23" t="str">
        <f t="shared" si="24"/>
        <v/>
      </c>
      <c r="D142" s="23" t="str">
        <f t="shared" si="25"/>
        <v/>
      </c>
      <c r="E142" s="12" t="str">
        <f t="shared" si="26"/>
        <v/>
      </c>
      <c r="F142" s="12" t="str">
        <f t="shared" si="27"/>
        <v/>
      </c>
      <c r="G142" s="12" t="str">
        <f t="shared" si="28"/>
        <v/>
      </c>
      <c r="H142" s="23" t="str">
        <f t="shared" si="29"/>
        <v/>
      </c>
      <c r="I142" s="83" t="str">
        <f t="shared" si="30"/>
        <v/>
      </c>
      <c r="J142" s="101"/>
      <c r="K142" s="112"/>
    </row>
    <row r="143" spans="2:11" s="11" customFormat="1" ht="15" customHeight="1">
      <c r="B143" s="9">
        <v>4</v>
      </c>
      <c r="C143" s="23" t="str">
        <f t="shared" si="24"/>
        <v/>
      </c>
      <c r="D143" s="23" t="str">
        <f t="shared" si="25"/>
        <v/>
      </c>
      <c r="E143" s="12" t="str">
        <f t="shared" si="26"/>
        <v/>
      </c>
      <c r="F143" s="12" t="str">
        <f t="shared" si="27"/>
        <v/>
      </c>
      <c r="G143" s="12" t="str">
        <f t="shared" si="28"/>
        <v/>
      </c>
      <c r="H143" s="23" t="str">
        <f t="shared" si="29"/>
        <v/>
      </c>
      <c r="I143" s="84" t="str">
        <f t="shared" si="30"/>
        <v/>
      </c>
      <c r="J143" s="102"/>
      <c r="K143" s="113"/>
    </row>
    <row r="144" spans="2:11" s="11" customFormat="1" ht="15" customHeight="1">
      <c r="B144" s="9">
        <v>5</v>
      </c>
      <c r="C144" s="23" t="str">
        <f t="shared" si="24"/>
        <v/>
      </c>
      <c r="D144" s="23" t="str">
        <f t="shared" si="25"/>
        <v/>
      </c>
      <c r="E144" s="12" t="str">
        <f t="shared" si="26"/>
        <v/>
      </c>
      <c r="F144" s="12" t="str">
        <f t="shared" si="27"/>
        <v/>
      </c>
      <c r="G144" s="12" t="str">
        <f t="shared" si="28"/>
        <v/>
      </c>
      <c r="H144" s="23" t="str">
        <f t="shared" si="29"/>
        <v/>
      </c>
      <c r="I144" s="82" t="str">
        <f t="shared" si="30"/>
        <v/>
      </c>
      <c r="J144" s="82"/>
      <c r="K144" s="82"/>
    </row>
    <row r="145" spans="2:11" s="11" customFormat="1" ht="15" hidden="1" customHeight="1">
      <c r="B145" s="9">
        <v>6</v>
      </c>
      <c r="C145" s="23" t="str">
        <f t="shared" si="24"/>
        <v/>
      </c>
      <c r="D145" s="23" t="str">
        <f t="shared" si="25"/>
        <v/>
      </c>
      <c r="E145" s="12" t="str">
        <f t="shared" si="26"/>
        <v/>
      </c>
      <c r="F145" s="12" t="str">
        <f t="shared" si="27"/>
        <v/>
      </c>
      <c r="G145" s="12" t="str">
        <f t="shared" si="28"/>
        <v/>
      </c>
      <c r="H145" s="23" t="str">
        <f t="shared" si="29"/>
        <v/>
      </c>
      <c r="I145" s="82" t="str">
        <f t="shared" si="30"/>
        <v/>
      </c>
      <c r="J145" s="82"/>
      <c r="K145" s="82"/>
    </row>
    <row r="146" spans="2:11" s="11" customFormat="1" ht="15" hidden="1" customHeight="1">
      <c r="B146" s="9">
        <v>7</v>
      </c>
      <c r="C146" s="23" t="str">
        <f t="shared" si="24"/>
        <v/>
      </c>
      <c r="D146" s="23" t="str">
        <f t="shared" si="25"/>
        <v/>
      </c>
      <c r="E146" s="12" t="str">
        <f t="shared" si="26"/>
        <v/>
      </c>
      <c r="F146" s="12" t="str">
        <f t="shared" si="27"/>
        <v/>
      </c>
      <c r="G146" s="12" t="str">
        <f t="shared" si="28"/>
        <v/>
      </c>
      <c r="H146" s="23" t="str">
        <f t="shared" si="29"/>
        <v/>
      </c>
      <c r="I146" s="83" t="str">
        <f t="shared" si="30"/>
        <v/>
      </c>
      <c r="J146" s="101"/>
      <c r="K146" s="101"/>
    </row>
    <row r="147" spans="2:11" s="11" customFormat="1" ht="15" hidden="1" customHeight="1">
      <c r="B147" s="9">
        <v>8</v>
      </c>
      <c r="C147" s="23" t="str">
        <f t="shared" si="24"/>
        <v/>
      </c>
      <c r="D147" s="23" t="str">
        <f t="shared" si="25"/>
        <v/>
      </c>
      <c r="E147" s="12" t="str">
        <f t="shared" si="26"/>
        <v/>
      </c>
      <c r="F147" s="12" t="str">
        <f t="shared" si="27"/>
        <v/>
      </c>
      <c r="G147" s="12" t="str">
        <f t="shared" si="28"/>
        <v/>
      </c>
      <c r="H147" s="23" t="str">
        <f t="shared" si="29"/>
        <v/>
      </c>
      <c r="I147" s="83" t="str">
        <f t="shared" si="30"/>
        <v/>
      </c>
      <c r="J147" s="101"/>
      <c r="K147" s="101"/>
    </row>
    <row r="148" spans="2:11" s="11" customFormat="1" ht="15" hidden="1" customHeight="1">
      <c r="B148" s="9">
        <v>9</v>
      </c>
      <c r="C148" s="23" t="str">
        <f t="shared" si="24"/>
        <v/>
      </c>
      <c r="D148" s="23" t="str">
        <f t="shared" si="25"/>
        <v/>
      </c>
      <c r="E148" s="12" t="str">
        <f t="shared" si="26"/>
        <v/>
      </c>
      <c r="F148" s="12" t="str">
        <f t="shared" si="27"/>
        <v/>
      </c>
      <c r="G148" s="12" t="str">
        <f t="shared" si="28"/>
        <v/>
      </c>
      <c r="H148" s="23" t="str">
        <f t="shared" si="29"/>
        <v/>
      </c>
      <c r="I148" s="83" t="str">
        <f t="shared" si="30"/>
        <v/>
      </c>
      <c r="J148" s="101"/>
      <c r="K148" s="101"/>
    </row>
    <row r="149" spans="2:11" s="11" customFormat="1" ht="15" hidden="1" customHeight="1">
      <c r="B149" s="9">
        <v>10</v>
      </c>
      <c r="C149" s="23" t="str">
        <f t="shared" si="24"/>
        <v/>
      </c>
      <c r="D149" s="23" t="str">
        <f t="shared" si="25"/>
        <v/>
      </c>
      <c r="E149" s="12" t="str">
        <f t="shared" si="26"/>
        <v/>
      </c>
      <c r="F149" s="12" t="str">
        <f t="shared" si="27"/>
        <v/>
      </c>
      <c r="G149" s="12" t="str">
        <f t="shared" si="28"/>
        <v/>
      </c>
      <c r="H149" s="23" t="str">
        <f t="shared" si="29"/>
        <v/>
      </c>
      <c r="I149" s="82" t="str">
        <f t="shared" si="30"/>
        <v/>
      </c>
      <c r="J149" s="82"/>
      <c r="K149" s="82"/>
    </row>
    <row r="150" spans="2:11" s="11" customFormat="1" ht="15" hidden="1" customHeight="1">
      <c r="B150" s="9">
        <v>11</v>
      </c>
      <c r="C150" s="23" t="str">
        <f t="shared" si="24"/>
        <v/>
      </c>
      <c r="D150" s="23" t="str">
        <f t="shared" si="25"/>
        <v/>
      </c>
      <c r="E150" s="12" t="str">
        <f t="shared" si="26"/>
        <v/>
      </c>
      <c r="F150" s="12" t="str">
        <f t="shared" si="27"/>
        <v/>
      </c>
      <c r="G150" s="12" t="str">
        <f t="shared" si="28"/>
        <v/>
      </c>
      <c r="H150" s="23" t="str">
        <f t="shared" si="29"/>
        <v/>
      </c>
      <c r="I150" s="82" t="str">
        <f t="shared" si="30"/>
        <v/>
      </c>
      <c r="J150" s="82"/>
      <c r="K150" s="82"/>
    </row>
    <row r="151" spans="2:11" s="11" customFormat="1" ht="15" hidden="1" customHeight="1">
      <c r="B151" s="9">
        <v>12</v>
      </c>
      <c r="C151" s="23" t="str">
        <f t="shared" si="24"/>
        <v/>
      </c>
      <c r="D151" s="23" t="str">
        <f t="shared" si="25"/>
        <v/>
      </c>
      <c r="E151" s="12" t="str">
        <f t="shared" si="26"/>
        <v/>
      </c>
      <c r="F151" s="12" t="str">
        <f t="shared" si="27"/>
        <v/>
      </c>
      <c r="G151" s="12" t="str">
        <f t="shared" si="28"/>
        <v/>
      </c>
      <c r="H151" s="23" t="str">
        <f t="shared" si="29"/>
        <v/>
      </c>
      <c r="I151" s="83" t="str">
        <f t="shared" si="30"/>
        <v/>
      </c>
      <c r="J151" s="101"/>
      <c r="K151" s="101"/>
    </row>
    <row r="152" spans="2:11" s="11" customFormat="1" ht="15" hidden="1" customHeight="1">
      <c r="B152" s="9">
        <v>13</v>
      </c>
      <c r="C152" s="23" t="str">
        <f t="shared" si="24"/>
        <v/>
      </c>
      <c r="D152" s="23" t="str">
        <f t="shared" si="25"/>
        <v/>
      </c>
      <c r="E152" s="12" t="str">
        <f t="shared" si="26"/>
        <v/>
      </c>
      <c r="F152" s="12" t="str">
        <f t="shared" si="27"/>
        <v/>
      </c>
      <c r="G152" s="12" t="str">
        <f t="shared" si="28"/>
        <v/>
      </c>
      <c r="H152" s="23" t="str">
        <f t="shared" si="29"/>
        <v/>
      </c>
      <c r="I152" s="83" t="str">
        <f t="shared" si="30"/>
        <v/>
      </c>
      <c r="J152" s="101"/>
      <c r="K152" s="101"/>
    </row>
    <row r="153" spans="2:11" s="11" customFormat="1" ht="15" hidden="1" customHeight="1">
      <c r="B153" s="9">
        <v>14</v>
      </c>
      <c r="C153" s="23" t="str">
        <f t="shared" si="24"/>
        <v/>
      </c>
      <c r="D153" s="23" t="str">
        <f t="shared" si="25"/>
        <v/>
      </c>
      <c r="E153" s="12" t="str">
        <f t="shared" si="26"/>
        <v/>
      </c>
      <c r="F153" s="12" t="str">
        <f t="shared" si="27"/>
        <v/>
      </c>
      <c r="G153" s="12" t="str">
        <f t="shared" si="28"/>
        <v/>
      </c>
      <c r="H153" s="23" t="str">
        <f t="shared" si="29"/>
        <v/>
      </c>
      <c r="I153" s="83" t="str">
        <f t="shared" si="30"/>
        <v/>
      </c>
      <c r="J153" s="101"/>
      <c r="K153" s="101"/>
    </row>
    <row r="154" spans="2:11" s="11" customFormat="1" ht="15" hidden="1" customHeight="1">
      <c r="B154" s="9">
        <v>15</v>
      </c>
      <c r="C154" s="23" t="str">
        <f t="shared" si="24"/>
        <v/>
      </c>
      <c r="D154" s="23" t="str">
        <f t="shared" si="25"/>
        <v/>
      </c>
      <c r="E154" s="12" t="str">
        <f t="shared" si="26"/>
        <v/>
      </c>
      <c r="F154" s="12" t="str">
        <f t="shared" si="27"/>
        <v/>
      </c>
      <c r="G154" s="12" t="str">
        <f t="shared" si="28"/>
        <v/>
      </c>
      <c r="H154" s="23" t="str">
        <f t="shared" si="29"/>
        <v/>
      </c>
      <c r="I154" s="82" t="str">
        <f t="shared" si="30"/>
        <v/>
      </c>
      <c r="J154" s="82"/>
      <c r="K154" s="82"/>
    </row>
    <row r="155" spans="2:11" s="11" customFormat="1" ht="15" hidden="1" customHeight="1">
      <c r="B155" s="9">
        <v>16</v>
      </c>
      <c r="C155" s="23" t="str">
        <f t="shared" si="24"/>
        <v/>
      </c>
      <c r="D155" s="23" t="str">
        <f t="shared" si="25"/>
        <v/>
      </c>
      <c r="E155" s="12" t="str">
        <f t="shared" si="26"/>
        <v/>
      </c>
      <c r="F155" s="12" t="str">
        <f t="shared" si="27"/>
        <v/>
      </c>
      <c r="G155" s="12" t="str">
        <f t="shared" si="28"/>
        <v/>
      </c>
      <c r="H155" s="23" t="str">
        <f t="shared" si="29"/>
        <v/>
      </c>
      <c r="I155" s="82" t="str">
        <f t="shared" si="30"/>
        <v/>
      </c>
      <c r="J155" s="82"/>
      <c r="K155" s="82"/>
    </row>
    <row r="156" spans="2:11" s="11" customFormat="1" ht="15" hidden="1" customHeight="1">
      <c r="B156" s="9">
        <v>17</v>
      </c>
      <c r="C156" s="23" t="str">
        <f t="shared" si="24"/>
        <v/>
      </c>
      <c r="D156" s="23" t="str">
        <f t="shared" si="25"/>
        <v/>
      </c>
      <c r="E156" s="12" t="str">
        <f t="shared" si="26"/>
        <v/>
      </c>
      <c r="F156" s="12" t="str">
        <f t="shared" si="27"/>
        <v/>
      </c>
      <c r="G156" s="12" t="str">
        <f t="shared" si="28"/>
        <v/>
      </c>
      <c r="H156" s="23" t="str">
        <f t="shared" si="29"/>
        <v/>
      </c>
      <c r="I156" s="83" t="str">
        <f t="shared" si="30"/>
        <v/>
      </c>
      <c r="J156" s="101"/>
      <c r="K156" s="101"/>
    </row>
    <row r="157" spans="2:11" s="11" customFormat="1" ht="15" hidden="1" customHeight="1">
      <c r="B157" s="9">
        <v>18</v>
      </c>
      <c r="C157" s="23" t="str">
        <f t="shared" si="24"/>
        <v/>
      </c>
      <c r="D157" s="23" t="str">
        <f t="shared" si="25"/>
        <v/>
      </c>
      <c r="E157" s="12" t="str">
        <f t="shared" si="26"/>
        <v/>
      </c>
      <c r="F157" s="12" t="str">
        <f t="shared" si="27"/>
        <v/>
      </c>
      <c r="G157" s="12" t="str">
        <f t="shared" si="28"/>
        <v/>
      </c>
      <c r="H157" s="23" t="str">
        <f t="shared" si="29"/>
        <v/>
      </c>
      <c r="I157" s="83" t="str">
        <f t="shared" si="30"/>
        <v/>
      </c>
      <c r="J157" s="101"/>
      <c r="K157" s="101"/>
    </row>
    <row r="158" spans="2:11" s="11" customFormat="1" ht="15" hidden="1" customHeight="1">
      <c r="B158" s="9">
        <v>19</v>
      </c>
      <c r="C158" s="23" t="str">
        <f t="shared" si="24"/>
        <v/>
      </c>
      <c r="D158" s="23" t="str">
        <f t="shared" si="25"/>
        <v/>
      </c>
      <c r="E158" s="12" t="str">
        <f t="shared" si="26"/>
        <v/>
      </c>
      <c r="F158" s="12" t="str">
        <f t="shared" si="27"/>
        <v/>
      </c>
      <c r="G158" s="12" t="str">
        <f t="shared" si="28"/>
        <v/>
      </c>
      <c r="H158" s="23" t="str">
        <f t="shared" si="29"/>
        <v/>
      </c>
      <c r="I158" s="83" t="str">
        <f t="shared" si="30"/>
        <v/>
      </c>
      <c r="J158" s="101"/>
      <c r="K158" s="101"/>
    </row>
    <row r="159" spans="2:11" s="11" customFormat="1" ht="15" hidden="1" customHeight="1">
      <c r="B159" s="9">
        <v>20</v>
      </c>
      <c r="C159" s="23" t="str">
        <f t="shared" si="24"/>
        <v/>
      </c>
      <c r="D159" s="23" t="str">
        <f t="shared" si="25"/>
        <v/>
      </c>
      <c r="E159" s="12" t="str">
        <f t="shared" si="26"/>
        <v/>
      </c>
      <c r="F159" s="12" t="str">
        <f t="shared" si="27"/>
        <v/>
      </c>
      <c r="G159" s="12" t="str">
        <f t="shared" si="28"/>
        <v/>
      </c>
      <c r="H159" s="23" t="str">
        <f t="shared" si="29"/>
        <v/>
      </c>
      <c r="I159" s="82" t="str">
        <f t="shared" si="30"/>
        <v/>
      </c>
      <c r="J159" s="82"/>
      <c r="K159" s="82"/>
    </row>
    <row r="160" spans="2:11" s="11" customFormat="1" ht="15" hidden="1" customHeight="1">
      <c r="B160" s="9">
        <v>21</v>
      </c>
      <c r="C160" s="23" t="str">
        <f t="shared" si="24"/>
        <v/>
      </c>
      <c r="D160" s="23" t="str">
        <f t="shared" si="25"/>
        <v/>
      </c>
      <c r="E160" s="12" t="str">
        <f t="shared" si="26"/>
        <v/>
      </c>
      <c r="F160" s="12" t="str">
        <f t="shared" si="27"/>
        <v/>
      </c>
      <c r="G160" s="12" t="str">
        <f t="shared" si="28"/>
        <v/>
      </c>
      <c r="H160" s="23" t="str">
        <f t="shared" si="29"/>
        <v/>
      </c>
      <c r="I160" s="82" t="str">
        <f t="shared" si="30"/>
        <v/>
      </c>
      <c r="J160" s="82"/>
      <c r="K160" s="82"/>
    </row>
    <row r="161" spans="2:11" s="11" customFormat="1" ht="15" hidden="1" customHeight="1">
      <c r="B161" s="9">
        <v>22</v>
      </c>
      <c r="C161" s="23" t="str">
        <f t="shared" si="24"/>
        <v/>
      </c>
      <c r="D161" s="23" t="str">
        <f t="shared" si="25"/>
        <v/>
      </c>
      <c r="E161" s="12" t="str">
        <f t="shared" si="26"/>
        <v/>
      </c>
      <c r="F161" s="12" t="str">
        <f t="shared" si="27"/>
        <v/>
      </c>
      <c r="G161" s="12" t="str">
        <f t="shared" si="28"/>
        <v/>
      </c>
      <c r="H161" s="23" t="str">
        <f t="shared" si="29"/>
        <v/>
      </c>
      <c r="I161" s="83" t="str">
        <f t="shared" si="30"/>
        <v/>
      </c>
      <c r="J161" s="101"/>
      <c r="K161" s="101"/>
    </row>
    <row r="162" spans="2:11" s="11" customFormat="1" ht="15" hidden="1" customHeight="1">
      <c r="B162" s="9">
        <v>23</v>
      </c>
      <c r="C162" s="23" t="str">
        <f t="shared" si="24"/>
        <v/>
      </c>
      <c r="D162" s="23" t="str">
        <f t="shared" si="25"/>
        <v/>
      </c>
      <c r="E162" s="12" t="str">
        <f t="shared" si="26"/>
        <v/>
      </c>
      <c r="F162" s="12" t="str">
        <f t="shared" si="27"/>
        <v/>
      </c>
      <c r="G162" s="12" t="str">
        <f t="shared" si="28"/>
        <v/>
      </c>
      <c r="H162" s="23" t="str">
        <f t="shared" si="29"/>
        <v/>
      </c>
      <c r="I162" s="83" t="str">
        <f t="shared" si="30"/>
        <v/>
      </c>
      <c r="J162" s="101"/>
      <c r="K162" s="101"/>
    </row>
    <row r="163" spans="2:11" s="11" customFormat="1" ht="15" hidden="1" customHeight="1">
      <c r="B163" s="9">
        <v>24</v>
      </c>
      <c r="C163" s="23" t="str">
        <f t="shared" si="24"/>
        <v/>
      </c>
      <c r="D163" s="23" t="str">
        <f t="shared" si="25"/>
        <v/>
      </c>
      <c r="E163" s="12" t="str">
        <f t="shared" si="26"/>
        <v/>
      </c>
      <c r="F163" s="12" t="str">
        <f t="shared" si="27"/>
        <v/>
      </c>
      <c r="G163" s="12" t="str">
        <f t="shared" si="28"/>
        <v/>
      </c>
      <c r="H163" s="23" t="str">
        <f t="shared" si="29"/>
        <v/>
      </c>
      <c r="I163" s="83" t="str">
        <f t="shared" si="30"/>
        <v/>
      </c>
      <c r="J163" s="101"/>
      <c r="K163" s="101"/>
    </row>
    <row r="164" spans="2:11" s="11" customFormat="1" ht="15" hidden="1" customHeight="1">
      <c r="B164" s="9">
        <v>25</v>
      </c>
      <c r="C164" s="23" t="str">
        <f t="shared" si="24"/>
        <v/>
      </c>
      <c r="D164" s="23" t="str">
        <f t="shared" si="25"/>
        <v/>
      </c>
      <c r="E164" s="12" t="str">
        <f t="shared" si="26"/>
        <v/>
      </c>
      <c r="F164" s="12" t="str">
        <f t="shared" si="27"/>
        <v/>
      </c>
      <c r="G164" s="12" t="str">
        <f t="shared" si="28"/>
        <v/>
      </c>
      <c r="H164" s="23" t="str">
        <f t="shared" si="29"/>
        <v/>
      </c>
      <c r="I164" s="82" t="str">
        <f t="shared" si="30"/>
        <v/>
      </c>
      <c r="J164" s="82"/>
      <c r="K164" s="82"/>
    </row>
    <row r="165" spans="2:11" s="11" customFormat="1" ht="15" hidden="1" customHeight="1">
      <c r="B165" s="9">
        <v>26</v>
      </c>
      <c r="C165" s="23" t="str">
        <f t="shared" si="24"/>
        <v/>
      </c>
      <c r="D165" s="23" t="str">
        <f t="shared" si="25"/>
        <v/>
      </c>
      <c r="E165" s="12" t="str">
        <f t="shared" si="26"/>
        <v/>
      </c>
      <c r="F165" s="12" t="str">
        <f t="shared" si="27"/>
        <v/>
      </c>
      <c r="G165" s="12" t="str">
        <f t="shared" si="28"/>
        <v/>
      </c>
      <c r="H165" s="23" t="str">
        <f t="shared" si="29"/>
        <v/>
      </c>
      <c r="I165" s="82" t="str">
        <f t="shared" si="30"/>
        <v/>
      </c>
      <c r="J165" s="82"/>
      <c r="K165" s="82"/>
    </row>
    <row r="166" spans="2:11" s="11" customFormat="1" ht="15" hidden="1" customHeight="1">
      <c r="B166" s="9">
        <v>27</v>
      </c>
      <c r="C166" s="23" t="str">
        <f t="shared" si="24"/>
        <v/>
      </c>
      <c r="D166" s="23" t="str">
        <f t="shared" si="25"/>
        <v/>
      </c>
      <c r="E166" s="12" t="str">
        <f t="shared" si="26"/>
        <v/>
      </c>
      <c r="F166" s="12" t="str">
        <f t="shared" si="27"/>
        <v/>
      </c>
      <c r="G166" s="12" t="str">
        <f t="shared" si="28"/>
        <v/>
      </c>
      <c r="H166" s="23" t="str">
        <f t="shared" si="29"/>
        <v/>
      </c>
      <c r="I166" s="83" t="str">
        <f t="shared" si="30"/>
        <v/>
      </c>
      <c r="J166" s="101"/>
      <c r="K166" s="101"/>
    </row>
    <row r="167" spans="2:11" s="11" customFormat="1" ht="15" hidden="1" customHeight="1">
      <c r="B167" s="9">
        <v>28</v>
      </c>
      <c r="C167" s="23" t="str">
        <f t="shared" si="24"/>
        <v/>
      </c>
      <c r="D167" s="23" t="str">
        <f t="shared" si="25"/>
        <v/>
      </c>
      <c r="E167" s="12" t="str">
        <f t="shared" si="26"/>
        <v/>
      </c>
      <c r="F167" s="12" t="str">
        <f t="shared" si="27"/>
        <v/>
      </c>
      <c r="G167" s="12" t="str">
        <f t="shared" si="28"/>
        <v/>
      </c>
      <c r="H167" s="23" t="str">
        <f t="shared" si="29"/>
        <v/>
      </c>
      <c r="I167" s="83" t="str">
        <f t="shared" si="30"/>
        <v/>
      </c>
      <c r="J167" s="101"/>
      <c r="K167" s="101"/>
    </row>
    <row r="168" spans="2:11" s="11" customFormat="1" ht="15" hidden="1" customHeight="1">
      <c r="B168" s="9">
        <v>29</v>
      </c>
      <c r="C168" s="23" t="str">
        <f t="shared" si="24"/>
        <v/>
      </c>
      <c r="D168" s="23" t="str">
        <f t="shared" si="25"/>
        <v/>
      </c>
      <c r="E168" s="12" t="str">
        <f t="shared" si="26"/>
        <v/>
      </c>
      <c r="F168" s="12" t="str">
        <f t="shared" si="27"/>
        <v/>
      </c>
      <c r="G168" s="12" t="str">
        <f t="shared" si="28"/>
        <v/>
      </c>
      <c r="H168" s="23" t="str">
        <f t="shared" si="29"/>
        <v/>
      </c>
      <c r="I168" s="83" t="str">
        <f t="shared" si="30"/>
        <v/>
      </c>
      <c r="J168" s="101"/>
      <c r="K168" s="101"/>
    </row>
    <row r="169" spans="2:11" s="11" customFormat="1" ht="15" hidden="1" customHeight="1">
      <c r="B169" s="9">
        <v>30</v>
      </c>
      <c r="C169" s="23" t="str">
        <f t="shared" si="24"/>
        <v/>
      </c>
      <c r="D169" s="23" t="str">
        <f t="shared" si="25"/>
        <v/>
      </c>
      <c r="E169" s="12" t="str">
        <f t="shared" si="26"/>
        <v/>
      </c>
      <c r="F169" s="12" t="str">
        <f t="shared" si="27"/>
        <v/>
      </c>
      <c r="G169" s="12" t="str">
        <f t="shared" si="28"/>
        <v/>
      </c>
      <c r="H169" s="23" t="str">
        <f t="shared" si="29"/>
        <v/>
      </c>
      <c r="I169" s="82" t="str">
        <f t="shared" si="30"/>
        <v/>
      </c>
      <c r="J169" s="82"/>
      <c r="K169" s="82"/>
    </row>
    <row r="170" spans="2:11" s="11" customFormat="1" ht="15" hidden="1" customHeight="1">
      <c r="B170" s="9">
        <v>31</v>
      </c>
      <c r="C170" s="23" t="str">
        <f t="shared" si="24"/>
        <v/>
      </c>
      <c r="D170" s="23" t="str">
        <f t="shared" si="25"/>
        <v/>
      </c>
      <c r="E170" s="12" t="str">
        <f t="shared" si="26"/>
        <v/>
      </c>
      <c r="F170" s="12" t="str">
        <f t="shared" si="27"/>
        <v/>
      </c>
      <c r="G170" s="12" t="str">
        <f t="shared" si="28"/>
        <v/>
      </c>
      <c r="H170" s="23" t="str">
        <f t="shared" si="29"/>
        <v/>
      </c>
      <c r="I170" s="82" t="str">
        <f t="shared" si="30"/>
        <v/>
      </c>
      <c r="J170" s="82"/>
      <c r="K170" s="82"/>
    </row>
    <row r="171" spans="2:11" s="11" customFormat="1" ht="15" hidden="1" customHeight="1">
      <c r="B171" s="9">
        <v>32</v>
      </c>
      <c r="C171" s="23" t="str">
        <f t="shared" si="24"/>
        <v/>
      </c>
      <c r="D171" s="23" t="str">
        <f t="shared" si="25"/>
        <v/>
      </c>
      <c r="E171" s="12" t="str">
        <f t="shared" si="26"/>
        <v/>
      </c>
      <c r="F171" s="12" t="str">
        <f t="shared" si="27"/>
        <v/>
      </c>
      <c r="G171" s="12" t="str">
        <f t="shared" si="28"/>
        <v/>
      </c>
      <c r="H171" s="23" t="str">
        <f t="shared" si="29"/>
        <v/>
      </c>
      <c r="I171" s="83" t="str">
        <f t="shared" si="30"/>
        <v/>
      </c>
      <c r="J171" s="101"/>
      <c r="K171" s="101"/>
    </row>
    <row r="172" spans="2:11" s="11" customFormat="1" ht="15" hidden="1" customHeight="1">
      <c r="B172" s="9">
        <v>33</v>
      </c>
      <c r="C172" s="23" t="str">
        <f t="shared" si="24"/>
        <v/>
      </c>
      <c r="D172" s="23" t="str">
        <f t="shared" si="25"/>
        <v/>
      </c>
      <c r="E172" s="12" t="str">
        <f t="shared" si="26"/>
        <v/>
      </c>
      <c r="F172" s="12" t="str">
        <f t="shared" si="27"/>
        <v/>
      </c>
      <c r="G172" s="12" t="str">
        <f t="shared" si="28"/>
        <v/>
      </c>
      <c r="H172" s="23" t="str">
        <f t="shared" si="29"/>
        <v/>
      </c>
      <c r="I172" s="83" t="str">
        <f t="shared" si="30"/>
        <v/>
      </c>
      <c r="J172" s="101"/>
      <c r="K172" s="101"/>
    </row>
    <row r="173" spans="2:11" s="11" customFormat="1" ht="15" hidden="1" customHeight="1">
      <c r="B173" s="9">
        <v>34</v>
      </c>
      <c r="C173" s="23" t="str">
        <f t="shared" si="24"/>
        <v/>
      </c>
      <c r="D173" s="23" t="str">
        <f t="shared" si="25"/>
        <v/>
      </c>
      <c r="E173" s="12" t="str">
        <f t="shared" si="26"/>
        <v/>
      </c>
      <c r="F173" s="12" t="str">
        <f t="shared" si="27"/>
        <v/>
      </c>
      <c r="G173" s="12" t="str">
        <f t="shared" si="28"/>
        <v/>
      </c>
      <c r="H173" s="23" t="str">
        <f t="shared" si="29"/>
        <v/>
      </c>
      <c r="I173" s="83" t="str">
        <f t="shared" si="30"/>
        <v/>
      </c>
      <c r="J173" s="101"/>
      <c r="K173" s="101"/>
    </row>
    <row r="174" spans="2:11" s="11" customFormat="1" ht="15" hidden="1" customHeight="1">
      <c r="B174" s="9">
        <v>35</v>
      </c>
      <c r="C174" s="23" t="str">
        <f t="shared" si="24"/>
        <v/>
      </c>
      <c r="D174" s="23" t="str">
        <f t="shared" si="25"/>
        <v/>
      </c>
      <c r="E174" s="12" t="str">
        <f t="shared" si="26"/>
        <v/>
      </c>
      <c r="F174" s="12" t="str">
        <f t="shared" si="27"/>
        <v/>
      </c>
      <c r="G174" s="12" t="str">
        <f t="shared" si="28"/>
        <v/>
      </c>
      <c r="H174" s="23" t="str">
        <f t="shared" si="29"/>
        <v/>
      </c>
      <c r="I174" s="82" t="str">
        <f t="shared" si="30"/>
        <v/>
      </c>
      <c r="J174" s="82"/>
      <c r="K174" s="82"/>
    </row>
    <row r="175" spans="2:11" s="11" customFormat="1" ht="15" hidden="1" customHeight="1">
      <c r="B175" s="9">
        <v>36</v>
      </c>
      <c r="C175" s="23" t="str">
        <f t="shared" si="24"/>
        <v/>
      </c>
      <c r="D175" s="23" t="str">
        <f t="shared" si="25"/>
        <v/>
      </c>
      <c r="E175" s="12" t="str">
        <f t="shared" si="26"/>
        <v/>
      </c>
      <c r="F175" s="12" t="str">
        <f t="shared" si="27"/>
        <v/>
      </c>
      <c r="G175" s="12" t="str">
        <f t="shared" si="28"/>
        <v/>
      </c>
      <c r="H175" s="23" t="str">
        <f t="shared" si="29"/>
        <v/>
      </c>
      <c r="I175" s="82" t="str">
        <f t="shared" si="30"/>
        <v/>
      </c>
      <c r="J175" s="82"/>
      <c r="K175" s="82"/>
    </row>
    <row r="176" spans="2:11" s="11" customFormat="1" ht="15" hidden="1" customHeight="1">
      <c r="B176" s="9">
        <v>37</v>
      </c>
      <c r="C176" s="23" t="str">
        <f t="shared" si="24"/>
        <v/>
      </c>
      <c r="D176" s="23" t="str">
        <f t="shared" si="25"/>
        <v/>
      </c>
      <c r="E176" s="12" t="str">
        <f t="shared" si="26"/>
        <v/>
      </c>
      <c r="F176" s="12" t="str">
        <f t="shared" si="27"/>
        <v/>
      </c>
      <c r="G176" s="12" t="str">
        <f t="shared" si="28"/>
        <v/>
      </c>
      <c r="H176" s="23" t="str">
        <f t="shared" si="29"/>
        <v/>
      </c>
      <c r="I176" s="83" t="str">
        <f t="shared" si="30"/>
        <v/>
      </c>
      <c r="J176" s="101"/>
      <c r="K176" s="101"/>
    </row>
    <row r="177" spans="2:11" s="11" customFormat="1" ht="15" hidden="1" customHeight="1">
      <c r="B177" s="9">
        <v>38</v>
      </c>
      <c r="C177" s="23" t="str">
        <f t="shared" si="24"/>
        <v/>
      </c>
      <c r="D177" s="23" t="str">
        <f t="shared" si="25"/>
        <v/>
      </c>
      <c r="E177" s="12" t="str">
        <f t="shared" si="26"/>
        <v/>
      </c>
      <c r="F177" s="12" t="str">
        <f t="shared" si="27"/>
        <v/>
      </c>
      <c r="G177" s="12" t="str">
        <f t="shared" si="28"/>
        <v/>
      </c>
      <c r="H177" s="23" t="str">
        <f t="shared" si="29"/>
        <v/>
      </c>
      <c r="I177" s="83" t="str">
        <f t="shared" si="30"/>
        <v/>
      </c>
      <c r="J177" s="101"/>
      <c r="K177" s="101"/>
    </row>
    <row r="178" spans="2:11" s="11" customFormat="1" ht="15" hidden="1" customHeight="1">
      <c r="B178" s="9">
        <v>39</v>
      </c>
      <c r="C178" s="23" t="str">
        <f t="shared" si="24"/>
        <v/>
      </c>
      <c r="D178" s="23" t="str">
        <f t="shared" si="25"/>
        <v/>
      </c>
      <c r="E178" s="12" t="str">
        <f t="shared" si="26"/>
        <v/>
      </c>
      <c r="F178" s="12" t="str">
        <f t="shared" si="27"/>
        <v/>
      </c>
      <c r="G178" s="12" t="str">
        <f t="shared" si="28"/>
        <v/>
      </c>
      <c r="H178" s="23" t="str">
        <f t="shared" si="29"/>
        <v/>
      </c>
      <c r="I178" s="83" t="str">
        <f t="shared" si="30"/>
        <v/>
      </c>
      <c r="J178" s="101"/>
      <c r="K178" s="101"/>
    </row>
    <row r="179" spans="2:11" s="11" customFormat="1" ht="15" hidden="1" customHeight="1">
      <c r="B179" s="9">
        <v>40</v>
      </c>
      <c r="C179" s="23" t="str">
        <f t="shared" si="24"/>
        <v/>
      </c>
      <c r="D179" s="23" t="str">
        <f t="shared" si="25"/>
        <v/>
      </c>
      <c r="E179" s="12" t="str">
        <f t="shared" si="26"/>
        <v/>
      </c>
      <c r="F179" s="12" t="str">
        <f t="shared" si="27"/>
        <v/>
      </c>
      <c r="G179" s="12" t="str">
        <f t="shared" si="28"/>
        <v/>
      </c>
      <c r="H179" s="23" t="str">
        <f t="shared" si="29"/>
        <v/>
      </c>
      <c r="I179" s="82" t="str">
        <f t="shared" si="30"/>
        <v/>
      </c>
      <c r="J179" s="82"/>
      <c r="K179" s="82"/>
    </row>
    <row r="180" spans="2:11" s="11" customFormat="1" ht="15" customHeight="1">
      <c r="B180" s="9"/>
      <c r="E180" s="9"/>
      <c r="F180" s="9"/>
      <c r="G180" s="9"/>
      <c r="H180" s="22" t="s">
        <v>106</v>
      </c>
      <c r="I180" s="85">
        <f>SUM(I140:I179)</f>
        <v>40000</v>
      </c>
      <c r="J180" s="85"/>
      <c r="K180" s="85"/>
    </row>
    <row r="181" spans="2:11" s="11" customFormat="1" ht="15" customHeight="1">
      <c r="B181" s="9"/>
      <c r="C181" s="21" t="s">
        <v>34</v>
      </c>
      <c r="E181" s="9"/>
      <c r="F181" s="9"/>
      <c r="G181" s="9"/>
      <c r="I181" s="10"/>
      <c r="J181" s="10"/>
      <c r="K181" s="10"/>
    </row>
    <row r="182" spans="2:11" s="11" customFormat="1" ht="15" customHeight="1">
      <c r="B182" s="9"/>
      <c r="C182" s="22" t="s">
        <v>1</v>
      </c>
      <c r="D182" s="22" t="s">
        <v>5</v>
      </c>
      <c r="E182" s="22" t="s">
        <v>32</v>
      </c>
      <c r="F182" s="22" t="s">
        <v>21</v>
      </c>
      <c r="G182" s="22" t="s">
        <v>12</v>
      </c>
      <c r="H182" s="22" t="s">
        <v>13</v>
      </c>
      <c r="I182" s="81" t="s">
        <v>83</v>
      </c>
      <c r="J182" s="100"/>
      <c r="K182" s="111"/>
    </row>
    <row r="183" spans="2:11" s="11" customFormat="1" ht="15" customHeight="1">
      <c r="B183" s="9">
        <v>1</v>
      </c>
      <c r="C183" s="23">
        <f>IFERROR(VLOOKUP("前年度繰越金"&amp;B183,$A$3:$J$19,3,FALSE),"")</f>
        <v>4</v>
      </c>
      <c r="D183" s="23">
        <f>IFERROR(VLOOKUP("前年度繰越金"&amp;B183,$A$3:$J$19,4,FALSE),"")</f>
        <v>1</v>
      </c>
      <c r="E183" s="12" t="str">
        <f>IFERROR(VLOOKUP("前年度繰越金"&amp;B183,$A$3:$J$19,5,FALSE),"")</f>
        <v>収入</v>
      </c>
      <c r="F183" s="12">
        <f>IFERROR(VLOOKUP("前年度繰越金"&amp;B183,$A$3:$J$19,6,FALSE),"")</f>
        <v>5</v>
      </c>
      <c r="G183" s="12" t="str">
        <f>IFERROR(VLOOKUP("前年度繰越金"&amp;B183,$A$3:$J$19,7,FALSE),"")</f>
        <v>前年度繰越金</v>
      </c>
      <c r="H183" s="23" t="str">
        <f>IFERROR(VLOOKUP("前年度繰越金"&amp;B183,$A$3:$J$19,8,FALSE),"")</f>
        <v>繰越金</v>
      </c>
      <c r="I183" s="82">
        <f>IFERROR(VLOOKUP("前年度繰越金"&amp;B183,$A$3:$J$19,9,FALSE),"")</f>
        <v>500000</v>
      </c>
      <c r="J183" s="82"/>
      <c r="K183" s="82"/>
    </row>
    <row r="184" spans="2:11" s="11" customFormat="1" ht="15" hidden="1" customHeight="1">
      <c r="B184" s="9">
        <v>2</v>
      </c>
      <c r="C184" s="23" t="str">
        <f>IFERROR(VLOOKUP("前年度繰越金"&amp;B184,$A$3:$J$19,3,FALSE),"")</f>
        <v/>
      </c>
      <c r="D184" s="23" t="str">
        <f>IFERROR(VLOOKUP("前年度繰越金"&amp;B184,$A$3:$J$19,4,FALSE),"")</f>
        <v/>
      </c>
      <c r="E184" s="12" t="str">
        <f>IFERROR(VLOOKUP("前年度繰越金"&amp;B184,$A$3:$J$19,5,FALSE),"")</f>
        <v/>
      </c>
      <c r="F184" s="12" t="str">
        <f>IFERROR(VLOOKUP("前年度繰越金"&amp;B184,$A$3:$J$19,6,FALSE),"")</f>
        <v/>
      </c>
      <c r="G184" s="12" t="str">
        <f>IFERROR(VLOOKUP("前年度繰越金"&amp;B184,$A$3:$J$19,7,FALSE),"")</f>
        <v/>
      </c>
      <c r="H184" s="23" t="str">
        <f>IFERROR(VLOOKUP("前年度繰越金"&amp;B184,$A$3:$J$19,8,FALSE),"")</f>
        <v/>
      </c>
      <c r="I184" s="82" t="str">
        <f>IFERROR(VLOOKUP("前年度繰越金"&amp;B184,$A$3:$J$19,9,FALSE),"")</f>
        <v/>
      </c>
      <c r="J184" s="82"/>
      <c r="K184" s="82"/>
    </row>
    <row r="185" spans="2:11" s="11" customFormat="1" ht="15" hidden="1" customHeight="1">
      <c r="B185" s="9">
        <v>3</v>
      </c>
      <c r="C185" s="23" t="str">
        <f>IFERROR(VLOOKUP("前年度繰越金"&amp;B185,$A$3:$J$19,3,FALSE),"")</f>
        <v/>
      </c>
      <c r="D185" s="23" t="str">
        <f>IFERROR(VLOOKUP("前年度繰越金"&amp;B185,$A$3:$J$19,4,FALSE),"")</f>
        <v/>
      </c>
      <c r="E185" s="12" t="str">
        <f>IFERROR(VLOOKUP("前年度繰越金"&amp;B185,$A$3:$J$19,5,FALSE),"")</f>
        <v/>
      </c>
      <c r="F185" s="12" t="str">
        <f>IFERROR(VLOOKUP("前年度繰越金"&amp;B185,$A$3:$J$19,6,FALSE),"")</f>
        <v/>
      </c>
      <c r="G185" s="12" t="str">
        <f>IFERROR(VLOOKUP("前年度繰越金"&amp;B185,$A$3:$J$19,7,FALSE),"")</f>
        <v/>
      </c>
      <c r="H185" s="23" t="str">
        <f>IFERROR(VLOOKUP("前年度繰越金"&amp;B185,$A$3:$J$19,8,FALSE),"")</f>
        <v/>
      </c>
      <c r="I185" s="82" t="str">
        <f>IFERROR(VLOOKUP("前年度繰越金"&amp;B185,$A$3:$J$19,9,FALSE),"")</f>
        <v/>
      </c>
      <c r="J185" s="82"/>
      <c r="K185" s="82"/>
    </row>
    <row r="186" spans="2:11" s="11" customFormat="1" ht="15" hidden="1" customHeight="1">
      <c r="B186" s="9">
        <v>4</v>
      </c>
      <c r="C186" s="23" t="str">
        <f>IFERROR(VLOOKUP("前年度繰越金"&amp;B186,$A$3:$J$19,3,FALSE),"")</f>
        <v/>
      </c>
      <c r="D186" s="23" t="str">
        <f>IFERROR(VLOOKUP("前年度繰越金"&amp;B186,$A$3:$J$19,4,FALSE),"")</f>
        <v/>
      </c>
      <c r="E186" s="12" t="str">
        <f>IFERROR(VLOOKUP("前年度繰越金"&amp;B186,$A$3:$J$19,5,FALSE),"")</f>
        <v/>
      </c>
      <c r="F186" s="12" t="str">
        <f>IFERROR(VLOOKUP("前年度繰越金"&amp;B186,$A$3:$J$19,6,FALSE),"")</f>
        <v/>
      </c>
      <c r="G186" s="12" t="str">
        <f>IFERROR(VLOOKUP("前年度繰越金"&amp;B186,$A$3:$J$19,7,FALSE),"")</f>
        <v/>
      </c>
      <c r="H186" s="23" t="str">
        <f>IFERROR(VLOOKUP("前年度繰越金"&amp;B186,$A$3:$J$19,8,FALSE),"")</f>
        <v/>
      </c>
      <c r="I186" s="82" t="str">
        <f>IFERROR(VLOOKUP("前年度繰越金"&amp;B186,$A$3:$J$19,9,FALSE),"")</f>
        <v/>
      </c>
      <c r="J186" s="82"/>
      <c r="K186" s="82"/>
    </row>
    <row r="187" spans="2:11" s="11" customFormat="1" ht="15" hidden="1" customHeight="1">
      <c r="B187" s="9">
        <v>5</v>
      </c>
      <c r="C187" s="23" t="str">
        <f>IFERROR(VLOOKUP("前年度繰越金"&amp;B187,$A$3:$J$19,3,FALSE),"")</f>
        <v/>
      </c>
      <c r="D187" s="23" t="str">
        <f>IFERROR(VLOOKUP("前年度繰越金"&amp;B187,$A$3:$J$19,4,FALSE),"")</f>
        <v/>
      </c>
      <c r="E187" s="12" t="str">
        <f>IFERROR(VLOOKUP("前年度繰越金"&amp;B187,$A$3:$J$19,5,FALSE),"")</f>
        <v/>
      </c>
      <c r="F187" s="12" t="str">
        <f>IFERROR(VLOOKUP("前年度繰越金"&amp;B187,$A$3:$J$19,6,FALSE),"")</f>
        <v/>
      </c>
      <c r="G187" s="12" t="str">
        <f>IFERROR(VLOOKUP("前年度繰越金"&amp;B187,$A$3:$J$19,7,FALSE),"")</f>
        <v/>
      </c>
      <c r="H187" s="23" t="str">
        <f>IFERROR(VLOOKUP("前年度繰越金"&amp;B187,$A$3:$J$19,8,FALSE),"")</f>
        <v/>
      </c>
      <c r="I187" s="82" t="str">
        <f>IFERROR(VLOOKUP("前年度繰越金"&amp;B187,$A$3:$J$19,9,FALSE),"")</f>
        <v/>
      </c>
      <c r="J187" s="82"/>
      <c r="K187" s="82"/>
    </row>
    <row r="188" spans="2:11" s="11" customFormat="1" ht="15" customHeight="1">
      <c r="B188" s="9"/>
      <c r="E188" s="9"/>
      <c r="F188" s="9"/>
      <c r="G188" s="9"/>
      <c r="H188" s="22" t="s">
        <v>108</v>
      </c>
      <c r="I188" s="85">
        <f>SUM(I183:I187)</f>
        <v>500000</v>
      </c>
      <c r="J188" s="85"/>
      <c r="K188" s="85"/>
    </row>
    <row r="189" spans="2:11" s="11" customFormat="1" ht="18.75" customHeight="1">
      <c r="B189" s="9"/>
      <c r="C189" s="24" t="s">
        <v>39</v>
      </c>
      <c r="E189" s="9"/>
      <c r="F189" s="9"/>
      <c r="G189" s="9"/>
      <c r="I189" s="10"/>
      <c r="J189" s="10"/>
      <c r="K189" s="10"/>
    </row>
    <row r="190" spans="2:11" s="11" customFormat="1" ht="15" customHeight="1">
      <c r="B190" s="9"/>
      <c r="C190" s="25" t="s">
        <v>71</v>
      </c>
      <c r="E190" s="9"/>
      <c r="F190" s="9"/>
      <c r="G190" s="9"/>
      <c r="I190" s="10"/>
      <c r="J190" s="10"/>
      <c r="K190" s="10"/>
    </row>
    <row r="191" spans="2:11" s="11" customFormat="1" ht="15" customHeight="1">
      <c r="B191" s="9"/>
      <c r="C191" s="22" t="s">
        <v>1</v>
      </c>
      <c r="D191" s="22" t="s">
        <v>5</v>
      </c>
      <c r="E191" s="22" t="s">
        <v>32</v>
      </c>
      <c r="F191" s="22" t="s">
        <v>21</v>
      </c>
      <c r="G191" s="22" t="s">
        <v>12</v>
      </c>
      <c r="H191" s="22" t="s">
        <v>13</v>
      </c>
      <c r="I191" s="81" t="s">
        <v>83</v>
      </c>
      <c r="J191" s="100"/>
      <c r="K191" s="111"/>
    </row>
    <row r="192" spans="2:11" s="11" customFormat="1" ht="15" customHeight="1">
      <c r="B192" s="9">
        <v>1</v>
      </c>
      <c r="C192" s="23">
        <f t="shared" ref="C192:C241" si="31">IFERROR(VLOOKUP("社会奉仕活動"&amp;B192,$A$3:$J$19,3,FALSE),"")</f>
        <v>4</v>
      </c>
      <c r="D192" s="23">
        <f t="shared" ref="D192:D241" si="32">IFERROR(VLOOKUP("社会奉仕活動"&amp;B192,$A$3:$J$19,4,FALSE),"")</f>
        <v>1</v>
      </c>
      <c r="E192" s="12" t="str">
        <f t="shared" ref="E192:E241" si="33">IFERROR(VLOOKUP("社会奉仕活動"&amp;B192,$A$3:$J$19,5,FALSE),"")</f>
        <v>支出</v>
      </c>
      <c r="F192" s="12">
        <f t="shared" ref="F192:F241" si="34">IFERROR(VLOOKUP("社会奉仕活動"&amp;B192,$A$3:$J$19,6,FALSE),"")</f>
        <v>1</v>
      </c>
      <c r="G192" s="12" t="str">
        <f t="shared" ref="G192:G241" si="35">IFERROR(VLOOKUP("社会奉仕活動"&amp;B192,$A$3:$J$19,7,FALSE),"")</f>
        <v>社会奉仕活動</v>
      </c>
      <c r="H192" s="23" t="str">
        <f t="shared" ref="H192:H241" si="36">IFERROR(VLOOKUP("社会奉仕活動"&amp;B192,$A$3:$J$19,8,FALSE),"")</f>
        <v>清掃活動</v>
      </c>
      <c r="I192" s="82">
        <f t="shared" ref="I192:I241" si="37">IFERROR(VLOOKUP("社会奉仕活動"&amp;B192,$A$3:$J$19,10,FALSE),"")</f>
        <v>10000</v>
      </c>
      <c r="J192" s="82"/>
      <c r="K192" s="82"/>
    </row>
    <row r="193" spans="2:11" s="11" customFormat="1" ht="15" customHeight="1">
      <c r="B193" s="9">
        <v>2</v>
      </c>
      <c r="C193" s="23" t="str">
        <f t="shared" si="31"/>
        <v/>
      </c>
      <c r="D193" s="23" t="str">
        <f t="shared" si="32"/>
        <v/>
      </c>
      <c r="E193" s="12" t="str">
        <f t="shared" si="33"/>
        <v/>
      </c>
      <c r="F193" s="12" t="str">
        <f t="shared" si="34"/>
        <v/>
      </c>
      <c r="G193" s="12" t="str">
        <f t="shared" si="35"/>
        <v/>
      </c>
      <c r="H193" s="23" t="str">
        <f t="shared" si="36"/>
        <v/>
      </c>
      <c r="I193" s="82" t="str">
        <f t="shared" si="37"/>
        <v/>
      </c>
      <c r="J193" s="82"/>
      <c r="K193" s="82"/>
    </row>
    <row r="194" spans="2:11" s="11" customFormat="1" ht="15" customHeight="1">
      <c r="B194" s="9">
        <v>3</v>
      </c>
      <c r="C194" s="23" t="str">
        <f t="shared" si="31"/>
        <v/>
      </c>
      <c r="D194" s="23" t="str">
        <f t="shared" si="32"/>
        <v/>
      </c>
      <c r="E194" s="12" t="str">
        <f t="shared" si="33"/>
        <v/>
      </c>
      <c r="F194" s="12" t="str">
        <f t="shared" si="34"/>
        <v/>
      </c>
      <c r="G194" s="12" t="str">
        <f t="shared" si="35"/>
        <v/>
      </c>
      <c r="H194" s="23" t="str">
        <f t="shared" si="36"/>
        <v/>
      </c>
      <c r="I194" s="82" t="str">
        <f t="shared" si="37"/>
        <v/>
      </c>
      <c r="J194" s="82"/>
      <c r="K194" s="82"/>
    </row>
    <row r="195" spans="2:11" s="11" customFormat="1" ht="15" customHeight="1">
      <c r="B195" s="9">
        <v>4</v>
      </c>
      <c r="C195" s="23" t="str">
        <f t="shared" si="31"/>
        <v/>
      </c>
      <c r="D195" s="23" t="str">
        <f t="shared" si="32"/>
        <v/>
      </c>
      <c r="E195" s="12" t="str">
        <f t="shared" si="33"/>
        <v/>
      </c>
      <c r="F195" s="12" t="str">
        <f t="shared" si="34"/>
        <v/>
      </c>
      <c r="G195" s="12" t="str">
        <f t="shared" si="35"/>
        <v/>
      </c>
      <c r="H195" s="23" t="str">
        <f t="shared" si="36"/>
        <v/>
      </c>
      <c r="I195" s="82" t="str">
        <f t="shared" si="37"/>
        <v/>
      </c>
      <c r="J195" s="82"/>
      <c r="K195" s="82"/>
    </row>
    <row r="196" spans="2:11" s="11" customFormat="1" ht="15" customHeight="1">
      <c r="B196" s="9">
        <v>5</v>
      </c>
      <c r="C196" s="23" t="str">
        <f t="shared" si="31"/>
        <v/>
      </c>
      <c r="D196" s="23" t="str">
        <f t="shared" si="32"/>
        <v/>
      </c>
      <c r="E196" s="12" t="str">
        <f t="shared" si="33"/>
        <v/>
      </c>
      <c r="F196" s="12" t="str">
        <f t="shared" si="34"/>
        <v/>
      </c>
      <c r="G196" s="12" t="str">
        <f t="shared" si="35"/>
        <v/>
      </c>
      <c r="H196" s="23" t="str">
        <f t="shared" si="36"/>
        <v/>
      </c>
      <c r="I196" s="82" t="str">
        <f t="shared" si="37"/>
        <v/>
      </c>
      <c r="J196" s="82"/>
      <c r="K196" s="82"/>
    </row>
    <row r="197" spans="2:11" s="11" customFormat="1" ht="15" hidden="1" customHeight="1">
      <c r="B197" s="9">
        <v>6</v>
      </c>
      <c r="C197" s="23" t="str">
        <f t="shared" si="31"/>
        <v/>
      </c>
      <c r="D197" s="23" t="str">
        <f t="shared" si="32"/>
        <v/>
      </c>
      <c r="E197" s="12" t="str">
        <f t="shared" si="33"/>
        <v/>
      </c>
      <c r="F197" s="12" t="str">
        <f t="shared" si="34"/>
        <v/>
      </c>
      <c r="G197" s="12" t="str">
        <f t="shared" si="35"/>
        <v/>
      </c>
      <c r="H197" s="23" t="str">
        <f t="shared" si="36"/>
        <v/>
      </c>
      <c r="I197" s="82" t="str">
        <f t="shared" si="37"/>
        <v/>
      </c>
      <c r="J197" s="82"/>
      <c r="K197" s="82"/>
    </row>
    <row r="198" spans="2:11" s="11" customFormat="1" ht="15" hidden="1" customHeight="1">
      <c r="B198" s="9">
        <v>7</v>
      </c>
      <c r="C198" s="23" t="str">
        <f t="shared" si="31"/>
        <v/>
      </c>
      <c r="D198" s="23" t="str">
        <f t="shared" si="32"/>
        <v/>
      </c>
      <c r="E198" s="12" t="str">
        <f t="shared" si="33"/>
        <v/>
      </c>
      <c r="F198" s="12" t="str">
        <f t="shared" si="34"/>
        <v/>
      </c>
      <c r="G198" s="12" t="str">
        <f t="shared" si="35"/>
        <v/>
      </c>
      <c r="H198" s="23" t="str">
        <f t="shared" si="36"/>
        <v/>
      </c>
      <c r="I198" s="82" t="str">
        <f t="shared" si="37"/>
        <v/>
      </c>
      <c r="J198" s="82"/>
      <c r="K198" s="82"/>
    </row>
    <row r="199" spans="2:11" s="11" customFormat="1" ht="15" hidden="1" customHeight="1">
      <c r="B199" s="9">
        <v>8</v>
      </c>
      <c r="C199" s="23" t="str">
        <f t="shared" si="31"/>
        <v/>
      </c>
      <c r="D199" s="23" t="str">
        <f t="shared" si="32"/>
        <v/>
      </c>
      <c r="E199" s="12" t="str">
        <f t="shared" si="33"/>
        <v/>
      </c>
      <c r="F199" s="12" t="str">
        <f t="shared" si="34"/>
        <v/>
      </c>
      <c r="G199" s="12" t="str">
        <f t="shared" si="35"/>
        <v/>
      </c>
      <c r="H199" s="23" t="str">
        <f t="shared" si="36"/>
        <v/>
      </c>
      <c r="I199" s="82" t="str">
        <f t="shared" si="37"/>
        <v/>
      </c>
      <c r="J199" s="82"/>
      <c r="K199" s="82"/>
    </row>
    <row r="200" spans="2:11" s="11" customFormat="1" ht="15" hidden="1" customHeight="1">
      <c r="B200" s="9">
        <v>9</v>
      </c>
      <c r="C200" s="23" t="str">
        <f t="shared" si="31"/>
        <v/>
      </c>
      <c r="D200" s="23" t="str">
        <f t="shared" si="32"/>
        <v/>
      </c>
      <c r="E200" s="12" t="str">
        <f t="shared" si="33"/>
        <v/>
      </c>
      <c r="F200" s="12" t="str">
        <f t="shared" si="34"/>
        <v/>
      </c>
      <c r="G200" s="12" t="str">
        <f t="shared" si="35"/>
        <v/>
      </c>
      <c r="H200" s="23" t="str">
        <f t="shared" si="36"/>
        <v/>
      </c>
      <c r="I200" s="82" t="str">
        <f t="shared" si="37"/>
        <v/>
      </c>
      <c r="J200" s="82"/>
      <c r="K200" s="82"/>
    </row>
    <row r="201" spans="2:11" s="11" customFormat="1" ht="15" hidden="1" customHeight="1">
      <c r="B201" s="9">
        <v>10</v>
      </c>
      <c r="C201" s="23" t="str">
        <f t="shared" si="31"/>
        <v/>
      </c>
      <c r="D201" s="23" t="str">
        <f t="shared" si="32"/>
        <v/>
      </c>
      <c r="E201" s="12" t="str">
        <f t="shared" si="33"/>
        <v/>
      </c>
      <c r="F201" s="12" t="str">
        <f t="shared" si="34"/>
        <v/>
      </c>
      <c r="G201" s="12" t="str">
        <f t="shared" si="35"/>
        <v/>
      </c>
      <c r="H201" s="23" t="str">
        <f t="shared" si="36"/>
        <v/>
      </c>
      <c r="I201" s="82" t="str">
        <f t="shared" si="37"/>
        <v/>
      </c>
      <c r="J201" s="82"/>
      <c r="K201" s="82"/>
    </row>
    <row r="202" spans="2:11" s="11" customFormat="1" ht="15" hidden="1" customHeight="1">
      <c r="B202" s="9">
        <v>11</v>
      </c>
      <c r="C202" s="23" t="str">
        <f t="shared" si="31"/>
        <v/>
      </c>
      <c r="D202" s="23" t="str">
        <f t="shared" si="32"/>
        <v/>
      </c>
      <c r="E202" s="12" t="str">
        <f t="shared" si="33"/>
        <v/>
      </c>
      <c r="F202" s="12" t="str">
        <f t="shared" si="34"/>
        <v/>
      </c>
      <c r="G202" s="12" t="str">
        <f t="shared" si="35"/>
        <v/>
      </c>
      <c r="H202" s="23" t="str">
        <f t="shared" si="36"/>
        <v/>
      </c>
      <c r="I202" s="82" t="str">
        <f t="shared" si="37"/>
        <v/>
      </c>
      <c r="J202" s="82"/>
      <c r="K202" s="82"/>
    </row>
    <row r="203" spans="2:11" s="11" customFormat="1" ht="15" hidden="1" customHeight="1">
      <c r="B203" s="9">
        <v>12</v>
      </c>
      <c r="C203" s="23" t="str">
        <f t="shared" si="31"/>
        <v/>
      </c>
      <c r="D203" s="23" t="str">
        <f t="shared" si="32"/>
        <v/>
      </c>
      <c r="E203" s="12" t="str">
        <f t="shared" si="33"/>
        <v/>
      </c>
      <c r="F203" s="12" t="str">
        <f t="shared" si="34"/>
        <v/>
      </c>
      <c r="G203" s="12" t="str">
        <f t="shared" si="35"/>
        <v/>
      </c>
      <c r="H203" s="23" t="str">
        <f t="shared" si="36"/>
        <v/>
      </c>
      <c r="I203" s="82" t="str">
        <f t="shared" si="37"/>
        <v/>
      </c>
      <c r="J203" s="82"/>
      <c r="K203" s="82"/>
    </row>
    <row r="204" spans="2:11" s="11" customFormat="1" ht="15" hidden="1" customHeight="1">
      <c r="B204" s="9">
        <v>13</v>
      </c>
      <c r="C204" s="23" t="str">
        <f t="shared" si="31"/>
        <v/>
      </c>
      <c r="D204" s="23" t="str">
        <f t="shared" si="32"/>
        <v/>
      </c>
      <c r="E204" s="12" t="str">
        <f t="shared" si="33"/>
        <v/>
      </c>
      <c r="F204" s="12" t="str">
        <f t="shared" si="34"/>
        <v/>
      </c>
      <c r="G204" s="12" t="str">
        <f t="shared" si="35"/>
        <v/>
      </c>
      <c r="H204" s="23" t="str">
        <f t="shared" si="36"/>
        <v/>
      </c>
      <c r="I204" s="82" t="str">
        <f t="shared" si="37"/>
        <v/>
      </c>
      <c r="J204" s="82"/>
      <c r="K204" s="82"/>
    </row>
    <row r="205" spans="2:11" s="11" customFormat="1" ht="15" hidden="1" customHeight="1">
      <c r="B205" s="9">
        <v>14</v>
      </c>
      <c r="C205" s="23" t="str">
        <f t="shared" si="31"/>
        <v/>
      </c>
      <c r="D205" s="23" t="str">
        <f t="shared" si="32"/>
        <v/>
      </c>
      <c r="E205" s="12" t="str">
        <f t="shared" si="33"/>
        <v/>
      </c>
      <c r="F205" s="12" t="str">
        <f t="shared" si="34"/>
        <v/>
      </c>
      <c r="G205" s="12" t="str">
        <f t="shared" si="35"/>
        <v/>
      </c>
      <c r="H205" s="23" t="str">
        <f t="shared" si="36"/>
        <v/>
      </c>
      <c r="I205" s="82" t="str">
        <f t="shared" si="37"/>
        <v/>
      </c>
      <c r="J205" s="82"/>
      <c r="K205" s="82"/>
    </row>
    <row r="206" spans="2:11" s="11" customFormat="1" ht="15" hidden="1" customHeight="1">
      <c r="B206" s="9">
        <v>15</v>
      </c>
      <c r="C206" s="23" t="str">
        <f t="shared" si="31"/>
        <v/>
      </c>
      <c r="D206" s="23" t="str">
        <f t="shared" si="32"/>
        <v/>
      </c>
      <c r="E206" s="12" t="str">
        <f t="shared" si="33"/>
        <v/>
      </c>
      <c r="F206" s="12" t="str">
        <f t="shared" si="34"/>
        <v/>
      </c>
      <c r="G206" s="12" t="str">
        <f t="shared" si="35"/>
        <v/>
      </c>
      <c r="H206" s="23" t="str">
        <f t="shared" si="36"/>
        <v/>
      </c>
      <c r="I206" s="82" t="str">
        <f t="shared" si="37"/>
        <v/>
      </c>
      <c r="J206" s="82"/>
      <c r="K206" s="82"/>
    </row>
    <row r="207" spans="2:11" s="11" customFormat="1" ht="15" hidden="1" customHeight="1">
      <c r="B207" s="9">
        <v>16</v>
      </c>
      <c r="C207" s="23" t="str">
        <f t="shared" si="31"/>
        <v/>
      </c>
      <c r="D207" s="23" t="str">
        <f t="shared" si="32"/>
        <v/>
      </c>
      <c r="E207" s="12" t="str">
        <f t="shared" si="33"/>
        <v/>
      </c>
      <c r="F207" s="12" t="str">
        <f t="shared" si="34"/>
        <v/>
      </c>
      <c r="G207" s="12" t="str">
        <f t="shared" si="35"/>
        <v/>
      </c>
      <c r="H207" s="23" t="str">
        <f t="shared" si="36"/>
        <v/>
      </c>
      <c r="I207" s="82" t="str">
        <f t="shared" si="37"/>
        <v/>
      </c>
      <c r="J207" s="82"/>
      <c r="K207" s="82"/>
    </row>
    <row r="208" spans="2:11" s="11" customFormat="1" ht="15" hidden="1" customHeight="1">
      <c r="B208" s="9">
        <v>17</v>
      </c>
      <c r="C208" s="23" t="str">
        <f t="shared" si="31"/>
        <v/>
      </c>
      <c r="D208" s="23" t="str">
        <f t="shared" si="32"/>
        <v/>
      </c>
      <c r="E208" s="12" t="str">
        <f t="shared" si="33"/>
        <v/>
      </c>
      <c r="F208" s="12" t="str">
        <f t="shared" si="34"/>
        <v/>
      </c>
      <c r="G208" s="12" t="str">
        <f t="shared" si="35"/>
        <v/>
      </c>
      <c r="H208" s="23" t="str">
        <f t="shared" si="36"/>
        <v/>
      </c>
      <c r="I208" s="82" t="str">
        <f t="shared" si="37"/>
        <v/>
      </c>
      <c r="J208" s="82"/>
      <c r="K208" s="82"/>
    </row>
    <row r="209" spans="2:11" s="11" customFormat="1" ht="15" hidden="1" customHeight="1">
      <c r="B209" s="9">
        <v>18</v>
      </c>
      <c r="C209" s="23" t="str">
        <f t="shared" si="31"/>
        <v/>
      </c>
      <c r="D209" s="23" t="str">
        <f t="shared" si="32"/>
        <v/>
      </c>
      <c r="E209" s="12" t="str">
        <f t="shared" si="33"/>
        <v/>
      </c>
      <c r="F209" s="12" t="str">
        <f t="shared" si="34"/>
        <v/>
      </c>
      <c r="G209" s="12" t="str">
        <f t="shared" si="35"/>
        <v/>
      </c>
      <c r="H209" s="23" t="str">
        <f t="shared" si="36"/>
        <v/>
      </c>
      <c r="I209" s="82" t="str">
        <f t="shared" si="37"/>
        <v/>
      </c>
      <c r="J209" s="82"/>
      <c r="K209" s="82"/>
    </row>
    <row r="210" spans="2:11" s="11" customFormat="1" ht="15" hidden="1" customHeight="1">
      <c r="B210" s="9">
        <v>19</v>
      </c>
      <c r="C210" s="23" t="str">
        <f t="shared" si="31"/>
        <v/>
      </c>
      <c r="D210" s="23" t="str">
        <f t="shared" si="32"/>
        <v/>
      </c>
      <c r="E210" s="12" t="str">
        <f t="shared" si="33"/>
        <v/>
      </c>
      <c r="F210" s="12" t="str">
        <f t="shared" si="34"/>
        <v/>
      </c>
      <c r="G210" s="12" t="str">
        <f t="shared" si="35"/>
        <v/>
      </c>
      <c r="H210" s="23" t="str">
        <f t="shared" si="36"/>
        <v/>
      </c>
      <c r="I210" s="82" t="str">
        <f t="shared" si="37"/>
        <v/>
      </c>
      <c r="J210" s="82"/>
      <c r="K210" s="82"/>
    </row>
    <row r="211" spans="2:11" s="11" customFormat="1" ht="15" hidden="1" customHeight="1">
      <c r="B211" s="9">
        <v>20</v>
      </c>
      <c r="C211" s="23" t="str">
        <f t="shared" si="31"/>
        <v/>
      </c>
      <c r="D211" s="23" t="str">
        <f t="shared" si="32"/>
        <v/>
      </c>
      <c r="E211" s="12" t="str">
        <f t="shared" si="33"/>
        <v/>
      </c>
      <c r="F211" s="12" t="str">
        <f t="shared" si="34"/>
        <v/>
      </c>
      <c r="G211" s="12" t="str">
        <f t="shared" si="35"/>
        <v/>
      </c>
      <c r="H211" s="23" t="str">
        <f t="shared" si="36"/>
        <v/>
      </c>
      <c r="I211" s="82" t="str">
        <f t="shared" si="37"/>
        <v/>
      </c>
      <c r="J211" s="82"/>
      <c r="K211" s="82"/>
    </row>
    <row r="212" spans="2:11" s="11" customFormat="1" ht="15" hidden="1" customHeight="1">
      <c r="B212" s="9">
        <v>21</v>
      </c>
      <c r="C212" s="23" t="str">
        <f t="shared" si="31"/>
        <v/>
      </c>
      <c r="D212" s="23" t="str">
        <f t="shared" si="32"/>
        <v/>
      </c>
      <c r="E212" s="12" t="str">
        <f t="shared" si="33"/>
        <v/>
      </c>
      <c r="F212" s="12" t="str">
        <f t="shared" si="34"/>
        <v/>
      </c>
      <c r="G212" s="12" t="str">
        <f t="shared" si="35"/>
        <v/>
      </c>
      <c r="H212" s="23" t="str">
        <f t="shared" si="36"/>
        <v/>
      </c>
      <c r="I212" s="82" t="str">
        <f t="shared" si="37"/>
        <v/>
      </c>
      <c r="J212" s="82"/>
      <c r="K212" s="82"/>
    </row>
    <row r="213" spans="2:11" s="11" customFormat="1" ht="15" hidden="1" customHeight="1">
      <c r="B213" s="9">
        <v>22</v>
      </c>
      <c r="C213" s="23" t="str">
        <f t="shared" si="31"/>
        <v/>
      </c>
      <c r="D213" s="23" t="str">
        <f t="shared" si="32"/>
        <v/>
      </c>
      <c r="E213" s="12" t="str">
        <f t="shared" si="33"/>
        <v/>
      </c>
      <c r="F213" s="12" t="str">
        <f t="shared" si="34"/>
        <v/>
      </c>
      <c r="G213" s="12" t="str">
        <f t="shared" si="35"/>
        <v/>
      </c>
      <c r="H213" s="23" t="str">
        <f t="shared" si="36"/>
        <v/>
      </c>
      <c r="I213" s="82" t="str">
        <f t="shared" si="37"/>
        <v/>
      </c>
      <c r="J213" s="82"/>
      <c r="K213" s="82"/>
    </row>
    <row r="214" spans="2:11" s="11" customFormat="1" ht="15" hidden="1" customHeight="1">
      <c r="B214" s="9">
        <v>23</v>
      </c>
      <c r="C214" s="23" t="str">
        <f t="shared" si="31"/>
        <v/>
      </c>
      <c r="D214" s="23" t="str">
        <f t="shared" si="32"/>
        <v/>
      </c>
      <c r="E214" s="12" t="str">
        <f t="shared" si="33"/>
        <v/>
      </c>
      <c r="F214" s="12" t="str">
        <f t="shared" si="34"/>
        <v/>
      </c>
      <c r="G214" s="12" t="str">
        <f t="shared" si="35"/>
        <v/>
      </c>
      <c r="H214" s="23" t="str">
        <f t="shared" si="36"/>
        <v/>
      </c>
      <c r="I214" s="82" t="str">
        <f t="shared" si="37"/>
        <v/>
      </c>
      <c r="J214" s="82"/>
      <c r="K214" s="82"/>
    </row>
    <row r="215" spans="2:11" s="11" customFormat="1" ht="15" hidden="1" customHeight="1">
      <c r="B215" s="9">
        <v>24</v>
      </c>
      <c r="C215" s="23" t="str">
        <f t="shared" si="31"/>
        <v/>
      </c>
      <c r="D215" s="23" t="str">
        <f t="shared" si="32"/>
        <v/>
      </c>
      <c r="E215" s="12" t="str">
        <f t="shared" si="33"/>
        <v/>
      </c>
      <c r="F215" s="12" t="str">
        <f t="shared" si="34"/>
        <v/>
      </c>
      <c r="G215" s="12" t="str">
        <f t="shared" si="35"/>
        <v/>
      </c>
      <c r="H215" s="23" t="str">
        <f t="shared" si="36"/>
        <v/>
      </c>
      <c r="I215" s="82" t="str">
        <f t="shared" si="37"/>
        <v/>
      </c>
      <c r="J215" s="82"/>
      <c r="K215" s="82"/>
    </row>
    <row r="216" spans="2:11" s="11" customFormat="1" ht="15" hidden="1" customHeight="1">
      <c r="B216" s="9">
        <v>25</v>
      </c>
      <c r="C216" s="23" t="str">
        <f t="shared" si="31"/>
        <v/>
      </c>
      <c r="D216" s="23" t="str">
        <f t="shared" si="32"/>
        <v/>
      </c>
      <c r="E216" s="12" t="str">
        <f t="shared" si="33"/>
        <v/>
      </c>
      <c r="F216" s="12" t="str">
        <f t="shared" si="34"/>
        <v/>
      </c>
      <c r="G216" s="12" t="str">
        <f t="shared" si="35"/>
        <v/>
      </c>
      <c r="H216" s="23" t="str">
        <f t="shared" si="36"/>
        <v/>
      </c>
      <c r="I216" s="82" t="str">
        <f t="shared" si="37"/>
        <v/>
      </c>
      <c r="J216" s="82"/>
      <c r="K216" s="82"/>
    </row>
    <row r="217" spans="2:11" s="11" customFormat="1" ht="15" hidden="1" customHeight="1">
      <c r="B217" s="9">
        <v>26</v>
      </c>
      <c r="C217" s="23" t="str">
        <f t="shared" si="31"/>
        <v/>
      </c>
      <c r="D217" s="23" t="str">
        <f t="shared" si="32"/>
        <v/>
      </c>
      <c r="E217" s="12" t="str">
        <f t="shared" si="33"/>
        <v/>
      </c>
      <c r="F217" s="12" t="str">
        <f t="shared" si="34"/>
        <v/>
      </c>
      <c r="G217" s="12" t="str">
        <f t="shared" si="35"/>
        <v/>
      </c>
      <c r="H217" s="23" t="str">
        <f t="shared" si="36"/>
        <v/>
      </c>
      <c r="I217" s="82" t="str">
        <f t="shared" si="37"/>
        <v/>
      </c>
      <c r="J217" s="82"/>
      <c r="K217" s="82"/>
    </row>
    <row r="218" spans="2:11" s="11" customFormat="1" ht="15" hidden="1" customHeight="1">
      <c r="B218" s="9">
        <v>27</v>
      </c>
      <c r="C218" s="23" t="str">
        <f t="shared" si="31"/>
        <v/>
      </c>
      <c r="D218" s="23" t="str">
        <f t="shared" si="32"/>
        <v/>
      </c>
      <c r="E218" s="12" t="str">
        <f t="shared" si="33"/>
        <v/>
      </c>
      <c r="F218" s="12" t="str">
        <f t="shared" si="34"/>
        <v/>
      </c>
      <c r="G218" s="12" t="str">
        <f t="shared" si="35"/>
        <v/>
      </c>
      <c r="H218" s="23" t="str">
        <f t="shared" si="36"/>
        <v/>
      </c>
      <c r="I218" s="82" t="str">
        <f t="shared" si="37"/>
        <v/>
      </c>
      <c r="J218" s="82"/>
      <c r="K218" s="82"/>
    </row>
    <row r="219" spans="2:11" s="11" customFormat="1" ht="15" hidden="1" customHeight="1">
      <c r="B219" s="9">
        <v>28</v>
      </c>
      <c r="C219" s="23" t="str">
        <f t="shared" si="31"/>
        <v/>
      </c>
      <c r="D219" s="23" t="str">
        <f t="shared" si="32"/>
        <v/>
      </c>
      <c r="E219" s="12" t="str">
        <f t="shared" si="33"/>
        <v/>
      </c>
      <c r="F219" s="12" t="str">
        <f t="shared" si="34"/>
        <v/>
      </c>
      <c r="G219" s="12" t="str">
        <f t="shared" si="35"/>
        <v/>
      </c>
      <c r="H219" s="23" t="str">
        <f t="shared" si="36"/>
        <v/>
      </c>
      <c r="I219" s="82" t="str">
        <f t="shared" si="37"/>
        <v/>
      </c>
      <c r="J219" s="82"/>
      <c r="K219" s="82"/>
    </row>
    <row r="220" spans="2:11" s="11" customFormat="1" ht="15" hidden="1" customHeight="1">
      <c r="B220" s="9">
        <v>29</v>
      </c>
      <c r="C220" s="23" t="str">
        <f t="shared" si="31"/>
        <v/>
      </c>
      <c r="D220" s="23" t="str">
        <f t="shared" si="32"/>
        <v/>
      </c>
      <c r="E220" s="12" t="str">
        <f t="shared" si="33"/>
        <v/>
      </c>
      <c r="F220" s="12" t="str">
        <f t="shared" si="34"/>
        <v/>
      </c>
      <c r="G220" s="12" t="str">
        <f t="shared" si="35"/>
        <v/>
      </c>
      <c r="H220" s="23" t="str">
        <f t="shared" si="36"/>
        <v/>
      </c>
      <c r="I220" s="82" t="str">
        <f t="shared" si="37"/>
        <v/>
      </c>
      <c r="J220" s="82"/>
      <c r="K220" s="82"/>
    </row>
    <row r="221" spans="2:11" s="11" customFormat="1" ht="15" hidden="1" customHeight="1">
      <c r="B221" s="9">
        <v>30</v>
      </c>
      <c r="C221" s="26" t="str">
        <f t="shared" si="31"/>
        <v/>
      </c>
      <c r="D221" s="26" t="str">
        <f t="shared" si="32"/>
        <v/>
      </c>
      <c r="E221" s="40" t="str">
        <f t="shared" si="33"/>
        <v/>
      </c>
      <c r="F221" s="40" t="str">
        <f t="shared" si="34"/>
        <v/>
      </c>
      <c r="G221" s="40" t="str">
        <f t="shared" si="35"/>
        <v/>
      </c>
      <c r="H221" s="26" t="str">
        <f t="shared" si="36"/>
        <v/>
      </c>
      <c r="I221" s="86" t="str">
        <f t="shared" si="37"/>
        <v/>
      </c>
      <c r="J221" s="86"/>
      <c r="K221" s="86"/>
    </row>
    <row r="222" spans="2:11" s="11" customFormat="1" ht="15" hidden="1" customHeight="1">
      <c r="B222" s="9">
        <v>31</v>
      </c>
      <c r="C222" s="23" t="str">
        <f t="shared" si="31"/>
        <v/>
      </c>
      <c r="D222" s="23" t="str">
        <f t="shared" si="32"/>
        <v/>
      </c>
      <c r="E222" s="12" t="str">
        <f t="shared" si="33"/>
        <v/>
      </c>
      <c r="F222" s="12" t="str">
        <f t="shared" si="34"/>
        <v/>
      </c>
      <c r="G222" s="12" t="str">
        <f t="shared" si="35"/>
        <v/>
      </c>
      <c r="H222" s="23" t="str">
        <f t="shared" si="36"/>
        <v/>
      </c>
      <c r="I222" s="82" t="str">
        <f t="shared" si="37"/>
        <v/>
      </c>
      <c r="J222" s="82"/>
      <c r="K222" s="82"/>
    </row>
    <row r="223" spans="2:11" s="11" customFormat="1" ht="15" hidden="1" customHeight="1">
      <c r="B223" s="9">
        <v>32</v>
      </c>
      <c r="C223" s="23" t="str">
        <f t="shared" si="31"/>
        <v/>
      </c>
      <c r="D223" s="23" t="str">
        <f t="shared" si="32"/>
        <v/>
      </c>
      <c r="E223" s="12" t="str">
        <f t="shared" si="33"/>
        <v/>
      </c>
      <c r="F223" s="12" t="str">
        <f t="shared" si="34"/>
        <v/>
      </c>
      <c r="G223" s="12" t="str">
        <f t="shared" si="35"/>
        <v/>
      </c>
      <c r="H223" s="23" t="str">
        <f t="shared" si="36"/>
        <v/>
      </c>
      <c r="I223" s="82" t="str">
        <f t="shared" si="37"/>
        <v/>
      </c>
      <c r="J223" s="82"/>
      <c r="K223" s="82"/>
    </row>
    <row r="224" spans="2:11" s="11" customFormat="1" ht="15" hidden="1" customHeight="1">
      <c r="B224" s="9">
        <v>33</v>
      </c>
      <c r="C224" s="23" t="str">
        <f t="shared" si="31"/>
        <v/>
      </c>
      <c r="D224" s="23" t="str">
        <f t="shared" si="32"/>
        <v/>
      </c>
      <c r="E224" s="12" t="str">
        <f t="shared" si="33"/>
        <v/>
      </c>
      <c r="F224" s="12" t="str">
        <f t="shared" si="34"/>
        <v/>
      </c>
      <c r="G224" s="12" t="str">
        <f t="shared" si="35"/>
        <v/>
      </c>
      <c r="H224" s="23" t="str">
        <f t="shared" si="36"/>
        <v/>
      </c>
      <c r="I224" s="82" t="str">
        <f t="shared" si="37"/>
        <v/>
      </c>
      <c r="J224" s="82"/>
      <c r="K224" s="82"/>
    </row>
    <row r="225" spans="2:11" s="11" customFormat="1" ht="15" hidden="1" customHeight="1">
      <c r="B225" s="9">
        <v>34</v>
      </c>
      <c r="C225" s="23" t="str">
        <f t="shared" si="31"/>
        <v/>
      </c>
      <c r="D225" s="23" t="str">
        <f t="shared" si="32"/>
        <v/>
      </c>
      <c r="E225" s="12" t="str">
        <f t="shared" si="33"/>
        <v/>
      </c>
      <c r="F225" s="12" t="str">
        <f t="shared" si="34"/>
        <v/>
      </c>
      <c r="G225" s="12" t="str">
        <f t="shared" si="35"/>
        <v/>
      </c>
      <c r="H225" s="23" t="str">
        <f t="shared" si="36"/>
        <v/>
      </c>
      <c r="I225" s="82" t="str">
        <f t="shared" si="37"/>
        <v/>
      </c>
      <c r="J225" s="82"/>
      <c r="K225" s="82"/>
    </row>
    <row r="226" spans="2:11" s="11" customFormat="1" ht="15" hidden="1" customHeight="1">
      <c r="B226" s="9">
        <v>35</v>
      </c>
      <c r="C226" s="23" t="str">
        <f t="shared" si="31"/>
        <v/>
      </c>
      <c r="D226" s="23" t="str">
        <f t="shared" si="32"/>
        <v/>
      </c>
      <c r="E226" s="12" t="str">
        <f t="shared" si="33"/>
        <v/>
      </c>
      <c r="F226" s="12" t="str">
        <f t="shared" si="34"/>
        <v/>
      </c>
      <c r="G226" s="12" t="str">
        <f t="shared" si="35"/>
        <v/>
      </c>
      <c r="H226" s="23" t="str">
        <f t="shared" si="36"/>
        <v/>
      </c>
      <c r="I226" s="82" t="str">
        <f t="shared" si="37"/>
        <v/>
      </c>
      <c r="J226" s="82"/>
      <c r="K226" s="82"/>
    </row>
    <row r="227" spans="2:11" s="11" customFormat="1" ht="15" hidden="1" customHeight="1">
      <c r="B227" s="9">
        <v>36</v>
      </c>
      <c r="C227" s="23" t="str">
        <f t="shared" si="31"/>
        <v/>
      </c>
      <c r="D227" s="23" t="str">
        <f t="shared" si="32"/>
        <v/>
      </c>
      <c r="E227" s="12" t="str">
        <f t="shared" si="33"/>
        <v/>
      </c>
      <c r="F227" s="12" t="str">
        <f t="shared" si="34"/>
        <v/>
      </c>
      <c r="G227" s="12" t="str">
        <f t="shared" si="35"/>
        <v/>
      </c>
      <c r="H227" s="23" t="str">
        <f t="shared" si="36"/>
        <v/>
      </c>
      <c r="I227" s="82" t="str">
        <f t="shared" si="37"/>
        <v/>
      </c>
      <c r="J227" s="82"/>
      <c r="K227" s="82"/>
    </row>
    <row r="228" spans="2:11" s="11" customFormat="1" ht="15" hidden="1" customHeight="1">
      <c r="B228" s="9">
        <v>37</v>
      </c>
      <c r="C228" s="23" t="str">
        <f t="shared" si="31"/>
        <v/>
      </c>
      <c r="D228" s="23" t="str">
        <f t="shared" si="32"/>
        <v/>
      </c>
      <c r="E228" s="12" t="str">
        <f t="shared" si="33"/>
        <v/>
      </c>
      <c r="F228" s="12" t="str">
        <f t="shared" si="34"/>
        <v/>
      </c>
      <c r="G228" s="12" t="str">
        <f t="shared" si="35"/>
        <v/>
      </c>
      <c r="H228" s="23" t="str">
        <f t="shared" si="36"/>
        <v/>
      </c>
      <c r="I228" s="82" t="str">
        <f t="shared" si="37"/>
        <v/>
      </c>
      <c r="J228" s="82"/>
      <c r="K228" s="82"/>
    </row>
    <row r="229" spans="2:11" s="11" customFormat="1" ht="15" hidden="1" customHeight="1">
      <c r="B229" s="9">
        <v>38</v>
      </c>
      <c r="C229" s="23" t="str">
        <f t="shared" si="31"/>
        <v/>
      </c>
      <c r="D229" s="23" t="str">
        <f t="shared" si="32"/>
        <v/>
      </c>
      <c r="E229" s="12" t="str">
        <f t="shared" si="33"/>
        <v/>
      </c>
      <c r="F229" s="12" t="str">
        <f t="shared" si="34"/>
        <v/>
      </c>
      <c r="G229" s="12" t="str">
        <f t="shared" si="35"/>
        <v/>
      </c>
      <c r="H229" s="23" t="str">
        <f t="shared" si="36"/>
        <v/>
      </c>
      <c r="I229" s="82" t="str">
        <f t="shared" si="37"/>
        <v/>
      </c>
      <c r="J229" s="82"/>
      <c r="K229" s="82"/>
    </row>
    <row r="230" spans="2:11" s="11" customFormat="1" ht="15" hidden="1" customHeight="1">
      <c r="B230" s="9">
        <v>39</v>
      </c>
      <c r="C230" s="23" t="str">
        <f t="shared" si="31"/>
        <v/>
      </c>
      <c r="D230" s="23" t="str">
        <f t="shared" si="32"/>
        <v/>
      </c>
      <c r="E230" s="12" t="str">
        <f t="shared" si="33"/>
        <v/>
      </c>
      <c r="F230" s="12" t="str">
        <f t="shared" si="34"/>
        <v/>
      </c>
      <c r="G230" s="12" t="str">
        <f t="shared" si="35"/>
        <v/>
      </c>
      <c r="H230" s="23" t="str">
        <f t="shared" si="36"/>
        <v/>
      </c>
      <c r="I230" s="82" t="str">
        <f t="shared" si="37"/>
        <v/>
      </c>
      <c r="J230" s="82"/>
      <c r="K230" s="82"/>
    </row>
    <row r="231" spans="2:11" s="11" customFormat="1" ht="15" hidden="1" customHeight="1">
      <c r="B231" s="9">
        <v>40</v>
      </c>
      <c r="C231" s="23" t="str">
        <f t="shared" si="31"/>
        <v/>
      </c>
      <c r="D231" s="23" t="str">
        <f t="shared" si="32"/>
        <v/>
      </c>
      <c r="E231" s="12" t="str">
        <f t="shared" si="33"/>
        <v/>
      </c>
      <c r="F231" s="12" t="str">
        <f t="shared" si="34"/>
        <v/>
      </c>
      <c r="G231" s="12" t="str">
        <f t="shared" si="35"/>
        <v/>
      </c>
      <c r="H231" s="23" t="str">
        <f t="shared" si="36"/>
        <v/>
      </c>
      <c r="I231" s="82" t="str">
        <f t="shared" si="37"/>
        <v/>
      </c>
      <c r="J231" s="82"/>
      <c r="K231" s="82"/>
    </row>
    <row r="232" spans="2:11" s="11" customFormat="1" ht="15" hidden="1" customHeight="1">
      <c r="B232" s="9">
        <v>41</v>
      </c>
      <c r="C232" s="23" t="str">
        <f t="shared" si="31"/>
        <v/>
      </c>
      <c r="D232" s="23" t="str">
        <f t="shared" si="32"/>
        <v/>
      </c>
      <c r="E232" s="12" t="str">
        <f t="shared" si="33"/>
        <v/>
      </c>
      <c r="F232" s="12" t="str">
        <f t="shared" si="34"/>
        <v/>
      </c>
      <c r="G232" s="12" t="str">
        <f t="shared" si="35"/>
        <v/>
      </c>
      <c r="H232" s="23" t="str">
        <f t="shared" si="36"/>
        <v/>
      </c>
      <c r="I232" s="82" t="str">
        <f t="shared" si="37"/>
        <v/>
      </c>
      <c r="J232" s="82"/>
      <c r="K232" s="82"/>
    </row>
    <row r="233" spans="2:11" s="11" customFormat="1" ht="15" hidden="1" customHeight="1">
      <c r="B233" s="9">
        <v>42</v>
      </c>
      <c r="C233" s="23" t="str">
        <f t="shared" si="31"/>
        <v/>
      </c>
      <c r="D233" s="23" t="str">
        <f t="shared" si="32"/>
        <v/>
      </c>
      <c r="E233" s="12" t="str">
        <f t="shared" si="33"/>
        <v/>
      </c>
      <c r="F233" s="12" t="str">
        <f t="shared" si="34"/>
        <v/>
      </c>
      <c r="G233" s="12" t="str">
        <f t="shared" si="35"/>
        <v/>
      </c>
      <c r="H233" s="23" t="str">
        <f t="shared" si="36"/>
        <v/>
      </c>
      <c r="I233" s="82" t="str">
        <f t="shared" si="37"/>
        <v/>
      </c>
      <c r="J233" s="82"/>
      <c r="K233" s="82"/>
    </row>
    <row r="234" spans="2:11" s="11" customFormat="1" ht="15" hidden="1" customHeight="1">
      <c r="B234" s="9">
        <v>43</v>
      </c>
      <c r="C234" s="23" t="str">
        <f t="shared" si="31"/>
        <v/>
      </c>
      <c r="D234" s="23" t="str">
        <f t="shared" si="32"/>
        <v/>
      </c>
      <c r="E234" s="12" t="str">
        <f t="shared" si="33"/>
        <v/>
      </c>
      <c r="F234" s="12" t="str">
        <f t="shared" si="34"/>
        <v/>
      </c>
      <c r="G234" s="12" t="str">
        <f t="shared" si="35"/>
        <v/>
      </c>
      <c r="H234" s="23" t="str">
        <f t="shared" si="36"/>
        <v/>
      </c>
      <c r="I234" s="82" t="str">
        <f t="shared" si="37"/>
        <v/>
      </c>
      <c r="J234" s="82"/>
      <c r="K234" s="82"/>
    </row>
    <row r="235" spans="2:11" s="11" customFormat="1" ht="15" hidden="1" customHeight="1">
      <c r="B235" s="9">
        <v>44</v>
      </c>
      <c r="C235" s="23" t="str">
        <f t="shared" si="31"/>
        <v/>
      </c>
      <c r="D235" s="23" t="str">
        <f t="shared" si="32"/>
        <v/>
      </c>
      <c r="E235" s="12" t="str">
        <f t="shared" si="33"/>
        <v/>
      </c>
      <c r="F235" s="12" t="str">
        <f t="shared" si="34"/>
        <v/>
      </c>
      <c r="G235" s="12" t="str">
        <f t="shared" si="35"/>
        <v/>
      </c>
      <c r="H235" s="23" t="str">
        <f t="shared" si="36"/>
        <v/>
      </c>
      <c r="I235" s="82" t="str">
        <f t="shared" si="37"/>
        <v/>
      </c>
      <c r="J235" s="82"/>
      <c r="K235" s="82"/>
    </row>
    <row r="236" spans="2:11" s="11" customFormat="1" ht="15" hidden="1" customHeight="1">
      <c r="B236" s="9">
        <v>45</v>
      </c>
      <c r="C236" s="23" t="str">
        <f t="shared" si="31"/>
        <v/>
      </c>
      <c r="D236" s="23" t="str">
        <f t="shared" si="32"/>
        <v/>
      </c>
      <c r="E236" s="12" t="str">
        <f t="shared" si="33"/>
        <v/>
      </c>
      <c r="F236" s="12" t="str">
        <f t="shared" si="34"/>
        <v/>
      </c>
      <c r="G236" s="12" t="str">
        <f t="shared" si="35"/>
        <v/>
      </c>
      <c r="H236" s="23" t="str">
        <f t="shared" si="36"/>
        <v/>
      </c>
      <c r="I236" s="82" t="str">
        <f t="shared" si="37"/>
        <v/>
      </c>
      <c r="J236" s="82"/>
      <c r="K236" s="82"/>
    </row>
    <row r="237" spans="2:11" s="11" customFormat="1" ht="15" hidden="1" customHeight="1">
      <c r="B237" s="9">
        <v>46</v>
      </c>
      <c r="C237" s="23" t="str">
        <f t="shared" si="31"/>
        <v/>
      </c>
      <c r="D237" s="23" t="str">
        <f t="shared" si="32"/>
        <v/>
      </c>
      <c r="E237" s="12" t="str">
        <f t="shared" si="33"/>
        <v/>
      </c>
      <c r="F237" s="12" t="str">
        <f t="shared" si="34"/>
        <v/>
      </c>
      <c r="G237" s="12" t="str">
        <f t="shared" si="35"/>
        <v/>
      </c>
      <c r="H237" s="23" t="str">
        <f t="shared" si="36"/>
        <v/>
      </c>
      <c r="I237" s="82" t="str">
        <f t="shared" si="37"/>
        <v/>
      </c>
      <c r="J237" s="82"/>
      <c r="K237" s="82"/>
    </row>
    <row r="238" spans="2:11" s="11" customFormat="1" ht="15" hidden="1" customHeight="1">
      <c r="B238" s="9">
        <v>47</v>
      </c>
      <c r="C238" s="23" t="str">
        <f t="shared" si="31"/>
        <v/>
      </c>
      <c r="D238" s="23" t="str">
        <f t="shared" si="32"/>
        <v/>
      </c>
      <c r="E238" s="12" t="str">
        <f t="shared" si="33"/>
        <v/>
      </c>
      <c r="F238" s="12" t="str">
        <f t="shared" si="34"/>
        <v/>
      </c>
      <c r="G238" s="12" t="str">
        <f t="shared" si="35"/>
        <v/>
      </c>
      <c r="H238" s="23" t="str">
        <f t="shared" si="36"/>
        <v/>
      </c>
      <c r="I238" s="82" t="str">
        <f t="shared" si="37"/>
        <v/>
      </c>
      <c r="J238" s="82"/>
      <c r="K238" s="82"/>
    </row>
    <row r="239" spans="2:11" s="11" customFormat="1" ht="15" hidden="1" customHeight="1">
      <c r="B239" s="9">
        <v>48</v>
      </c>
      <c r="C239" s="23" t="str">
        <f t="shared" si="31"/>
        <v/>
      </c>
      <c r="D239" s="23" t="str">
        <f t="shared" si="32"/>
        <v/>
      </c>
      <c r="E239" s="12" t="str">
        <f t="shared" si="33"/>
        <v/>
      </c>
      <c r="F239" s="12" t="str">
        <f t="shared" si="34"/>
        <v/>
      </c>
      <c r="G239" s="12" t="str">
        <f t="shared" si="35"/>
        <v/>
      </c>
      <c r="H239" s="23" t="str">
        <f t="shared" si="36"/>
        <v/>
      </c>
      <c r="I239" s="82" t="str">
        <f t="shared" si="37"/>
        <v/>
      </c>
      <c r="J239" s="82"/>
      <c r="K239" s="82"/>
    </row>
    <row r="240" spans="2:11" s="11" customFormat="1" ht="15" hidden="1" customHeight="1">
      <c r="B240" s="9">
        <v>49</v>
      </c>
      <c r="C240" s="23" t="str">
        <f t="shared" si="31"/>
        <v/>
      </c>
      <c r="D240" s="23" t="str">
        <f t="shared" si="32"/>
        <v/>
      </c>
      <c r="E240" s="12" t="str">
        <f t="shared" si="33"/>
        <v/>
      </c>
      <c r="F240" s="12" t="str">
        <f t="shared" si="34"/>
        <v/>
      </c>
      <c r="G240" s="12" t="str">
        <f t="shared" si="35"/>
        <v/>
      </c>
      <c r="H240" s="23" t="str">
        <f t="shared" si="36"/>
        <v/>
      </c>
      <c r="I240" s="82" t="str">
        <f t="shared" si="37"/>
        <v/>
      </c>
      <c r="J240" s="82"/>
      <c r="K240" s="82"/>
    </row>
    <row r="241" spans="2:11" s="11" customFormat="1" ht="15" hidden="1" customHeight="1">
      <c r="B241" s="9">
        <v>50</v>
      </c>
      <c r="C241" s="26" t="str">
        <f t="shared" si="31"/>
        <v/>
      </c>
      <c r="D241" s="26" t="str">
        <f t="shared" si="32"/>
        <v/>
      </c>
      <c r="E241" s="40" t="str">
        <f t="shared" si="33"/>
        <v/>
      </c>
      <c r="F241" s="40" t="str">
        <f t="shared" si="34"/>
        <v/>
      </c>
      <c r="G241" s="40" t="str">
        <f t="shared" si="35"/>
        <v/>
      </c>
      <c r="H241" s="26" t="str">
        <f t="shared" si="36"/>
        <v/>
      </c>
      <c r="I241" s="86" t="str">
        <f t="shared" si="37"/>
        <v/>
      </c>
      <c r="J241" s="86"/>
      <c r="K241" s="86"/>
    </row>
    <row r="242" spans="2:11" s="11" customFormat="1" ht="15" customHeight="1">
      <c r="B242" s="9"/>
      <c r="C242" s="27"/>
      <c r="D242" s="27"/>
      <c r="E242" s="41"/>
      <c r="F242" s="41"/>
      <c r="G242" s="41"/>
      <c r="H242" s="22" t="s">
        <v>60</v>
      </c>
      <c r="I242" s="85">
        <f>SUM(I192:I241)</f>
        <v>10000</v>
      </c>
      <c r="J242" s="85"/>
      <c r="K242" s="85"/>
    </row>
    <row r="243" spans="2:11" s="11" customFormat="1" ht="15" customHeight="1">
      <c r="B243" s="9"/>
      <c r="C243" s="28" t="s">
        <v>99</v>
      </c>
      <c r="D243" s="34"/>
      <c r="E243" s="42"/>
      <c r="F243" s="42"/>
      <c r="G243" s="42"/>
      <c r="H243" s="34"/>
      <c r="I243" s="87"/>
      <c r="J243" s="87"/>
      <c r="K243" s="87"/>
    </row>
    <row r="244" spans="2:11" s="11" customFormat="1" ht="15" customHeight="1">
      <c r="B244" s="9"/>
      <c r="C244" s="22" t="s">
        <v>1</v>
      </c>
      <c r="D244" s="22" t="s">
        <v>5</v>
      </c>
      <c r="E244" s="22" t="s">
        <v>32</v>
      </c>
      <c r="F244" s="22" t="s">
        <v>21</v>
      </c>
      <c r="G244" s="22" t="s">
        <v>12</v>
      </c>
      <c r="H244" s="22" t="s">
        <v>13</v>
      </c>
      <c r="I244" s="81" t="s">
        <v>83</v>
      </c>
      <c r="J244" s="100"/>
      <c r="K244" s="111"/>
    </row>
    <row r="245" spans="2:11" s="11" customFormat="1" ht="15" customHeight="1">
      <c r="B245" s="9">
        <v>1</v>
      </c>
      <c r="C245" s="29">
        <f t="shared" ref="C245:C294" si="38">IFERROR(VLOOKUP("生きがいを高める活動"&amp;B245,$A$3:$J$19,3,FALSE),"")</f>
        <v>4</v>
      </c>
      <c r="D245" s="29">
        <f t="shared" ref="D245:D294" si="39">IFERROR(VLOOKUP("生きがいを高める活動"&amp;B245,$A$3:$J$19,4,FALSE),"")</f>
        <v>2</v>
      </c>
      <c r="E245" s="43" t="str">
        <f t="shared" ref="E245:E294" si="40">IFERROR(VLOOKUP("生きがいを高める活動"&amp;B245,$A$3:$J$19,5,FALSE),"")</f>
        <v>支出</v>
      </c>
      <c r="F245" s="43">
        <f t="shared" ref="F245:F294" si="41">IFERROR(VLOOKUP("生きがいを高める活動"&amp;B245,$A$3:$J$19,6,FALSE),"")</f>
        <v>2</v>
      </c>
      <c r="G245" s="43" t="str">
        <f t="shared" ref="G245:G294" si="42">IFERROR(VLOOKUP("生きがいを高める活動"&amp;B245,$A$3:$J$19,7,FALSE),"")</f>
        <v>生きがいを高める活動</v>
      </c>
      <c r="H245" s="29" t="str">
        <f t="shared" ref="H245:H294" si="43">IFERROR(VLOOKUP("生きがいを高める活動"&amp;B245,$A$3:$J$19,8,FALSE),"")</f>
        <v>カラオケ代</v>
      </c>
      <c r="I245" s="88">
        <f t="shared" ref="I245:I294" si="44">IFERROR(VLOOKUP("生きがいを高める活動"&amp;B245,$A$3:$J$19,10,FALSE),"")</f>
        <v>20000</v>
      </c>
      <c r="J245" s="88"/>
      <c r="K245" s="88"/>
    </row>
    <row r="246" spans="2:11" s="11" customFormat="1" ht="15" customHeight="1">
      <c r="B246" s="9">
        <v>2</v>
      </c>
      <c r="C246" s="29" t="str">
        <f t="shared" si="38"/>
        <v/>
      </c>
      <c r="D246" s="29" t="str">
        <f t="shared" si="39"/>
        <v/>
      </c>
      <c r="E246" s="43" t="str">
        <f t="shared" si="40"/>
        <v/>
      </c>
      <c r="F246" s="43" t="str">
        <f t="shared" si="41"/>
        <v/>
      </c>
      <c r="G246" s="43" t="str">
        <f t="shared" si="42"/>
        <v/>
      </c>
      <c r="H246" s="29" t="str">
        <f t="shared" si="43"/>
        <v/>
      </c>
      <c r="I246" s="88" t="str">
        <f t="shared" si="44"/>
        <v/>
      </c>
      <c r="J246" s="88"/>
      <c r="K246" s="88"/>
    </row>
    <row r="247" spans="2:11" s="11" customFormat="1" ht="15" customHeight="1">
      <c r="B247" s="9">
        <v>3</v>
      </c>
      <c r="C247" s="29" t="str">
        <f t="shared" si="38"/>
        <v/>
      </c>
      <c r="D247" s="29" t="str">
        <f t="shared" si="39"/>
        <v/>
      </c>
      <c r="E247" s="43" t="str">
        <f t="shared" si="40"/>
        <v/>
      </c>
      <c r="F247" s="43" t="str">
        <f t="shared" si="41"/>
        <v/>
      </c>
      <c r="G247" s="43" t="str">
        <f t="shared" si="42"/>
        <v/>
      </c>
      <c r="H247" s="29" t="str">
        <f t="shared" si="43"/>
        <v/>
      </c>
      <c r="I247" s="88" t="str">
        <f t="shared" si="44"/>
        <v/>
      </c>
      <c r="J247" s="88"/>
      <c r="K247" s="88"/>
    </row>
    <row r="248" spans="2:11" s="11" customFormat="1" ht="15" customHeight="1">
      <c r="B248" s="9">
        <v>4</v>
      </c>
      <c r="C248" s="29" t="str">
        <f t="shared" si="38"/>
        <v/>
      </c>
      <c r="D248" s="29" t="str">
        <f t="shared" si="39"/>
        <v/>
      </c>
      <c r="E248" s="43" t="str">
        <f t="shared" si="40"/>
        <v/>
      </c>
      <c r="F248" s="43" t="str">
        <f t="shared" si="41"/>
        <v/>
      </c>
      <c r="G248" s="43" t="str">
        <f t="shared" si="42"/>
        <v/>
      </c>
      <c r="H248" s="29" t="str">
        <f t="shared" si="43"/>
        <v/>
      </c>
      <c r="I248" s="88" t="str">
        <f t="shared" si="44"/>
        <v/>
      </c>
      <c r="J248" s="88"/>
      <c r="K248" s="88"/>
    </row>
    <row r="249" spans="2:11" s="11" customFormat="1" ht="15" customHeight="1">
      <c r="B249" s="9">
        <v>5</v>
      </c>
      <c r="C249" s="29" t="str">
        <f t="shared" si="38"/>
        <v/>
      </c>
      <c r="D249" s="29" t="str">
        <f t="shared" si="39"/>
        <v/>
      </c>
      <c r="E249" s="43" t="str">
        <f t="shared" si="40"/>
        <v/>
      </c>
      <c r="F249" s="43" t="str">
        <f t="shared" si="41"/>
        <v/>
      </c>
      <c r="G249" s="43" t="str">
        <f t="shared" si="42"/>
        <v/>
      </c>
      <c r="H249" s="29" t="str">
        <f t="shared" si="43"/>
        <v/>
      </c>
      <c r="I249" s="88" t="str">
        <f t="shared" si="44"/>
        <v/>
      </c>
      <c r="J249" s="88"/>
      <c r="K249" s="88"/>
    </row>
    <row r="250" spans="2:11" s="11" customFormat="1" ht="15" hidden="1" customHeight="1">
      <c r="B250" s="9">
        <v>6</v>
      </c>
      <c r="C250" s="29" t="str">
        <f t="shared" si="38"/>
        <v/>
      </c>
      <c r="D250" s="29" t="str">
        <f t="shared" si="39"/>
        <v/>
      </c>
      <c r="E250" s="43" t="str">
        <f t="shared" si="40"/>
        <v/>
      </c>
      <c r="F250" s="43" t="str">
        <f t="shared" si="41"/>
        <v/>
      </c>
      <c r="G250" s="43" t="str">
        <f t="shared" si="42"/>
        <v/>
      </c>
      <c r="H250" s="29" t="str">
        <f t="shared" si="43"/>
        <v/>
      </c>
      <c r="I250" s="88" t="str">
        <f t="shared" si="44"/>
        <v/>
      </c>
      <c r="J250" s="88"/>
      <c r="K250" s="88"/>
    </row>
    <row r="251" spans="2:11" s="11" customFormat="1" ht="15" hidden="1" customHeight="1">
      <c r="B251" s="9">
        <v>7</v>
      </c>
      <c r="C251" s="29" t="str">
        <f t="shared" si="38"/>
        <v/>
      </c>
      <c r="D251" s="29" t="str">
        <f t="shared" si="39"/>
        <v/>
      </c>
      <c r="E251" s="43" t="str">
        <f t="shared" si="40"/>
        <v/>
      </c>
      <c r="F251" s="43" t="str">
        <f t="shared" si="41"/>
        <v/>
      </c>
      <c r="G251" s="43" t="str">
        <f t="shared" si="42"/>
        <v/>
      </c>
      <c r="H251" s="29" t="str">
        <f t="shared" si="43"/>
        <v/>
      </c>
      <c r="I251" s="88" t="str">
        <f t="shared" si="44"/>
        <v/>
      </c>
      <c r="J251" s="88"/>
      <c r="K251" s="88"/>
    </row>
    <row r="252" spans="2:11" s="11" customFormat="1" ht="15" hidden="1" customHeight="1">
      <c r="B252" s="9">
        <v>8</v>
      </c>
      <c r="C252" s="29" t="str">
        <f t="shared" si="38"/>
        <v/>
      </c>
      <c r="D252" s="29" t="str">
        <f t="shared" si="39"/>
        <v/>
      </c>
      <c r="E252" s="43" t="str">
        <f t="shared" si="40"/>
        <v/>
      </c>
      <c r="F252" s="43" t="str">
        <f t="shared" si="41"/>
        <v/>
      </c>
      <c r="G252" s="43" t="str">
        <f t="shared" si="42"/>
        <v/>
      </c>
      <c r="H252" s="29" t="str">
        <f t="shared" si="43"/>
        <v/>
      </c>
      <c r="I252" s="88" t="str">
        <f t="shared" si="44"/>
        <v/>
      </c>
      <c r="J252" s="88"/>
      <c r="K252" s="88"/>
    </row>
    <row r="253" spans="2:11" s="11" customFormat="1" ht="15" hidden="1" customHeight="1">
      <c r="B253" s="9">
        <v>9</v>
      </c>
      <c r="C253" s="29" t="str">
        <f t="shared" si="38"/>
        <v/>
      </c>
      <c r="D253" s="29" t="str">
        <f t="shared" si="39"/>
        <v/>
      </c>
      <c r="E253" s="43" t="str">
        <f t="shared" si="40"/>
        <v/>
      </c>
      <c r="F253" s="43" t="str">
        <f t="shared" si="41"/>
        <v/>
      </c>
      <c r="G253" s="43" t="str">
        <f t="shared" si="42"/>
        <v/>
      </c>
      <c r="H253" s="29" t="str">
        <f t="shared" si="43"/>
        <v/>
      </c>
      <c r="I253" s="88" t="str">
        <f t="shared" si="44"/>
        <v/>
      </c>
      <c r="J253" s="88"/>
      <c r="K253" s="88"/>
    </row>
    <row r="254" spans="2:11" s="11" customFormat="1" ht="15" hidden="1" customHeight="1">
      <c r="B254" s="9">
        <v>10</v>
      </c>
      <c r="C254" s="29" t="str">
        <f t="shared" si="38"/>
        <v/>
      </c>
      <c r="D254" s="29" t="str">
        <f t="shared" si="39"/>
        <v/>
      </c>
      <c r="E254" s="43" t="str">
        <f t="shared" si="40"/>
        <v/>
      </c>
      <c r="F254" s="43" t="str">
        <f t="shared" si="41"/>
        <v/>
      </c>
      <c r="G254" s="43" t="str">
        <f t="shared" si="42"/>
        <v/>
      </c>
      <c r="H254" s="29" t="str">
        <f t="shared" si="43"/>
        <v/>
      </c>
      <c r="I254" s="88" t="str">
        <f t="shared" si="44"/>
        <v/>
      </c>
      <c r="J254" s="88"/>
      <c r="K254" s="88"/>
    </row>
    <row r="255" spans="2:11" s="11" customFormat="1" ht="15" hidden="1" customHeight="1">
      <c r="B255" s="9">
        <v>11</v>
      </c>
      <c r="C255" s="29" t="str">
        <f t="shared" si="38"/>
        <v/>
      </c>
      <c r="D255" s="29" t="str">
        <f t="shared" si="39"/>
        <v/>
      </c>
      <c r="E255" s="43" t="str">
        <f t="shared" si="40"/>
        <v/>
      </c>
      <c r="F255" s="43" t="str">
        <f t="shared" si="41"/>
        <v/>
      </c>
      <c r="G255" s="43" t="str">
        <f t="shared" si="42"/>
        <v/>
      </c>
      <c r="H255" s="29" t="str">
        <f t="shared" si="43"/>
        <v/>
      </c>
      <c r="I255" s="88" t="str">
        <f t="shared" si="44"/>
        <v/>
      </c>
      <c r="J255" s="88"/>
      <c r="K255" s="88"/>
    </row>
    <row r="256" spans="2:11" s="11" customFormat="1" ht="15" hidden="1" customHeight="1">
      <c r="B256" s="9">
        <v>12</v>
      </c>
      <c r="C256" s="29" t="str">
        <f t="shared" si="38"/>
        <v/>
      </c>
      <c r="D256" s="29" t="str">
        <f t="shared" si="39"/>
        <v/>
      </c>
      <c r="E256" s="43" t="str">
        <f t="shared" si="40"/>
        <v/>
      </c>
      <c r="F256" s="43" t="str">
        <f t="shared" si="41"/>
        <v/>
      </c>
      <c r="G256" s="43" t="str">
        <f t="shared" si="42"/>
        <v/>
      </c>
      <c r="H256" s="29" t="str">
        <f t="shared" si="43"/>
        <v/>
      </c>
      <c r="I256" s="88" t="str">
        <f t="shared" si="44"/>
        <v/>
      </c>
      <c r="J256" s="88"/>
      <c r="K256" s="88"/>
    </row>
    <row r="257" spans="2:11" s="11" customFormat="1" ht="15" hidden="1" customHeight="1">
      <c r="B257" s="9">
        <v>13</v>
      </c>
      <c r="C257" s="29" t="str">
        <f t="shared" si="38"/>
        <v/>
      </c>
      <c r="D257" s="29" t="str">
        <f t="shared" si="39"/>
        <v/>
      </c>
      <c r="E257" s="43" t="str">
        <f t="shared" si="40"/>
        <v/>
      </c>
      <c r="F257" s="43" t="str">
        <f t="shared" si="41"/>
        <v/>
      </c>
      <c r="G257" s="43" t="str">
        <f t="shared" si="42"/>
        <v/>
      </c>
      <c r="H257" s="29" t="str">
        <f t="shared" si="43"/>
        <v/>
      </c>
      <c r="I257" s="88" t="str">
        <f t="shared" si="44"/>
        <v/>
      </c>
      <c r="J257" s="88"/>
      <c r="K257" s="88"/>
    </row>
    <row r="258" spans="2:11" s="11" customFormat="1" ht="15" hidden="1" customHeight="1">
      <c r="B258" s="9">
        <v>14</v>
      </c>
      <c r="C258" s="29" t="str">
        <f t="shared" si="38"/>
        <v/>
      </c>
      <c r="D258" s="29" t="str">
        <f t="shared" si="39"/>
        <v/>
      </c>
      <c r="E258" s="43" t="str">
        <f t="shared" si="40"/>
        <v/>
      </c>
      <c r="F258" s="43" t="str">
        <f t="shared" si="41"/>
        <v/>
      </c>
      <c r="G258" s="43" t="str">
        <f t="shared" si="42"/>
        <v/>
      </c>
      <c r="H258" s="29" t="str">
        <f t="shared" si="43"/>
        <v/>
      </c>
      <c r="I258" s="88" t="str">
        <f t="shared" si="44"/>
        <v/>
      </c>
      <c r="J258" s="88"/>
      <c r="K258" s="88"/>
    </row>
    <row r="259" spans="2:11" s="11" customFormat="1" ht="15" hidden="1" customHeight="1">
      <c r="B259" s="9">
        <v>15</v>
      </c>
      <c r="C259" s="29" t="str">
        <f t="shared" si="38"/>
        <v/>
      </c>
      <c r="D259" s="29" t="str">
        <f t="shared" si="39"/>
        <v/>
      </c>
      <c r="E259" s="43" t="str">
        <f t="shared" si="40"/>
        <v/>
      </c>
      <c r="F259" s="43" t="str">
        <f t="shared" si="41"/>
        <v/>
      </c>
      <c r="G259" s="43" t="str">
        <f t="shared" si="42"/>
        <v/>
      </c>
      <c r="H259" s="29" t="str">
        <f t="shared" si="43"/>
        <v/>
      </c>
      <c r="I259" s="88" t="str">
        <f t="shared" si="44"/>
        <v/>
      </c>
      <c r="J259" s="88"/>
      <c r="K259" s="88"/>
    </row>
    <row r="260" spans="2:11" s="11" customFormat="1" ht="15" hidden="1" customHeight="1">
      <c r="B260" s="9">
        <v>16</v>
      </c>
      <c r="C260" s="29" t="str">
        <f t="shared" si="38"/>
        <v/>
      </c>
      <c r="D260" s="29" t="str">
        <f t="shared" si="39"/>
        <v/>
      </c>
      <c r="E260" s="43" t="str">
        <f t="shared" si="40"/>
        <v/>
      </c>
      <c r="F260" s="43" t="str">
        <f t="shared" si="41"/>
        <v/>
      </c>
      <c r="G260" s="43" t="str">
        <f t="shared" si="42"/>
        <v/>
      </c>
      <c r="H260" s="29" t="str">
        <f t="shared" si="43"/>
        <v/>
      </c>
      <c r="I260" s="88" t="str">
        <f t="shared" si="44"/>
        <v/>
      </c>
      <c r="J260" s="88"/>
      <c r="K260" s="88"/>
    </row>
    <row r="261" spans="2:11" s="11" customFormat="1" ht="15" hidden="1" customHeight="1">
      <c r="B261" s="9">
        <v>17</v>
      </c>
      <c r="C261" s="29" t="str">
        <f t="shared" si="38"/>
        <v/>
      </c>
      <c r="D261" s="29" t="str">
        <f t="shared" si="39"/>
        <v/>
      </c>
      <c r="E261" s="43" t="str">
        <f t="shared" si="40"/>
        <v/>
      </c>
      <c r="F261" s="43" t="str">
        <f t="shared" si="41"/>
        <v/>
      </c>
      <c r="G261" s="43" t="str">
        <f t="shared" si="42"/>
        <v/>
      </c>
      <c r="H261" s="29" t="str">
        <f t="shared" si="43"/>
        <v/>
      </c>
      <c r="I261" s="88" t="str">
        <f t="shared" si="44"/>
        <v/>
      </c>
      <c r="J261" s="88"/>
      <c r="K261" s="88"/>
    </row>
    <row r="262" spans="2:11" s="11" customFormat="1" ht="15" hidden="1" customHeight="1">
      <c r="B262" s="9">
        <v>18</v>
      </c>
      <c r="C262" s="29" t="str">
        <f t="shared" si="38"/>
        <v/>
      </c>
      <c r="D262" s="29" t="str">
        <f t="shared" si="39"/>
        <v/>
      </c>
      <c r="E262" s="43" t="str">
        <f t="shared" si="40"/>
        <v/>
      </c>
      <c r="F262" s="43" t="str">
        <f t="shared" si="41"/>
        <v/>
      </c>
      <c r="G262" s="43" t="str">
        <f t="shared" si="42"/>
        <v/>
      </c>
      <c r="H262" s="29" t="str">
        <f t="shared" si="43"/>
        <v/>
      </c>
      <c r="I262" s="88" t="str">
        <f t="shared" si="44"/>
        <v/>
      </c>
      <c r="J262" s="88"/>
      <c r="K262" s="88"/>
    </row>
    <row r="263" spans="2:11" s="11" customFormat="1" ht="15" hidden="1" customHeight="1">
      <c r="B263" s="9">
        <v>19</v>
      </c>
      <c r="C263" s="29" t="str">
        <f t="shared" si="38"/>
        <v/>
      </c>
      <c r="D263" s="29" t="str">
        <f t="shared" si="39"/>
        <v/>
      </c>
      <c r="E263" s="43" t="str">
        <f t="shared" si="40"/>
        <v/>
      </c>
      <c r="F263" s="43" t="str">
        <f t="shared" si="41"/>
        <v/>
      </c>
      <c r="G263" s="43" t="str">
        <f t="shared" si="42"/>
        <v/>
      </c>
      <c r="H263" s="29" t="str">
        <f t="shared" si="43"/>
        <v/>
      </c>
      <c r="I263" s="88" t="str">
        <f t="shared" si="44"/>
        <v/>
      </c>
      <c r="J263" s="88"/>
      <c r="K263" s="88"/>
    </row>
    <row r="264" spans="2:11" s="11" customFormat="1" ht="15" hidden="1" customHeight="1">
      <c r="B264" s="9">
        <v>20</v>
      </c>
      <c r="C264" s="29" t="str">
        <f t="shared" si="38"/>
        <v/>
      </c>
      <c r="D264" s="29" t="str">
        <f t="shared" si="39"/>
        <v/>
      </c>
      <c r="E264" s="43" t="str">
        <f t="shared" si="40"/>
        <v/>
      </c>
      <c r="F264" s="43" t="str">
        <f t="shared" si="41"/>
        <v/>
      </c>
      <c r="G264" s="43" t="str">
        <f t="shared" si="42"/>
        <v/>
      </c>
      <c r="H264" s="29" t="str">
        <f t="shared" si="43"/>
        <v/>
      </c>
      <c r="I264" s="88" t="str">
        <f t="shared" si="44"/>
        <v/>
      </c>
      <c r="J264" s="88"/>
      <c r="K264" s="88"/>
    </row>
    <row r="265" spans="2:11" s="11" customFormat="1" ht="15" hidden="1" customHeight="1">
      <c r="B265" s="9">
        <v>21</v>
      </c>
      <c r="C265" s="29" t="str">
        <f t="shared" si="38"/>
        <v/>
      </c>
      <c r="D265" s="29" t="str">
        <f t="shared" si="39"/>
        <v/>
      </c>
      <c r="E265" s="43" t="str">
        <f t="shared" si="40"/>
        <v/>
      </c>
      <c r="F265" s="43" t="str">
        <f t="shared" si="41"/>
        <v/>
      </c>
      <c r="G265" s="43" t="str">
        <f t="shared" si="42"/>
        <v/>
      </c>
      <c r="H265" s="29" t="str">
        <f t="shared" si="43"/>
        <v/>
      </c>
      <c r="I265" s="88" t="str">
        <f t="shared" si="44"/>
        <v/>
      </c>
      <c r="J265" s="88"/>
      <c r="K265" s="88"/>
    </row>
    <row r="266" spans="2:11" s="11" customFormat="1" ht="15" hidden="1" customHeight="1">
      <c r="B266" s="9">
        <v>22</v>
      </c>
      <c r="C266" s="29" t="str">
        <f t="shared" si="38"/>
        <v/>
      </c>
      <c r="D266" s="29" t="str">
        <f t="shared" si="39"/>
        <v/>
      </c>
      <c r="E266" s="43" t="str">
        <f t="shared" si="40"/>
        <v/>
      </c>
      <c r="F266" s="43" t="str">
        <f t="shared" si="41"/>
        <v/>
      </c>
      <c r="G266" s="43" t="str">
        <f t="shared" si="42"/>
        <v/>
      </c>
      <c r="H266" s="29" t="str">
        <f t="shared" si="43"/>
        <v/>
      </c>
      <c r="I266" s="88" t="str">
        <f t="shared" si="44"/>
        <v/>
      </c>
      <c r="J266" s="88"/>
      <c r="K266" s="88"/>
    </row>
    <row r="267" spans="2:11" s="11" customFormat="1" ht="15" hidden="1" customHeight="1">
      <c r="B267" s="9">
        <v>23</v>
      </c>
      <c r="C267" s="29" t="str">
        <f t="shared" si="38"/>
        <v/>
      </c>
      <c r="D267" s="29" t="str">
        <f t="shared" si="39"/>
        <v/>
      </c>
      <c r="E267" s="43" t="str">
        <f t="shared" si="40"/>
        <v/>
      </c>
      <c r="F267" s="43" t="str">
        <f t="shared" si="41"/>
        <v/>
      </c>
      <c r="G267" s="43" t="str">
        <f t="shared" si="42"/>
        <v/>
      </c>
      <c r="H267" s="29" t="str">
        <f t="shared" si="43"/>
        <v/>
      </c>
      <c r="I267" s="88" t="str">
        <f t="shared" si="44"/>
        <v/>
      </c>
      <c r="J267" s="88"/>
      <c r="K267" s="88"/>
    </row>
    <row r="268" spans="2:11" s="11" customFormat="1" ht="15" hidden="1" customHeight="1">
      <c r="B268" s="9">
        <v>24</v>
      </c>
      <c r="C268" s="29" t="str">
        <f t="shared" si="38"/>
        <v/>
      </c>
      <c r="D268" s="29" t="str">
        <f t="shared" si="39"/>
        <v/>
      </c>
      <c r="E268" s="43" t="str">
        <f t="shared" si="40"/>
        <v/>
      </c>
      <c r="F268" s="43" t="str">
        <f t="shared" si="41"/>
        <v/>
      </c>
      <c r="G268" s="43" t="str">
        <f t="shared" si="42"/>
        <v/>
      </c>
      <c r="H268" s="29" t="str">
        <f t="shared" si="43"/>
        <v/>
      </c>
      <c r="I268" s="88" t="str">
        <f t="shared" si="44"/>
        <v/>
      </c>
      <c r="J268" s="88"/>
      <c r="K268" s="88"/>
    </row>
    <row r="269" spans="2:11" s="11" customFormat="1" ht="15" hidden="1" customHeight="1">
      <c r="B269" s="9">
        <v>25</v>
      </c>
      <c r="C269" s="29" t="str">
        <f t="shared" si="38"/>
        <v/>
      </c>
      <c r="D269" s="29" t="str">
        <f t="shared" si="39"/>
        <v/>
      </c>
      <c r="E269" s="43" t="str">
        <f t="shared" si="40"/>
        <v/>
      </c>
      <c r="F269" s="43" t="str">
        <f t="shared" si="41"/>
        <v/>
      </c>
      <c r="G269" s="43" t="str">
        <f t="shared" si="42"/>
        <v/>
      </c>
      <c r="H269" s="29" t="str">
        <f t="shared" si="43"/>
        <v/>
      </c>
      <c r="I269" s="88" t="str">
        <f t="shared" si="44"/>
        <v/>
      </c>
      <c r="J269" s="88"/>
      <c r="K269" s="88"/>
    </row>
    <row r="270" spans="2:11" s="11" customFormat="1" ht="15" hidden="1" customHeight="1">
      <c r="B270" s="9">
        <v>26</v>
      </c>
      <c r="C270" s="29" t="str">
        <f t="shared" si="38"/>
        <v/>
      </c>
      <c r="D270" s="29" t="str">
        <f t="shared" si="39"/>
        <v/>
      </c>
      <c r="E270" s="43" t="str">
        <f t="shared" si="40"/>
        <v/>
      </c>
      <c r="F270" s="43" t="str">
        <f t="shared" si="41"/>
        <v/>
      </c>
      <c r="G270" s="43" t="str">
        <f t="shared" si="42"/>
        <v/>
      </c>
      <c r="H270" s="29" t="str">
        <f t="shared" si="43"/>
        <v/>
      </c>
      <c r="I270" s="88" t="str">
        <f t="shared" si="44"/>
        <v/>
      </c>
      <c r="J270" s="88"/>
      <c r="K270" s="88"/>
    </row>
    <row r="271" spans="2:11" s="11" customFormat="1" ht="15" hidden="1" customHeight="1">
      <c r="B271" s="9">
        <v>27</v>
      </c>
      <c r="C271" s="29" t="str">
        <f t="shared" si="38"/>
        <v/>
      </c>
      <c r="D271" s="29" t="str">
        <f t="shared" si="39"/>
        <v/>
      </c>
      <c r="E271" s="43" t="str">
        <f t="shared" si="40"/>
        <v/>
      </c>
      <c r="F271" s="43" t="str">
        <f t="shared" si="41"/>
        <v/>
      </c>
      <c r="G271" s="43" t="str">
        <f t="shared" si="42"/>
        <v/>
      </c>
      <c r="H271" s="29" t="str">
        <f t="shared" si="43"/>
        <v/>
      </c>
      <c r="I271" s="88" t="str">
        <f t="shared" si="44"/>
        <v/>
      </c>
      <c r="J271" s="88"/>
      <c r="K271" s="88"/>
    </row>
    <row r="272" spans="2:11" s="11" customFormat="1" ht="15" hidden="1" customHeight="1">
      <c r="B272" s="9">
        <v>28</v>
      </c>
      <c r="C272" s="29" t="str">
        <f t="shared" si="38"/>
        <v/>
      </c>
      <c r="D272" s="29" t="str">
        <f t="shared" si="39"/>
        <v/>
      </c>
      <c r="E272" s="43" t="str">
        <f t="shared" si="40"/>
        <v/>
      </c>
      <c r="F272" s="43" t="str">
        <f t="shared" si="41"/>
        <v/>
      </c>
      <c r="G272" s="43" t="str">
        <f t="shared" si="42"/>
        <v/>
      </c>
      <c r="H272" s="29" t="str">
        <f t="shared" si="43"/>
        <v/>
      </c>
      <c r="I272" s="88" t="str">
        <f t="shared" si="44"/>
        <v/>
      </c>
      <c r="J272" s="88"/>
      <c r="K272" s="88"/>
    </row>
    <row r="273" spans="2:11" s="11" customFormat="1" ht="15" hidden="1" customHeight="1">
      <c r="B273" s="9">
        <v>29</v>
      </c>
      <c r="C273" s="29" t="str">
        <f t="shared" si="38"/>
        <v/>
      </c>
      <c r="D273" s="29" t="str">
        <f t="shared" si="39"/>
        <v/>
      </c>
      <c r="E273" s="43" t="str">
        <f t="shared" si="40"/>
        <v/>
      </c>
      <c r="F273" s="43" t="str">
        <f t="shared" si="41"/>
        <v/>
      </c>
      <c r="G273" s="43" t="str">
        <f t="shared" si="42"/>
        <v/>
      </c>
      <c r="H273" s="29" t="str">
        <f t="shared" si="43"/>
        <v/>
      </c>
      <c r="I273" s="88" t="str">
        <f t="shared" si="44"/>
        <v/>
      </c>
      <c r="J273" s="88"/>
      <c r="K273" s="88"/>
    </row>
    <row r="274" spans="2:11" s="11" customFormat="1" ht="15" hidden="1" customHeight="1">
      <c r="B274" s="9">
        <v>30</v>
      </c>
      <c r="C274" s="29" t="str">
        <f t="shared" si="38"/>
        <v/>
      </c>
      <c r="D274" s="29" t="str">
        <f t="shared" si="39"/>
        <v/>
      </c>
      <c r="E274" s="43" t="str">
        <f t="shared" si="40"/>
        <v/>
      </c>
      <c r="F274" s="43" t="str">
        <f t="shared" si="41"/>
        <v/>
      </c>
      <c r="G274" s="43" t="str">
        <f t="shared" si="42"/>
        <v/>
      </c>
      <c r="H274" s="29" t="str">
        <f t="shared" si="43"/>
        <v/>
      </c>
      <c r="I274" s="88" t="str">
        <f t="shared" si="44"/>
        <v/>
      </c>
      <c r="J274" s="88"/>
      <c r="K274" s="88"/>
    </row>
    <row r="275" spans="2:11" s="11" customFormat="1" ht="15" hidden="1" customHeight="1">
      <c r="B275" s="9">
        <v>31</v>
      </c>
      <c r="C275" s="29" t="str">
        <f t="shared" si="38"/>
        <v/>
      </c>
      <c r="D275" s="29" t="str">
        <f t="shared" si="39"/>
        <v/>
      </c>
      <c r="E275" s="43" t="str">
        <f t="shared" si="40"/>
        <v/>
      </c>
      <c r="F275" s="43" t="str">
        <f t="shared" si="41"/>
        <v/>
      </c>
      <c r="G275" s="43" t="str">
        <f t="shared" si="42"/>
        <v/>
      </c>
      <c r="H275" s="29" t="str">
        <f t="shared" si="43"/>
        <v/>
      </c>
      <c r="I275" s="88" t="str">
        <f t="shared" si="44"/>
        <v/>
      </c>
      <c r="J275" s="88"/>
      <c r="K275" s="88"/>
    </row>
    <row r="276" spans="2:11" s="11" customFormat="1" ht="15" hidden="1" customHeight="1">
      <c r="B276" s="9">
        <v>32</v>
      </c>
      <c r="C276" s="29" t="str">
        <f t="shared" si="38"/>
        <v/>
      </c>
      <c r="D276" s="29" t="str">
        <f t="shared" si="39"/>
        <v/>
      </c>
      <c r="E276" s="43" t="str">
        <f t="shared" si="40"/>
        <v/>
      </c>
      <c r="F276" s="43" t="str">
        <f t="shared" si="41"/>
        <v/>
      </c>
      <c r="G276" s="43" t="str">
        <f t="shared" si="42"/>
        <v/>
      </c>
      <c r="H276" s="29" t="str">
        <f t="shared" si="43"/>
        <v/>
      </c>
      <c r="I276" s="88" t="str">
        <f t="shared" si="44"/>
        <v/>
      </c>
      <c r="J276" s="88"/>
      <c r="K276" s="88"/>
    </row>
    <row r="277" spans="2:11" s="11" customFormat="1" ht="15" hidden="1" customHeight="1">
      <c r="B277" s="9">
        <v>33</v>
      </c>
      <c r="C277" s="29" t="str">
        <f t="shared" si="38"/>
        <v/>
      </c>
      <c r="D277" s="29" t="str">
        <f t="shared" si="39"/>
        <v/>
      </c>
      <c r="E277" s="43" t="str">
        <f t="shared" si="40"/>
        <v/>
      </c>
      <c r="F277" s="43" t="str">
        <f t="shared" si="41"/>
        <v/>
      </c>
      <c r="G277" s="43" t="str">
        <f t="shared" si="42"/>
        <v/>
      </c>
      <c r="H277" s="29" t="str">
        <f t="shared" si="43"/>
        <v/>
      </c>
      <c r="I277" s="88" t="str">
        <f t="shared" si="44"/>
        <v/>
      </c>
      <c r="J277" s="88"/>
      <c r="K277" s="88"/>
    </row>
    <row r="278" spans="2:11" s="11" customFormat="1" ht="15" hidden="1" customHeight="1">
      <c r="B278" s="9">
        <v>34</v>
      </c>
      <c r="C278" s="29" t="str">
        <f t="shared" si="38"/>
        <v/>
      </c>
      <c r="D278" s="29" t="str">
        <f t="shared" si="39"/>
        <v/>
      </c>
      <c r="E278" s="43" t="str">
        <f t="shared" si="40"/>
        <v/>
      </c>
      <c r="F278" s="43" t="str">
        <f t="shared" si="41"/>
        <v/>
      </c>
      <c r="G278" s="43" t="str">
        <f t="shared" si="42"/>
        <v/>
      </c>
      <c r="H278" s="29" t="str">
        <f t="shared" si="43"/>
        <v/>
      </c>
      <c r="I278" s="88" t="str">
        <f t="shared" si="44"/>
        <v/>
      </c>
      <c r="J278" s="88"/>
      <c r="K278" s="88"/>
    </row>
    <row r="279" spans="2:11" s="11" customFormat="1" ht="15" hidden="1" customHeight="1">
      <c r="B279" s="9">
        <v>35</v>
      </c>
      <c r="C279" s="29" t="str">
        <f t="shared" si="38"/>
        <v/>
      </c>
      <c r="D279" s="29" t="str">
        <f t="shared" si="39"/>
        <v/>
      </c>
      <c r="E279" s="43" t="str">
        <f t="shared" si="40"/>
        <v/>
      </c>
      <c r="F279" s="43" t="str">
        <f t="shared" si="41"/>
        <v/>
      </c>
      <c r="G279" s="43" t="str">
        <f t="shared" si="42"/>
        <v/>
      </c>
      <c r="H279" s="29" t="str">
        <f t="shared" si="43"/>
        <v/>
      </c>
      <c r="I279" s="88" t="str">
        <f t="shared" si="44"/>
        <v/>
      </c>
      <c r="J279" s="88"/>
      <c r="K279" s="88"/>
    </row>
    <row r="280" spans="2:11" s="11" customFormat="1" ht="15" hidden="1" customHeight="1">
      <c r="B280" s="9">
        <v>36</v>
      </c>
      <c r="C280" s="29" t="str">
        <f t="shared" si="38"/>
        <v/>
      </c>
      <c r="D280" s="29" t="str">
        <f t="shared" si="39"/>
        <v/>
      </c>
      <c r="E280" s="43" t="str">
        <f t="shared" si="40"/>
        <v/>
      </c>
      <c r="F280" s="43" t="str">
        <f t="shared" si="41"/>
        <v/>
      </c>
      <c r="G280" s="43" t="str">
        <f t="shared" si="42"/>
        <v/>
      </c>
      <c r="H280" s="29" t="str">
        <f t="shared" si="43"/>
        <v/>
      </c>
      <c r="I280" s="88" t="str">
        <f t="shared" si="44"/>
        <v/>
      </c>
      <c r="J280" s="88"/>
      <c r="K280" s="88"/>
    </row>
    <row r="281" spans="2:11" s="11" customFormat="1" ht="15" hidden="1" customHeight="1">
      <c r="B281" s="9">
        <v>37</v>
      </c>
      <c r="C281" s="29" t="str">
        <f t="shared" si="38"/>
        <v/>
      </c>
      <c r="D281" s="29" t="str">
        <f t="shared" si="39"/>
        <v/>
      </c>
      <c r="E281" s="43" t="str">
        <f t="shared" si="40"/>
        <v/>
      </c>
      <c r="F281" s="43" t="str">
        <f t="shared" si="41"/>
        <v/>
      </c>
      <c r="G281" s="43" t="str">
        <f t="shared" si="42"/>
        <v/>
      </c>
      <c r="H281" s="29" t="str">
        <f t="shared" si="43"/>
        <v/>
      </c>
      <c r="I281" s="88" t="str">
        <f t="shared" si="44"/>
        <v/>
      </c>
      <c r="J281" s="88"/>
      <c r="K281" s="88"/>
    </row>
    <row r="282" spans="2:11" s="11" customFormat="1" ht="15" hidden="1" customHeight="1">
      <c r="B282" s="9">
        <v>38</v>
      </c>
      <c r="C282" s="29" t="str">
        <f t="shared" si="38"/>
        <v/>
      </c>
      <c r="D282" s="29" t="str">
        <f t="shared" si="39"/>
        <v/>
      </c>
      <c r="E282" s="43" t="str">
        <f t="shared" si="40"/>
        <v/>
      </c>
      <c r="F282" s="43" t="str">
        <f t="shared" si="41"/>
        <v/>
      </c>
      <c r="G282" s="43" t="str">
        <f t="shared" si="42"/>
        <v/>
      </c>
      <c r="H282" s="29" t="str">
        <f t="shared" si="43"/>
        <v/>
      </c>
      <c r="I282" s="88" t="str">
        <f t="shared" si="44"/>
        <v/>
      </c>
      <c r="J282" s="88"/>
      <c r="K282" s="88"/>
    </row>
    <row r="283" spans="2:11" s="11" customFormat="1" ht="15" hidden="1" customHeight="1">
      <c r="B283" s="9">
        <v>39</v>
      </c>
      <c r="C283" s="29" t="str">
        <f t="shared" si="38"/>
        <v/>
      </c>
      <c r="D283" s="29" t="str">
        <f t="shared" si="39"/>
        <v/>
      </c>
      <c r="E283" s="43" t="str">
        <f t="shared" si="40"/>
        <v/>
      </c>
      <c r="F283" s="43" t="str">
        <f t="shared" si="41"/>
        <v/>
      </c>
      <c r="G283" s="43" t="str">
        <f t="shared" si="42"/>
        <v/>
      </c>
      <c r="H283" s="29" t="str">
        <f t="shared" si="43"/>
        <v/>
      </c>
      <c r="I283" s="88" t="str">
        <f t="shared" si="44"/>
        <v/>
      </c>
      <c r="J283" s="88"/>
      <c r="K283" s="88"/>
    </row>
    <row r="284" spans="2:11" s="11" customFormat="1" ht="15" hidden="1" customHeight="1">
      <c r="B284" s="9">
        <v>40</v>
      </c>
      <c r="C284" s="29" t="str">
        <f t="shared" si="38"/>
        <v/>
      </c>
      <c r="D284" s="29" t="str">
        <f t="shared" si="39"/>
        <v/>
      </c>
      <c r="E284" s="43" t="str">
        <f t="shared" si="40"/>
        <v/>
      </c>
      <c r="F284" s="43" t="str">
        <f t="shared" si="41"/>
        <v/>
      </c>
      <c r="G284" s="43" t="str">
        <f t="shared" si="42"/>
        <v/>
      </c>
      <c r="H284" s="29" t="str">
        <f t="shared" si="43"/>
        <v/>
      </c>
      <c r="I284" s="88" t="str">
        <f t="shared" si="44"/>
        <v/>
      </c>
      <c r="J284" s="88"/>
      <c r="K284" s="88"/>
    </row>
    <row r="285" spans="2:11" s="11" customFormat="1" ht="15" hidden="1" customHeight="1">
      <c r="B285" s="9">
        <v>41</v>
      </c>
      <c r="C285" s="29" t="str">
        <f t="shared" si="38"/>
        <v/>
      </c>
      <c r="D285" s="29" t="str">
        <f t="shared" si="39"/>
        <v/>
      </c>
      <c r="E285" s="43" t="str">
        <f t="shared" si="40"/>
        <v/>
      </c>
      <c r="F285" s="43" t="str">
        <f t="shared" si="41"/>
        <v/>
      </c>
      <c r="G285" s="43" t="str">
        <f t="shared" si="42"/>
        <v/>
      </c>
      <c r="H285" s="29" t="str">
        <f t="shared" si="43"/>
        <v/>
      </c>
      <c r="I285" s="88" t="str">
        <f t="shared" si="44"/>
        <v/>
      </c>
      <c r="J285" s="88"/>
      <c r="K285" s="88"/>
    </row>
    <row r="286" spans="2:11" s="11" customFormat="1" ht="15" hidden="1" customHeight="1">
      <c r="B286" s="9">
        <v>42</v>
      </c>
      <c r="C286" s="29" t="str">
        <f t="shared" si="38"/>
        <v/>
      </c>
      <c r="D286" s="29" t="str">
        <f t="shared" si="39"/>
        <v/>
      </c>
      <c r="E286" s="43" t="str">
        <f t="shared" si="40"/>
        <v/>
      </c>
      <c r="F286" s="43" t="str">
        <f t="shared" si="41"/>
        <v/>
      </c>
      <c r="G286" s="43" t="str">
        <f t="shared" si="42"/>
        <v/>
      </c>
      <c r="H286" s="29" t="str">
        <f t="shared" si="43"/>
        <v/>
      </c>
      <c r="I286" s="88" t="str">
        <f t="shared" si="44"/>
        <v/>
      </c>
      <c r="J286" s="88"/>
      <c r="K286" s="88"/>
    </row>
    <row r="287" spans="2:11" s="11" customFormat="1" ht="15" hidden="1" customHeight="1">
      <c r="B287" s="9">
        <v>43</v>
      </c>
      <c r="C287" s="29" t="str">
        <f t="shared" si="38"/>
        <v/>
      </c>
      <c r="D287" s="29" t="str">
        <f t="shared" si="39"/>
        <v/>
      </c>
      <c r="E287" s="43" t="str">
        <f t="shared" si="40"/>
        <v/>
      </c>
      <c r="F287" s="43" t="str">
        <f t="shared" si="41"/>
        <v/>
      </c>
      <c r="G287" s="43" t="str">
        <f t="shared" si="42"/>
        <v/>
      </c>
      <c r="H287" s="29" t="str">
        <f t="shared" si="43"/>
        <v/>
      </c>
      <c r="I287" s="88" t="str">
        <f t="shared" si="44"/>
        <v/>
      </c>
      <c r="J287" s="88"/>
      <c r="K287" s="88"/>
    </row>
    <row r="288" spans="2:11" s="11" customFormat="1" ht="15" hidden="1" customHeight="1">
      <c r="B288" s="9">
        <v>44</v>
      </c>
      <c r="C288" s="29" t="str">
        <f t="shared" si="38"/>
        <v/>
      </c>
      <c r="D288" s="29" t="str">
        <f t="shared" si="39"/>
        <v/>
      </c>
      <c r="E288" s="43" t="str">
        <f t="shared" si="40"/>
        <v/>
      </c>
      <c r="F288" s="43" t="str">
        <f t="shared" si="41"/>
        <v/>
      </c>
      <c r="G288" s="43" t="str">
        <f t="shared" si="42"/>
        <v/>
      </c>
      <c r="H288" s="29" t="str">
        <f t="shared" si="43"/>
        <v/>
      </c>
      <c r="I288" s="88" t="str">
        <f t="shared" si="44"/>
        <v/>
      </c>
      <c r="J288" s="88"/>
      <c r="K288" s="88"/>
    </row>
    <row r="289" spans="2:11" s="11" customFormat="1" ht="15" hidden="1" customHeight="1">
      <c r="B289" s="9">
        <v>45</v>
      </c>
      <c r="C289" s="29" t="str">
        <f t="shared" si="38"/>
        <v/>
      </c>
      <c r="D289" s="29" t="str">
        <f t="shared" si="39"/>
        <v/>
      </c>
      <c r="E289" s="43" t="str">
        <f t="shared" si="40"/>
        <v/>
      </c>
      <c r="F289" s="43" t="str">
        <f t="shared" si="41"/>
        <v/>
      </c>
      <c r="G289" s="43" t="str">
        <f t="shared" si="42"/>
        <v/>
      </c>
      <c r="H289" s="29" t="str">
        <f t="shared" si="43"/>
        <v/>
      </c>
      <c r="I289" s="88" t="str">
        <f t="shared" si="44"/>
        <v/>
      </c>
      <c r="J289" s="88"/>
      <c r="K289" s="88"/>
    </row>
    <row r="290" spans="2:11" s="11" customFormat="1" ht="15" hidden="1" customHeight="1">
      <c r="B290" s="9">
        <v>46</v>
      </c>
      <c r="C290" s="29" t="str">
        <f t="shared" si="38"/>
        <v/>
      </c>
      <c r="D290" s="29" t="str">
        <f t="shared" si="39"/>
        <v/>
      </c>
      <c r="E290" s="43" t="str">
        <f t="shared" si="40"/>
        <v/>
      </c>
      <c r="F290" s="43" t="str">
        <f t="shared" si="41"/>
        <v/>
      </c>
      <c r="G290" s="43" t="str">
        <f t="shared" si="42"/>
        <v/>
      </c>
      <c r="H290" s="29" t="str">
        <f t="shared" si="43"/>
        <v/>
      </c>
      <c r="I290" s="88" t="str">
        <f t="shared" si="44"/>
        <v/>
      </c>
      <c r="J290" s="88"/>
      <c r="K290" s="88"/>
    </row>
    <row r="291" spans="2:11" s="11" customFormat="1" ht="15" hidden="1" customHeight="1">
      <c r="B291" s="9">
        <v>47</v>
      </c>
      <c r="C291" s="29" t="str">
        <f t="shared" si="38"/>
        <v/>
      </c>
      <c r="D291" s="29" t="str">
        <f t="shared" si="39"/>
        <v/>
      </c>
      <c r="E291" s="43" t="str">
        <f t="shared" si="40"/>
        <v/>
      </c>
      <c r="F291" s="43" t="str">
        <f t="shared" si="41"/>
        <v/>
      </c>
      <c r="G291" s="43" t="str">
        <f t="shared" si="42"/>
        <v/>
      </c>
      <c r="H291" s="29" t="str">
        <f t="shared" si="43"/>
        <v/>
      </c>
      <c r="I291" s="88" t="str">
        <f t="shared" si="44"/>
        <v/>
      </c>
      <c r="J291" s="88"/>
      <c r="K291" s="88"/>
    </row>
    <row r="292" spans="2:11" s="11" customFormat="1" ht="15" hidden="1" customHeight="1">
      <c r="B292" s="9">
        <v>48</v>
      </c>
      <c r="C292" s="29" t="str">
        <f t="shared" si="38"/>
        <v/>
      </c>
      <c r="D292" s="29" t="str">
        <f t="shared" si="39"/>
        <v/>
      </c>
      <c r="E292" s="43" t="str">
        <f t="shared" si="40"/>
        <v/>
      </c>
      <c r="F292" s="43" t="str">
        <f t="shared" si="41"/>
        <v/>
      </c>
      <c r="G292" s="43" t="str">
        <f t="shared" si="42"/>
        <v/>
      </c>
      <c r="H292" s="29" t="str">
        <f t="shared" si="43"/>
        <v/>
      </c>
      <c r="I292" s="88" t="str">
        <f t="shared" si="44"/>
        <v/>
      </c>
      <c r="J292" s="88"/>
      <c r="K292" s="88"/>
    </row>
    <row r="293" spans="2:11" s="11" customFormat="1" ht="15" hidden="1" customHeight="1">
      <c r="B293" s="9">
        <v>49</v>
      </c>
      <c r="C293" s="29" t="str">
        <f t="shared" si="38"/>
        <v/>
      </c>
      <c r="D293" s="29" t="str">
        <f t="shared" si="39"/>
        <v/>
      </c>
      <c r="E293" s="43" t="str">
        <f t="shared" si="40"/>
        <v/>
      </c>
      <c r="F293" s="43" t="str">
        <f t="shared" si="41"/>
        <v/>
      </c>
      <c r="G293" s="43" t="str">
        <f t="shared" si="42"/>
        <v/>
      </c>
      <c r="H293" s="29" t="str">
        <f t="shared" si="43"/>
        <v/>
      </c>
      <c r="I293" s="88" t="str">
        <f t="shared" si="44"/>
        <v/>
      </c>
      <c r="J293" s="88"/>
      <c r="K293" s="88"/>
    </row>
    <row r="294" spans="2:11" s="11" customFormat="1" ht="15" hidden="1" customHeight="1">
      <c r="B294" s="9">
        <v>50</v>
      </c>
      <c r="C294" s="29" t="str">
        <f t="shared" si="38"/>
        <v/>
      </c>
      <c r="D294" s="29" t="str">
        <f t="shared" si="39"/>
        <v/>
      </c>
      <c r="E294" s="43" t="str">
        <f t="shared" si="40"/>
        <v/>
      </c>
      <c r="F294" s="43" t="str">
        <f t="shared" si="41"/>
        <v/>
      </c>
      <c r="G294" s="43" t="str">
        <f t="shared" si="42"/>
        <v/>
      </c>
      <c r="H294" s="29" t="str">
        <f t="shared" si="43"/>
        <v/>
      </c>
      <c r="I294" s="88" t="str">
        <f t="shared" si="44"/>
        <v/>
      </c>
      <c r="J294" s="88"/>
      <c r="K294" s="88"/>
    </row>
    <row r="295" spans="2:11" s="11" customFormat="1" ht="15" customHeight="1">
      <c r="B295" s="9"/>
      <c r="E295" s="9"/>
      <c r="F295" s="9"/>
      <c r="G295" s="9"/>
      <c r="H295" s="22" t="s">
        <v>109</v>
      </c>
      <c r="I295" s="85">
        <f>SUM(I245:I294)</f>
        <v>20000</v>
      </c>
      <c r="J295" s="85"/>
      <c r="K295" s="85"/>
    </row>
    <row r="296" spans="2:11" s="11" customFormat="1" ht="15" customHeight="1">
      <c r="B296" s="9"/>
      <c r="C296" s="25" t="s">
        <v>80</v>
      </c>
      <c r="E296" s="9"/>
      <c r="F296" s="9"/>
      <c r="G296" s="9"/>
      <c r="I296" s="10"/>
      <c r="J296" s="10"/>
      <c r="K296" s="10"/>
    </row>
    <row r="297" spans="2:11" s="11" customFormat="1" ht="15" customHeight="1">
      <c r="B297" s="9"/>
      <c r="C297" s="22" t="s">
        <v>1</v>
      </c>
      <c r="D297" s="22" t="s">
        <v>5</v>
      </c>
      <c r="E297" s="22" t="s">
        <v>32</v>
      </c>
      <c r="F297" s="22" t="s">
        <v>21</v>
      </c>
      <c r="G297" s="22" t="s">
        <v>12</v>
      </c>
      <c r="H297" s="22" t="s">
        <v>13</v>
      </c>
      <c r="I297" s="81" t="s">
        <v>83</v>
      </c>
      <c r="J297" s="100"/>
      <c r="K297" s="111"/>
    </row>
    <row r="298" spans="2:11" s="11" customFormat="1" ht="15" customHeight="1">
      <c r="B298" s="9">
        <v>1</v>
      </c>
      <c r="C298" s="23">
        <f t="shared" ref="C298:C347" si="45">IFERROR(VLOOKUP("健康を進める活動"&amp;B298,$A$3:$J$19,3,FALSE),"")</f>
        <v>4</v>
      </c>
      <c r="D298" s="23">
        <f t="shared" ref="D298:D347" si="46">IFERROR(VLOOKUP("健康を進める活動"&amp;B298,$A$3:$J$19,4,FALSE),"")</f>
        <v>3</v>
      </c>
      <c r="E298" s="12" t="str">
        <f t="shared" ref="E298:E347" si="47">IFERROR(VLOOKUP("健康を進める活動"&amp;B298,$A$3:$J$19,5,FALSE),"")</f>
        <v>支出</v>
      </c>
      <c r="F298" s="12">
        <f t="shared" ref="F298:F347" si="48">IFERROR(VLOOKUP("健康を進める活動"&amp;B298,$A$3:$J$19,6,FALSE),"")</f>
        <v>3</v>
      </c>
      <c r="G298" s="12" t="str">
        <f t="shared" ref="G298:G347" si="49">IFERROR(VLOOKUP("健康を進める活動"&amp;B298,$A$3:$J$19,7,FALSE),"")</f>
        <v>健康を進める活動</v>
      </c>
      <c r="H298" s="23" t="str">
        <f t="shared" ref="H298:H347" si="50">IFERROR(VLOOKUP("健康を進める活動"&amp;B298,$A$3:$J$19,8,FALSE),"")</f>
        <v>歩こう会</v>
      </c>
      <c r="I298" s="82">
        <f t="shared" ref="I298:I347" si="51">IFERROR(VLOOKUP("健康を進める活動"&amp;B298,$A$3:$J$19,10,FALSE),"")</f>
        <v>30000</v>
      </c>
      <c r="J298" s="82"/>
      <c r="K298" s="82"/>
    </row>
    <row r="299" spans="2:11" s="11" customFormat="1" ht="15" customHeight="1">
      <c r="B299" s="9">
        <v>2</v>
      </c>
      <c r="C299" s="23" t="str">
        <f t="shared" si="45"/>
        <v/>
      </c>
      <c r="D299" s="23" t="str">
        <f t="shared" si="46"/>
        <v/>
      </c>
      <c r="E299" s="12" t="str">
        <f t="shared" si="47"/>
        <v/>
      </c>
      <c r="F299" s="12" t="str">
        <f t="shared" si="48"/>
        <v/>
      </c>
      <c r="G299" s="12" t="str">
        <f t="shared" si="49"/>
        <v/>
      </c>
      <c r="H299" s="23" t="str">
        <f t="shared" si="50"/>
        <v/>
      </c>
      <c r="I299" s="82" t="str">
        <f t="shared" si="51"/>
        <v/>
      </c>
      <c r="J299" s="82"/>
      <c r="K299" s="82"/>
    </row>
    <row r="300" spans="2:11" s="11" customFormat="1" ht="15" customHeight="1">
      <c r="B300" s="9">
        <v>3</v>
      </c>
      <c r="C300" s="23" t="str">
        <f t="shared" si="45"/>
        <v/>
      </c>
      <c r="D300" s="23" t="str">
        <f t="shared" si="46"/>
        <v/>
      </c>
      <c r="E300" s="12" t="str">
        <f t="shared" si="47"/>
        <v/>
      </c>
      <c r="F300" s="12" t="str">
        <f t="shared" si="48"/>
        <v/>
      </c>
      <c r="G300" s="12" t="str">
        <f t="shared" si="49"/>
        <v/>
      </c>
      <c r="H300" s="23" t="str">
        <f t="shared" si="50"/>
        <v/>
      </c>
      <c r="I300" s="82" t="str">
        <f t="shared" si="51"/>
        <v/>
      </c>
      <c r="J300" s="82"/>
      <c r="K300" s="82"/>
    </row>
    <row r="301" spans="2:11" s="11" customFormat="1" ht="15" customHeight="1">
      <c r="B301" s="9">
        <v>4</v>
      </c>
      <c r="C301" s="23" t="str">
        <f t="shared" si="45"/>
        <v/>
      </c>
      <c r="D301" s="23" t="str">
        <f t="shared" si="46"/>
        <v/>
      </c>
      <c r="E301" s="12" t="str">
        <f t="shared" si="47"/>
        <v/>
      </c>
      <c r="F301" s="12" t="str">
        <f t="shared" si="48"/>
        <v/>
      </c>
      <c r="G301" s="12" t="str">
        <f t="shared" si="49"/>
        <v/>
      </c>
      <c r="H301" s="23" t="str">
        <f t="shared" si="50"/>
        <v/>
      </c>
      <c r="I301" s="82" t="str">
        <f t="shared" si="51"/>
        <v/>
      </c>
      <c r="J301" s="82"/>
      <c r="K301" s="82"/>
    </row>
    <row r="302" spans="2:11" s="11" customFormat="1" ht="15" customHeight="1">
      <c r="B302" s="9">
        <v>5</v>
      </c>
      <c r="C302" s="23" t="str">
        <f t="shared" si="45"/>
        <v/>
      </c>
      <c r="D302" s="23" t="str">
        <f t="shared" si="46"/>
        <v/>
      </c>
      <c r="E302" s="12" t="str">
        <f t="shared" si="47"/>
        <v/>
      </c>
      <c r="F302" s="12" t="str">
        <f t="shared" si="48"/>
        <v/>
      </c>
      <c r="G302" s="12" t="str">
        <f t="shared" si="49"/>
        <v/>
      </c>
      <c r="H302" s="23" t="str">
        <f t="shared" si="50"/>
        <v/>
      </c>
      <c r="I302" s="82" t="str">
        <f t="shared" si="51"/>
        <v/>
      </c>
      <c r="J302" s="82"/>
      <c r="K302" s="82"/>
    </row>
    <row r="303" spans="2:11" s="11" customFormat="1" ht="15" hidden="1" customHeight="1">
      <c r="B303" s="9">
        <v>6</v>
      </c>
      <c r="C303" s="23" t="str">
        <f t="shared" si="45"/>
        <v/>
      </c>
      <c r="D303" s="23" t="str">
        <f t="shared" si="46"/>
        <v/>
      </c>
      <c r="E303" s="12" t="str">
        <f t="shared" si="47"/>
        <v/>
      </c>
      <c r="F303" s="12" t="str">
        <f t="shared" si="48"/>
        <v/>
      </c>
      <c r="G303" s="12" t="str">
        <f t="shared" si="49"/>
        <v/>
      </c>
      <c r="H303" s="23" t="str">
        <f t="shared" si="50"/>
        <v/>
      </c>
      <c r="I303" s="82" t="str">
        <f t="shared" si="51"/>
        <v/>
      </c>
      <c r="J303" s="82"/>
      <c r="K303" s="82"/>
    </row>
    <row r="304" spans="2:11" s="11" customFormat="1" ht="15" hidden="1" customHeight="1">
      <c r="B304" s="9">
        <v>7</v>
      </c>
      <c r="C304" s="23" t="str">
        <f t="shared" si="45"/>
        <v/>
      </c>
      <c r="D304" s="23" t="str">
        <f t="shared" si="46"/>
        <v/>
      </c>
      <c r="E304" s="12" t="str">
        <f t="shared" si="47"/>
        <v/>
      </c>
      <c r="F304" s="12" t="str">
        <f t="shared" si="48"/>
        <v/>
      </c>
      <c r="G304" s="12" t="str">
        <f t="shared" si="49"/>
        <v/>
      </c>
      <c r="H304" s="23" t="str">
        <f t="shared" si="50"/>
        <v/>
      </c>
      <c r="I304" s="82" t="str">
        <f t="shared" si="51"/>
        <v/>
      </c>
      <c r="J304" s="82"/>
      <c r="K304" s="82"/>
    </row>
    <row r="305" spans="2:11" s="11" customFormat="1" ht="15" hidden="1" customHeight="1">
      <c r="B305" s="9">
        <v>8</v>
      </c>
      <c r="C305" s="23" t="str">
        <f t="shared" si="45"/>
        <v/>
      </c>
      <c r="D305" s="23" t="str">
        <f t="shared" si="46"/>
        <v/>
      </c>
      <c r="E305" s="12" t="str">
        <f t="shared" si="47"/>
        <v/>
      </c>
      <c r="F305" s="12" t="str">
        <f t="shared" si="48"/>
        <v/>
      </c>
      <c r="G305" s="12" t="str">
        <f t="shared" si="49"/>
        <v/>
      </c>
      <c r="H305" s="23" t="str">
        <f t="shared" si="50"/>
        <v/>
      </c>
      <c r="I305" s="82" t="str">
        <f t="shared" si="51"/>
        <v/>
      </c>
      <c r="J305" s="82"/>
      <c r="K305" s="82"/>
    </row>
    <row r="306" spans="2:11" s="11" customFormat="1" ht="15" hidden="1" customHeight="1">
      <c r="B306" s="9">
        <v>9</v>
      </c>
      <c r="C306" s="23" t="str">
        <f t="shared" si="45"/>
        <v/>
      </c>
      <c r="D306" s="23" t="str">
        <f t="shared" si="46"/>
        <v/>
      </c>
      <c r="E306" s="12" t="str">
        <f t="shared" si="47"/>
        <v/>
      </c>
      <c r="F306" s="12" t="str">
        <f t="shared" si="48"/>
        <v/>
      </c>
      <c r="G306" s="12" t="str">
        <f t="shared" si="49"/>
        <v/>
      </c>
      <c r="H306" s="23" t="str">
        <f t="shared" si="50"/>
        <v/>
      </c>
      <c r="I306" s="82" t="str">
        <f t="shared" si="51"/>
        <v/>
      </c>
      <c r="J306" s="82"/>
      <c r="K306" s="82"/>
    </row>
    <row r="307" spans="2:11" s="11" customFormat="1" ht="15" hidden="1" customHeight="1">
      <c r="B307" s="9">
        <v>10</v>
      </c>
      <c r="C307" s="23" t="str">
        <f t="shared" si="45"/>
        <v/>
      </c>
      <c r="D307" s="23" t="str">
        <f t="shared" si="46"/>
        <v/>
      </c>
      <c r="E307" s="12" t="str">
        <f t="shared" si="47"/>
        <v/>
      </c>
      <c r="F307" s="12" t="str">
        <f t="shared" si="48"/>
        <v/>
      </c>
      <c r="G307" s="12" t="str">
        <f t="shared" si="49"/>
        <v/>
      </c>
      <c r="H307" s="23" t="str">
        <f t="shared" si="50"/>
        <v/>
      </c>
      <c r="I307" s="82" t="str">
        <f t="shared" si="51"/>
        <v/>
      </c>
      <c r="J307" s="82"/>
      <c r="K307" s="82"/>
    </row>
    <row r="308" spans="2:11" s="11" customFormat="1" ht="15" hidden="1" customHeight="1">
      <c r="B308" s="9">
        <v>11</v>
      </c>
      <c r="C308" s="23" t="str">
        <f t="shared" si="45"/>
        <v/>
      </c>
      <c r="D308" s="23" t="str">
        <f t="shared" si="46"/>
        <v/>
      </c>
      <c r="E308" s="12" t="str">
        <f t="shared" si="47"/>
        <v/>
      </c>
      <c r="F308" s="12" t="str">
        <f t="shared" si="48"/>
        <v/>
      </c>
      <c r="G308" s="12" t="str">
        <f t="shared" si="49"/>
        <v/>
      </c>
      <c r="H308" s="23" t="str">
        <f t="shared" si="50"/>
        <v/>
      </c>
      <c r="I308" s="82" t="str">
        <f t="shared" si="51"/>
        <v/>
      </c>
      <c r="J308" s="82"/>
      <c r="K308" s="82"/>
    </row>
    <row r="309" spans="2:11" s="11" customFormat="1" ht="15" hidden="1" customHeight="1">
      <c r="B309" s="9">
        <v>12</v>
      </c>
      <c r="C309" s="23" t="str">
        <f t="shared" si="45"/>
        <v/>
      </c>
      <c r="D309" s="23" t="str">
        <f t="shared" si="46"/>
        <v/>
      </c>
      <c r="E309" s="12" t="str">
        <f t="shared" si="47"/>
        <v/>
      </c>
      <c r="F309" s="12" t="str">
        <f t="shared" si="48"/>
        <v/>
      </c>
      <c r="G309" s="12" t="str">
        <f t="shared" si="49"/>
        <v/>
      </c>
      <c r="H309" s="23" t="str">
        <f t="shared" si="50"/>
        <v/>
      </c>
      <c r="I309" s="82" t="str">
        <f t="shared" si="51"/>
        <v/>
      </c>
      <c r="J309" s="82"/>
      <c r="K309" s="82"/>
    </row>
    <row r="310" spans="2:11" s="11" customFormat="1" ht="15" hidden="1" customHeight="1">
      <c r="B310" s="9">
        <v>13</v>
      </c>
      <c r="C310" s="23" t="str">
        <f t="shared" si="45"/>
        <v/>
      </c>
      <c r="D310" s="23" t="str">
        <f t="shared" si="46"/>
        <v/>
      </c>
      <c r="E310" s="12" t="str">
        <f t="shared" si="47"/>
        <v/>
      </c>
      <c r="F310" s="12" t="str">
        <f t="shared" si="48"/>
        <v/>
      </c>
      <c r="G310" s="12" t="str">
        <f t="shared" si="49"/>
        <v/>
      </c>
      <c r="H310" s="23" t="str">
        <f t="shared" si="50"/>
        <v/>
      </c>
      <c r="I310" s="82" t="str">
        <f t="shared" si="51"/>
        <v/>
      </c>
      <c r="J310" s="82"/>
      <c r="K310" s="82"/>
    </row>
    <row r="311" spans="2:11" s="11" customFormat="1" ht="15" hidden="1" customHeight="1">
      <c r="B311" s="9">
        <v>14</v>
      </c>
      <c r="C311" s="23" t="str">
        <f t="shared" si="45"/>
        <v/>
      </c>
      <c r="D311" s="23" t="str">
        <f t="shared" si="46"/>
        <v/>
      </c>
      <c r="E311" s="12" t="str">
        <f t="shared" si="47"/>
        <v/>
      </c>
      <c r="F311" s="12" t="str">
        <f t="shared" si="48"/>
        <v/>
      </c>
      <c r="G311" s="12" t="str">
        <f t="shared" si="49"/>
        <v/>
      </c>
      <c r="H311" s="23" t="str">
        <f t="shared" si="50"/>
        <v/>
      </c>
      <c r="I311" s="82" t="str">
        <f t="shared" si="51"/>
        <v/>
      </c>
      <c r="J311" s="82"/>
      <c r="K311" s="82"/>
    </row>
    <row r="312" spans="2:11" s="11" customFormat="1" ht="15" hidden="1" customHeight="1">
      <c r="B312" s="9">
        <v>15</v>
      </c>
      <c r="C312" s="23" t="str">
        <f t="shared" si="45"/>
        <v/>
      </c>
      <c r="D312" s="23" t="str">
        <f t="shared" si="46"/>
        <v/>
      </c>
      <c r="E312" s="12" t="str">
        <f t="shared" si="47"/>
        <v/>
      </c>
      <c r="F312" s="12" t="str">
        <f t="shared" si="48"/>
        <v/>
      </c>
      <c r="G312" s="12" t="str">
        <f t="shared" si="49"/>
        <v/>
      </c>
      <c r="H312" s="23" t="str">
        <f t="shared" si="50"/>
        <v/>
      </c>
      <c r="I312" s="82" t="str">
        <f t="shared" si="51"/>
        <v/>
      </c>
      <c r="J312" s="82"/>
      <c r="K312" s="82"/>
    </row>
    <row r="313" spans="2:11" s="11" customFormat="1" ht="15" hidden="1" customHeight="1">
      <c r="B313" s="9">
        <v>16</v>
      </c>
      <c r="C313" s="23" t="str">
        <f t="shared" si="45"/>
        <v/>
      </c>
      <c r="D313" s="23" t="str">
        <f t="shared" si="46"/>
        <v/>
      </c>
      <c r="E313" s="12" t="str">
        <f t="shared" si="47"/>
        <v/>
      </c>
      <c r="F313" s="12" t="str">
        <f t="shared" si="48"/>
        <v/>
      </c>
      <c r="G313" s="12" t="str">
        <f t="shared" si="49"/>
        <v/>
      </c>
      <c r="H313" s="23" t="str">
        <f t="shared" si="50"/>
        <v/>
      </c>
      <c r="I313" s="82" t="str">
        <f t="shared" si="51"/>
        <v/>
      </c>
      <c r="J313" s="82"/>
      <c r="K313" s="82"/>
    </row>
    <row r="314" spans="2:11" s="11" customFormat="1" ht="15" hidden="1" customHeight="1">
      <c r="B314" s="9">
        <v>17</v>
      </c>
      <c r="C314" s="23" t="str">
        <f t="shared" si="45"/>
        <v/>
      </c>
      <c r="D314" s="23" t="str">
        <f t="shared" si="46"/>
        <v/>
      </c>
      <c r="E314" s="12" t="str">
        <f t="shared" si="47"/>
        <v/>
      </c>
      <c r="F314" s="12" t="str">
        <f t="shared" si="48"/>
        <v/>
      </c>
      <c r="G314" s="12" t="str">
        <f t="shared" si="49"/>
        <v/>
      </c>
      <c r="H314" s="23" t="str">
        <f t="shared" si="50"/>
        <v/>
      </c>
      <c r="I314" s="82" t="str">
        <f t="shared" si="51"/>
        <v/>
      </c>
      <c r="J314" s="82"/>
      <c r="K314" s="82"/>
    </row>
    <row r="315" spans="2:11" s="11" customFormat="1" ht="15" hidden="1" customHeight="1">
      <c r="B315" s="9">
        <v>18</v>
      </c>
      <c r="C315" s="23" t="str">
        <f t="shared" si="45"/>
        <v/>
      </c>
      <c r="D315" s="23" t="str">
        <f t="shared" si="46"/>
        <v/>
      </c>
      <c r="E315" s="12" t="str">
        <f t="shared" si="47"/>
        <v/>
      </c>
      <c r="F315" s="12" t="str">
        <f t="shared" si="48"/>
        <v/>
      </c>
      <c r="G315" s="12" t="str">
        <f t="shared" si="49"/>
        <v/>
      </c>
      <c r="H315" s="23" t="str">
        <f t="shared" si="50"/>
        <v/>
      </c>
      <c r="I315" s="82" t="str">
        <f t="shared" si="51"/>
        <v/>
      </c>
      <c r="J315" s="82"/>
      <c r="K315" s="82"/>
    </row>
    <row r="316" spans="2:11" s="11" customFormat="1" ht="15" hidden="1" customHeight="1">
      <c r="B316" s="9">
        <v>19</v>
      </c>
      <c r="C316" s="23" t="str">
        <f t="shared" si="45"/>
        <v/>
      </c>
      <c r="D316" s="23" t="str">
        <f t="shared" si="46"/>
        <v/>
      </c>
      <c r="E316" s="12" t="str">
        <f t="shared" si="47"/>
        <v/>
      </c>
      <c r="F316" s="12" t="str">
        <f t="shared" si="48"/>
        <v/>
      </c>
      <c r="G316" s="12" t="str">
        <f t="shared" si="49"/>
        <v/>
      </c>
      <c r="H316" s="23" t="str">
        <f t="shared" si="50"/>
        <v/>
      </c>
      <c r="I316" s="82" t="str">
        <f t="shared" si="51"/>
        <v/>
      </c>
      <c r="J316" s="82"/>
      <c r="K316" s="82"/>
    </row>
    <row r="317" spans="2:11" s="11" customFormat="1" ht="15" hidden="1" customHeight="1">
      <c r="B317" s="9">
        <v>20</v>
      </c>
      <c r="C317" s="23" t="str">
        <f t="shared" si="45"/>
        <v/>
      </c>
      <c r="D317" s="23" t="str">
        <f t="shared" si="46"/>
        <v/>
      </c>
      <c r="E317" s="12" t="str">
        <f t="shared" si="47"/>
        <v/>
      </c>
      <c r="F317" s="12" t="str">
        <f t="shared" si="48"/>
        <v/>
      </c>
      <c r="G317" s="12" t="str">
        <f t="shared" si="49"/>
        <v/>
      </c>
      <c r="H317" s="23" t="str">
        <f t="shared" si="50"/>
        <v/>
      </c>
      <c r="I317" s="82" t="str">
        <f t="shared" si="51"/>
        <v/>
      </c>
      <c r="J317" s="82"/>
      <c r="K317" s="82"/>
    </row>
    <row r="318" spans="2:11" s="11" customFormat="1" ht="15" hidden="1" customHeight="1">
      <c r="B318" s="9">
        <v>21</v>
      </c>
      <c r="C318" s="23" t="str">
        <f t="shared" si="45"/>
        <v/>
      </c>
      <c r="D318" s="23" t="str">
        <f t="shared" si="46"/>
        <v/>
      </c>
      <c r="E318" s="12" t="str">
        <f t="shared" si="47"/>
        <v/>
      </c>
      <c r="F318" s="12" t="str">
        <f t="shared" si="48"/>
        <v/>
      </c>
      <c r="G318" s="12" t="str">
        <f t="shared" si="49"/>
        <v/>
      </c>
      <c r="H318" s="23" t="str">
        <f t="shared" si="50"/>
        <v/>
      </c>
      <c r="I318" s="82" t="str">
        <f t="shared" si="51"/>
        <v/>
      </c>
      <c r="J318" s="82"/>
      <c r="K318" s="82"/>
    </row>
    <row r="319" spans="2:11" s="11" customFormat="1" ht="15" hidden="1" customHeight="1">
      <c r="B319" s="9">
        <v>22</v>
      </c>
      <c r="C319" s="23" t="str">
        <f t="shared" si="45"/>
        <v/>
      </c>
      <c r="D319" s="23" t="str">
        <f t="shared" si="46"/>
        <v/>
      </c>
      <c r="E319" s="12" t="str">
        <f t="shared" si="47"/>
        <v/>
      </c>
      <c r="F319" s="12" t="str">
        <f t="shared" si="48"/>
        <v/>
      </c>
      <c r="G319" s="12" t="str">
        <f t="shared" si="49"/>
        <v/>
      </c>
      <c r="H319" s="23" t="str">
        <f t="shared" si="50"/>
        <v/>
      </c>
      <c r="I319" s="82" t="str">
        <f t="shared" si="51"/>
        <v/>
      </c>
      <c r="J319" s="82"/>
      <c r="K319" s="82"/>
    </row>
    <row r="320" spans="2:11" s="11" customFormat="1" ht="15" hidden="1" customHeight="1">
      <c r="B320" s="9">
        <v>23</v>
      </c>
      <c r="C320" s="23" t="str">
        <f t="shared" si="45"/>
        <v/>
      </c>
      <c r="D320" s="23" t="str">
        <f t="shared" si="46"/>
        <v/>
      </c>
      <c r="E320" s="12" t="str">
        <f t="shared" si="47"/>
        <v/>
      </c>
      <c r="F320" s="12" t="str">
        <f t="shared" si="48"/>
        <v/>
      </c>
      <c r="G320" s="12" t="str">
        <f t="shared" si="49"/>
        <v/>
      </c>
      <c r="H320" s="23" t="str">
        <f t="shared" si="50"/>
        <v/>
      </c>
      <c r="I320" s="82" t="str">
        <f t="shared" si="51"/>
        <v/>
      </c>
      <c r="J320" s="82"/>
      <c r="K320" s="82"/>
    </row>
    <row r="321" spans="2:11" s="11" customFormat="1" ht="15" hidden="1" customHeight="1">
      <c r="B321" s="9">
        <v>24</v>
      </c>
      <c r="C321" s="23" t="str">
        <f t="shared" si="45"/>
        <v/>
      </c>
      <c r="D321" s="23" t="str">
        <f t="shared" si="46"/>
        <v/>
      </c>
      <c r="E321" s="12" t="str">
        <f t="shared" si="47"/>
        <v/>
      </c>
      <c r="F321" s="12" t="str">
        <f t="shared" si="48"/>
        <v/>
      </c>
      <c r="G321" s="12" t="str">
        <f t="shared" si="49"/>
        <v/>
      </c>
      <c r="H321" s="23" t="str">
        <f t="shared" si="50"/>
        <v/>
      </c>
      <c r="I321" s="82" t="str">
        <f t="shared" si="51"/>
        <v/>
      </c>
      <c r="J321" s="82"/>
      <c r="K321" s="82"/>
    </row>
    <row r="322" spans="2:11" s="11" customFormat="1" ht="15" hidden="1" customHeight="1">
      <c r="B322" s="9">
        <v>25</v>
      </c>
      <c r="C322" s="23" t="str">
        <f t="shared" si="45"/>
        <v/>
      </c>
      <c r="D322" s="23" t="str">
        <f t="shared" si="46"/>
        <v/>
      </c>
      <c r="E322" s="12" t="str">
        <f t="shared" si="47"/>
        <v/>
      </c>
      <c r="F322" s="12" t="str">
        <f t="shared" si="48"/>
        <v/>
      </c>
      <c r="G322" s="12" t="str">
        <f t="shared" si="49"/>
        <v/>
      </c>
      <c r="H322" s="23" t="str">
        <f t="shared" si="50"/>
        <v/>
      </c>
      <c r="I322" s="82" t="str">
        <f t="shared" si="51"/>
        <v/>
      </c>
      <c r="J322" s="82"/>
      <c r="K322" s="82"/>
    </row>
    <row r="323" spans="2:11" s="11" customFormat="1" ht="15" hidden="1" customHeight="1">
      <c r="B323" s="9">
        <v>26</v>
      </c>
      <c r="C323" s="23" t="str">
        <f t="shared" si="45"/>
        <v/>
      </c>
      <c r="D323" s="23" t="str">
        <f t="shared" si="46"/>
        <v/>
      </c>
      <c r="E323" s="12" t="str">
        <f t="shared" si="47"/>
        <v/>
      </c>
      <c r="F323" s="12" t="str">
        <f t="shared" si="48"/>
        <v/>
      </c>
      <c r="G323" s="12" t="str">
        <f t="shared" si="49"/>
        <v/>
      </c>
      <c r="H323" s="23" t="str">
        <f t="shared" si="50"/>
        <v/>
      </c>
      <c r="I323" s="82" t="str">
        <f t="shared" si="51"/>
        <v/>
      </c>
      <c r="J323" s="82"/>
      <c r="K323" s="82"/>
    </row>
    <row r="324" spans="2:11" s="11" customFormat="1" ht="15" hidden="1" customHeight="1">
      <c r="B324" s="9">
        <v>27</v>
      </c>
      <c r="C324" s="23" t="str">
        <f t="shared" si="45"/>
        <v/>
      </c>
      <c r="D324" s="23" t="str">
        <f t="shared" si="46"/>
        <v/>
      </c>
      <c r="E324" s="12" t="str">
        <f t="shared" si="47"/>
        <v/>
      </c>
      <c r="F324" s="12" t="str">
        <f t="shared" si="48"/>
        <v/>
      </c>
      <c r="G324" s="12" t="str">
        <f t="shared" si="49"/>
        <v/>
      </c>
      <c r="H324" s="23" t="str">
        <f t="shared" si="50"/>
        <v/>
      </c>
      <c r="I324" s="82" t="str">
        <f t="shared" si="51"/>
        <v/>
      </c>
      <c r="J324" s="82"/>
      <c r="K324" s="82"/>
    </row>
    <row r="325" spans="2:11" s="11" customFormat="1" ht="15" hidden="1" customHeight="1">
      <c r="B325" s="9">
        <v>28</v>
      </c>
      <c r="C325" s="23" t="str">
        <f t="shared" si="45"/>
        <v/>
      </c>
      <c r="D325" s="23" t="str">
        <f t="shared" si="46"/>
        <v/>
      </c>
      <c r="E325" s="12" t="str">
        <f t="shared" si="47"/>
        <v/>
      </c>
      <c r="F325" s="12" t="str">
        <f t="shared" si="48"/>
        <v/>
      </c>
      <c r="G325" s="12" t="str">
        <f t="shared" si="49"/>
        <v/>
      </c>
      <c r="H325" s="23" t="str">
        <f t="shared" si="50"/>
        <v/>
      </c>
      <c r="I325" s="82" t="str">
        <f t="shared" si="51"/>
        <v/>
      </c>
      <c r="J325" s="82"/>
      <c r="K325" s="82"/>
    </row>
    <row r="326" spans="2:11" s="11" customFormat="1" ht="15" hidden="1" customHeight="1">
      <c r="B326" s="9">
        <v>29</v>
      </c>
      <c r="C326" s="23" t="str">
        <f t="shared" si="45"/>
        <v/>
      </c>
      <c r="D326" s="23" t="str">
        <f t="shared" si="46"/>
        <v/>
      </c>
      <c r="E326" s="12" t="str">
        <f t="shared" si="47"/>
        <v/>
      </c>
      <c r="F326" s="12" t="str">
        <f t="shared" si="48"/>
        <v/>
      </c>
      <c r="G326" s="12" t="str">
        <f t="shared" si="49"/>
        <v/>
      </c>
      <c r="H326" s="23" t="str">
        <f t="shared" si="50"/>
        <v/>
      </c>
      <c r="I326" s="82" t="str">
        <f t="shared" si="51"/>
        <v/>
      </c>
      <c r="J326" s="82"/>
      <c r="K326" s="82"/>
    </row>
    <row r="327" spans="2:11" s="11" customFormat="1" ht="15" hidden="1" customHeight="1">
      <c r="B327" s="9">
        <v>30</v>
      </c>
      <c r="C327" s="23" t="str">
        <f t="shared" si="45"/>
        <v/>
      </c>
      <c r="D327" s="23" t="str">
        <f t="shared" si="46"/>
        <v/>
      </c>
      <c r="E327" s="12" t="str">
        <f t="shared" si="47"/>
        <v/>
      </c>
      <c r="F327" s="12" t="str">
        <f t="shared" si="48"/>
        <v/>
      </c>
      <c r="G327" s="12" t="str">
        <f t="shared" si="49"/>
        <v/>
      </c>
      <c r="H327" s="23" t="str">
        <f t="shared" si="50"/>
        <v/>
      </c>
      <c r="I327" s="82" t="str">
        <f t="shared" si="51"/>
        <v/>
      </c>
      <c r="J327" s="82"/>
      <c r="K327" s="82"/>
    </row>
    <row r="328" spans="2:11" s="11" customFormat="1" ht="15" hidden="1" customHeight="1">
      <c r="B328" s="9">
        <v>31</v>
      </c>
      <c r="C328" s="23" t="str">
        <f t="shared" si="45"/>
        <v/>
      </c>
      <c r="D328" s="23" t="str">
        <f t="shared" si="46"/>
        <v/>
      </c>
      <c r="E328" s="12" t="str">
        <f t="shared" si="47"/>
        <v/>
      </c>
      <c r="F328" s="12" t="str">
        <f t="shared" si="48"/>
        <v/>
      </c>
      <c r="G328" s="12" t="str">
        <f t="shared" si="49"/>
        <v/>
      </c>
      <c r="H328" s="23" t="str">
        <f t="shared" si="50"/>
        <v/>
      </c>
      <c r="I328" s="82" t="str">
        <f t="shared" si="51"/>
        <v/>
      </c>
      <c r="J328" s="82"/>
      <c r="K328" s="82"/>
    </row>
    <row r="329" spans="2:11" s="11" customFormat="1" ht="15" hidden="1" customHeight="1">
      <c r="B329" s="9">
        <v>32</v>
      </c>
      <c r="C329" s="23" t="str">
        <f t="shared" si="45"/>
        <v/>
      </c>
      <c r="D329" s="23" t="str">
        <f t="shared" si="46"/>
        <v/>
      </c>
      <c r="E329" s="12" t="str">
        <f t="shared" si="47"/>
        <v/>
      </c>
      <c r="F329" s="12" t="str">
        <f t="shared" si="48"/>
        <v/>
      </c>
      <c r="G329" s="12" t="str">
        <f t="shared" si="49"/>
        <v/>
      </c>
      <c r="H329" s="23" t="str">
        <f t="shared" si="50"/>
        <v/>
      </c>
      <c r="I329" s="82" t="str">
        <f t="shared" si="51"/>
        <v/>
      </c>
      <c r="J329" s="82"/>
      <c r="K329" s="82"/>
    </row>
    <row r="330" spans="2:11" s="11" customFormat="1" ht="15" hidden="1" customHeight="1">
      <c r="B330" s="9">
        <v>33</v>
      </c>
      <c r="C330" s="23" t="str">
        <f t="shared" si="45"/>
        <v/>
      </c>
      <c r="D330" s="23" t="str">
        <f t="shared" si="46"/>
        <v/>
      </c>
      <c r="E330" s="12" t="str">
        <f t="shared" si="47"/>
        <v/>
      </c>
      <c r="F330" s="12" t="str">
        <f t="shared" si="48"/>
        <v/>
      </c>
      <c r="G330" s="12" t="str">
        <f t="shared" si="49"/>
        <v/>
      </c>
      <c r="H330" s="23" t="str">
        <f t="shared" si="50"/>
        <v/>
      </c>
      <c r="I330" s="82" t="str">
        <f t="shared" si="51"/>
        <v/>
      </c>
      <c r="J330" s="82"/>
      <c r="K330" s="82"/>
    </row>
    <row r="331" spans="2:11" s="11" customFormat="1" ht="15" hidden="1" customHeight="1">
      <c r="B331" s="9">
        <v>34</v>
      </c>
      <c r="C331" s="23" t="str">
        <f t="shared" si="45"/>
        <v/>
      </c>
      <c r="D331" s="23" t="str">
        <f t="shared" si="46"/>
        <v/>
      </c>
      <c r="E331" s="12" t="str">
        <f t="shared" si="47"/>
        <v/>
      </c>
      <c r="F331" s="12" t="str">
        <f t="shared" si="48"/>
        <v/>
      </c>
      <c r="G331" s="12" t="str">
        <f t="shared" si="49"/>
        <v/>
      </c>
      <c r="H331" s="23" t="str">
        <f t="shared" si="50"/>
        <v/>
      </c>
      <c r="I331" s="82" t="str">
        <f t="shared" si="51"/>
        <v/>
      </c>
      <c r="J331" s="82"/>
      <c r="K331" s="82"/>
    </row>
    <row r="332" spans="2:11" s="11" customFormat="1" ht="15" hidden="1" customHeight="1">
      <c r="B332" s="9">
        <v>35</v>
      </c>
      <c r="C332" s="23" t="str">
        <f t="shared" si="45"/>
        <v/>
      </c>
      <c r="D332" s="23" t="str">
        <f t="shared" si="46"/>
        <v/>
      </c>
      <c r="E332" s="12" t="str">
        <f t="shared" si="47"/>
        <v/>
      </c>
      <c r="F332" s="12" t="str">
        <f t="shared" si="48"/>
        <v/>
      </c>
      <c r="G332" s="12" t="str">
        <f t="shared" si="49"/>
        <v/>
      </c>
      <c r="H332" s="23" t="str">
        <f t="shared" si="50"/>
        <v/>
      </c>
      <c r="I332" s="82" t="str">
        <f t="shared" si="51"/>
        <v/>
      </c>
      <c r="J332" s="82"/>
      <c r="K332" s="82"/>
    </row>
    <row r="333" spans="2:11" s="11" customFormat="1" ht="15" hidden="1" customHeight="1">
      <c r="B333" s="9">
        <v>36</v>
      </c>
      <c r="C333" s="23" t="str">
        <f t="shared" si="45"/>
        <v/>
      </c>
      <c r="D333" s="23" t="str">
        <f t="shared" si="46"/>
        <v/>
      </c>
      <c r="E333" s="12" t="str">
        <f t="shared" si="47"/>
        <v/>
      </c>
      <c r="F333" s="12" t="str">
        <f t="shared" si="48"/>
        <v/>
      </c>
      <c r="G333" s="12" t="str">
        <f t="shared" si="49"/>
        <v/>
      </c>
      <c r="H333" s="23" t="str">
        <f t="shared" si="50"/>
        <v/>
      </c>
      <c r="I333" s="82" t="str">
        <f t="shared" si="51"/>
        <v/>
      </c>
      <c r="J333" s="82"/>
      <c r="K333" s="82"/>
    </row>
    <row r="334" spans="2:11" s="11" customFormat="1" ht="15" hidden="1" customHeight="1">
      <c r="B334" s="9">
        <v>37</v>
      </c>
      <c r="C334" s="23" t="str">
        <f t="shared" si="45"/>
        <v/>
      </c>
      <c r="D334" s="23" t="str">
        <f t="shared" si="46"/>
        <v/>
      </c>
      <c r="E334" s="12" t="str">
        <f t="shared" si="47"/>
        <v/>
      </c>
      <c r="F334" s="12" t="str">
        <f t="shared" si="48"/>
        <v/>
      </c>
      <c r="G334" s="12" t="str">
        <f t="shared" si="49"/>
        <v/>
      </c>
      <c r="H334" s="23" t="str">
        <f t="shared" si="50"/>
        <v/>
      </c>
      <c r="I334" s="82" t="str">
        <f t="shared" si="51"/>
        <v/>
      </c>
      <c r="J334" s="82"/>
      <c r="K334" s="82"/>
    </row>
    <row r="335" spans="2:11" s="11" customFormat="1" ht="15" hidden="1" customHeight="1">
      <c r="B335" s="9">
        <v>38</v>
      </c>
      <c r="C335" s="23" t="str">
        <f t="shared" si="45"/>
        <v/>
      </c>
      <c r="D335" s="23" t="str">
        <f t="shared" si="46"/>
        <v/>
      </c>
      <c r="E335" s="12" t="str">
        <f t="shared" si="47"/>
        <v/>
      </c>
      <c r="F335" s="12" t="str">
        <f t="shared" si="48"/>
        <v/>
      </c>
      <c r="G335" s="12" t="str">
        <f t="shared" si="49"/>
        <v/>
      </c>
      <c r="H335" s="23" t="str">
        <f t="shared" si="50"/>
        <v/>
      </c>
      <c r="I335" s="82" t="str">
        <f t="shared" si="51"/>
        <v/>
      </c>
      <c r="J335" s="82"/>
      <c r="K335" s="82"/>
    </row>
    <row r="336" spans="2:11" s="11" customFormat="1" ht="15" hidden="1" customHeight="1">
      <c r="B336" s="9">
        <v>39</v>
      </c>
      <c r="C336" s="23" t="str">
        <f t="shared" si="45"/>
        <v/>
      </c>
      <c r="D336" s="23" t="str">
        <f t="shared" si="46"/>
        <v/>
      </c>
      <c r="E336" s="12" t="str">
        <f t="shared" si="47"/>
        <v/>
      </c>
      <c r="F336" s="12" t="str">
        <f t="shared" si="48"/>
        <v/>
      </c>
      <c r="G336" s="12" t="str">
        <f t="shared" si="49"/>
        <v/>
      </c>
      <c r="H336" s="23" t="str">
        <f t="shared" si="50"/>
        <v/>
      </c>
      <c r="I336" s="82" t="str">
        <f t="shared" si="51"/>
        <v/>
      </c>
      <c r="J336" s="82"/>
      <c r="K336" s="82"/>
    </row>
    <row r="337" spans="2:11" s="11" customFormat="1" ht="15" hidden="1" customHeight="1">
      <c r="B337" s="9">
        <v>40</v>
      </c>
      <c r="C337" s="23" t="str">
        <f t="shared" si="45"/>
        <v/>
      </c>
      <c r="D337" s="23" t="str">
        <f t="shared" si="46"/>
        <v/>
      </c>
      <c r="E337" s="12" t="str">
        <f t="shared" si="47"/>
        <v/>
      </c>
      <c r="F337" s="12" t="str">
        <f t="shared" si="48"/>
        <v/>
      </c>
      <c r="G337" s="12" t="str">
        <f t="shared" si="49"/>
        <v/>
      </c>
      <c r="H337" s="23" t="str">
        <f t="shared" si="50"/>
        <v/>
      </c>
      <c r="I337" s="82" t="str">
        <f t="shared" si="51"/>
        <v/>
      </c>
      <c r="J337" s="82"/>
      <c r="K337" s="82"/>
    </row>
    <row r="338" spans="2:11" s="11" customFormat="1" ht="15" hidden="1" customHeight="1">
      <c r="B338" s="9">
        <v>41</v>
      </c>
      <c r="C338" s="23" t="str">
        <f t="shared" si="45"/>
        <v/>
      </c>
      <c r="D338" s="23" t="str">
        <f t="shared" si="46"/>
        <v/>
      </c>
      <c r="E338" s="12" t="str">
        <f t="shared" si="47"/>
        <v/>
      </c>
      <c r="F338" s="12" t="str">
        <f t="shared" si="48"/>
        <v/>
      </c>
      <c r="G338" s="12" t="str">
        <f t="shared" si="49"/>
        <v/>
      </c>
      <c r="H338" s="23" t="str">
        <f t="shared" si="50"/>
        <v/>
      </c>
      <c r="I338" s="82" t="str">
        <f t="shared" si="51"/>
        <v/>
      </c>
      <c r="J338" s="82"/>
      <c r="K338" s="82"/>
    </row>
    <row r="339" spans="2:11" s="11" customFormat="1" ht="15" hidden="1" customHeight="1">
      <c r="B339" s="9">
        <v>42</v>
      </c>
      <c r="C339" s="23" t="str">
        <f t="shared" si="45"/>
        <v/>
      </c>
      <c r="D339" s="23" t="str">
        <f t="shared" si="46"/>
        <v/>
      </c>
      <c r="E339" s="12" t="str">
        <f t="shared" si="47"/>
        <v/>
      </c>
      <c r="F339" s="12" t="str">
        <f t="shared" si="48"/>
        <v/>
      </c>
      <c r="G339" s="12" t="str">
        <f t="shared" si="49"/>
        <v/>
      </c>
      <c r="H339" s="23" t="str">
        <f t="shared" si="50"/>
        <v/>
      </c>
      <c r="I339" s="82" t="str">
        <f t="shared" si="51"/>
        <v/>
      </c>
      <c r="J339" s="82"/>
      <c r="K339" s="82"/>
    </row>
    <row r="340" spans="2:11" s="11" customFormat="1" ht="15" hidden="1" customHeight="1">
      <c r="B340" s="9">
        <v>43</v>
      </c>
      <c r="C340" s="23" t="str">
        <f t="shared" si="45"/>
        <v/>
      </c>
      <c r="D340" s="23" t="str">
        <f t="shared" si="46"/>
        <v/>
      </c>
      <c r="E340" s="12" t="str">
        <f t="shared" si="47"/>
        <v/>
      </c>
      <c r="F340" s="12" t="str">
        <f t="shared" si="48"/>
        <v/>
      </c>
      <c r="G340" s="12" t="str">
        <f t="shared" si="49"/>
        <v/>
      </c>
      <c r="H340" s="23" t="str">
        <f t="shared" si="50"/>
        <v/>
      </c>
      <c r="I340" s="82" t="str">
        <f t="shared" si="51"/>
        <v/>
      </c>
      <c r="J340" s="82"/>
      <c r="K340" s="82"/>
    </row>
    <row r="341" spans="2:11" s="11" customFormat="1" ht="15" hidden="1" customHeight="1">
      <c r="B341" s="9">
        <v>44</v>
      </c>
      <c r="C341" s="23" t="str">
        <f t="shared" si="45"/>
        <v/>
      </c>
      <c r="D341" s="23" t="str">
        <f t="shared" si="46"/>
        <v/>
      </c>
      <c r="E341" s="12" t="str">
        <f t="shared" si="47"/>
        <v/>
      </c>
      <c r="F341" s="12" t="str">
        <f t="shared" si="48"/>
        <v/>
      </c>
      <c r="G341" s="12" t="str">
        <f t="shared" si="49"/>
        <v/>
      </c>
      <c r="H341" s="23" t="str">
        <f t="shared" si="50"/>
        <v/>
      </c>
      <c r="I341" s="82" t="str">
        <f t="shared" si="51"/>
        <v/>
      </c>
      <c r="J341" s="82"/>
      <c r="K341" s="82"/>
    </row>
    <row r="342" spans="2:11" s="11" customFormat="1" ht="15" hidden="1" customHeight="1">
      <c r="B342" s="9">
        <v>45</v>
      </c>
      <c r="C342" s="23" t="str">
        <f t="shared" si="45"/>
        <v/>
      </c>
      <c r="D342" s="23" t="str">
        <f t="shared" si="46"/>
        <v/>
      </c>
      <c r="E342" s="12" t="str">
        <f t="shared" si="47"/>
        <v/>
      </c>
      <c r="F342" s="12" t="str">
        <f t="shared" si="48"/>
        <v/>
      </c>
      <c r="G342" s="12" t="str">
        <f t="shared" si="49"/>
        <v/>
      </c>
      <c r="H342" s="23" t="str">
        <f t="shared" si="50"/>
        <v/>
      </c>
      <c r="I342" s="82" t="str">
        <f t="shared" si="51"/>
        <v/>
      </c>
      <c r="J342" s="82"/>
      <c r="K342" s="82"/>
    </row>
    <row r="343" spans="2:11" s="11" customFormat="1" ht="15" hidden="1" customHeight="1">
      <c r="B343" s="9">
        <v>46</v>
      </c>
      <c r="C343" s="23" t="str">
        <f t="shared" si="45"/>
        <v/>
      </c>
      <c r="D343" s="23" t="str">
        <f t="shared" si="46"/>
        <v/>
      </c>
      <c r="E343" s="12" t="str">
        <f t="shared" si="47"/>
        <v/>
      </c>
      <c r="F343" s="12" t="str">
        <f t="shared" si="48"/>
        <v/>
      </c>
      <c r="G343" s="12" t="str">
        <f t="shared" si="49"/>
        <v/>
      </c>
      <c r="H343" s="23" t="str">
        <f t="shared" si="50"/>
        <v/>
      </c>
      <c r="I343" s="82" t="str">
        <f t="shared" si="51"/>
        <v/>
      </c>
      <c r="J343" s="82"/>
      <c r="K343" s="82"/>
    </row>
    <row r="344" spans="2:11" s="11" customFormat="1" ht="15" hidden="1" customHeight="1">
      <c r="B344" s="9">
        <v>47</v>
      </c>
      <c r="C344" s="23" t="str">
        <f t="shared" si="45"/>
        <v/>
      </c>
      <c r="D344" s="23" t="str">
        <f t="shared" si="46"/>
        <v/>
      </c>
      <c r="E344" s="12" t="str">
        <f t="shared" si="47"/>
        <v/>
      </c>
      <c r="F344" s="12" t="str">
        <f t="shared" si="48"/>
        <v/>
      </c>
      <c r="G344" s="12" t="str">
        <f t="shared" si="49"/>
        <v/>
      </c>
      <c r="H344" s="23" t="str">
        <f t="shared" si="50"/>
        <v/>
      </c>
      <c r="I344" s="82" t="str">
        <f t="shared" si="51"/>
        <v/>
      </c>
      <c r="J344" s="82"/>
      <c r="K344" s="82"/>
    </row>
    <row r="345" spans="2:11" s="11" customFormat="1" ht="15" hidden="1" customHeight="1">
      <c r="B345" s="9">
        <v>48</v>
      </c>
      <c r="C345" s="23" t="str">
        <f t="shared" si="45"/>
        <v/>
      </c>
      <c r="D345" s="23" t="str">
        <f t="shared" si="46"/>
        <v/>
      </c>
      <c r="E345" s="12" t="str">
        <f t="shared" si="47"/>
        <v/>
      </c>
      <c r="F345" s="12" t="str">
        <f t="shared" si="48"/>
        <v/>
      </c>
      <c r="G345" s="12" t="str">
        <f t="shared" si="49"/>
        <v/>
      </c>
      <c r="H345" s="23" t="str">
        <f t="shared" si="50"/>
        <v/>
      </c>
      <c r="I345" s="82" t="str">
        <f t="shared" si="51"/>
        <v/>
      </c>
      <c r="J345" s="82"/>
      <c r="K345" s="82"/>
    </row>
    <row r="346" spans="2:11" s="11" customFormat="1" ht="15" hidden="1" customHeight="1">
      <c r="B346" s="9">
        <v>49</v>
      </c>
      <c r="C346" s="23" t="str">
        <f t="shared" si="45"/>
        <v/>
      </c>
      <c r="D346" s="23" t="str">
        <f t="shared" si="46"/>
        <v/>
      </c>
      <c r="E346" s="12" t="str">
        <f t="shared" si="47"/>
        <v/>
      </c>
      <c r="F346" s="12" t="str">
        <f t="shared" si="48"/>
        <v/>
      </c>
      <c r="G346" s="12" t="str">
        <f t="shared" si="49"/>
        <v/>
      </c>
      <c r="H346" s="23" t="str">
        <f t="shared" si="50"/>
        <v/>
      </c>
      <c r="I346" s="82" t="str">
        <f t="shared" si="51"/>
        <v/>
      </c>
      <c r="J346" s="82"/>
      <c r="K346" s="82"/>
    </row>
    <row r="347" spans="2:11" s="11" customFormat="1" ht="15" hidden="1" customHeight="1">
      <c r="B347" s="9">
        <v>50</v>
      </c>
      <c r="C347" s="23" t="str">
        <f t="shared" si="45"/>
        <v/>
      </c>
      <c r="D347" s="23" t="str">
        <f t="shared" si="46"/>
        <v/>
      </c>
      <c r="E347" s="12" t="str">
        <f t="shared" si="47"/>
        <v/>
      </c>
      <c r="F347" s="12" t="str">
        <f t="shared" si="48"/>
        <v/>
      </c>
      <c r="G347" s="12" t="str">
        <f t="shared" si="49"/>
        <v/>
      </c>
      <c r="H347" s="23" t="str">
        <f t="shared" si="50"/>
        <v/>
      </c>
      <c r="I347" s="82" t="str">
        <f t="shared" si="51"/>
        <v/>
      </c>
      <c r="J347" s="82"/>
      <c r="K347" s="82"/>
    </row>
    <row r="348" spans="2:11" s="11" customFormat="1" ht="15" customHeight="1">
      <c r="B348" s="9"/>
      <c r="E348" s="44"/>
      <c r="F348" s="44"/>
      <c r="G348" s="44"/>
      <c r="H348" s="22" t="s">
        <v>110</v>
      </c>
      <c r="I348" s="85">
        <f>SUM(I298:I347)</f>
        <v>30000</v>
      </c>
      <c r="J348" s="85"/>
      <c r="K348" s="85"/>
    </row>
    <row r="349" spans="2:11" s="11" customFormat="1" ht="15" customHeight="1">
      <c r="B349" s="9"/>
      <c r="C349" s="25" t="s">
        <v>100</v>
      </c>
      <c r="E349" s="9"/>
      <c r="F349" s="9"/>
      <c r="G349" s="9"/>
      <c r="I349" s="10"/>
      <c r="J349" s="10"/>
      <c r="K349" s="10"/>
    </row>
    <row r="350" spans="2:11" s="11" customFormat="1" ht="15" customHeight="1">
      <c r="B350" s="9"/>
      <c r="C350" s="22" t="s">
        <v>1</v>
      </c>
      <c r="D350" s="22" t="s">
        <v>5</v>
      </c>
      <c r="E350" s="22" t="s">
        <v>32</v>
      </c>
      <c r="F350" s="22" t="s">
        <v>21</v>
      </c>
      <c r="G350" s="22" t="s">
        <v>12</v>
      </c>
      <c r="H350" s="22" t="s">
        <v>13</v>
      </c>
      <c r="I350" s="81" t="s">
        <v>83</v>
      </c>
      <c r="J350" s="100"/>
      <c r="K350" s="111"/>
    </row>
    <row r="351" spans="2:11" s="11" customFormat="1" ht="15" customHeight="1">
      <c r="B351" s="9">
        <v>1</v>
      </c>
      <c r="C351" s="23">
        <f t="shared" ref="C351:C414" si="52">IFERROR(VLOOKUP("その他の社会活動"&amp;B351,$A$3:$J$19,3,FALSE),"")</f>
        <v>4</v>
      </c>
      <c r="D351" s="23">
        <f t="shared" ref="D351:D414" si="53">IFERROR(VLOOKUP("その他の社会活動"&amp;B351,$A$3:$J$19,4,FALSE),"")</f>
        <v>4</v>
      </c>
      <c r="E351" s="12" t="str">
        <f t="shared" ref="E351:E414" si="54">IFERROR(VLOOKUP("その他の社会活動"&amp;B351,$A$3:$J$19,5,FALSE),"")</f>
        <v>支出</v>
      </c>
      <c r="F351" s="12">
        <f t="shared" ref="F351:F414" si="55">IFERROR(VLOOKUP("その他の社会活動"&amp;B351,$A$3:$J$19,6,FALSE),"")</f>
        <v>4</v>
      </c>
      <c r="G351" s="12" t="str">
        <f t="shared" ref="G351:G414" si="56">IFERROR(VLOOKUP("その他の社会活動"&amp;B351,$A$3:$J$19,7,FALSE),"")</f>
        <v>その他の社会活動</v>
      </c>
      <c r="H351" s="23" t="str">
        <f t="shared" ref="H351:H414" si="57">IFERROR(VLOOKUP("その他の社会活動"&amp;B351,$A$3:$J$19,8,FALSE),"")</f>
        <v>市高連分担金</v>
      </c>
      <c r="I351" s="82">
        <f t="shared" ref="I351:I414" si="58">IFERROR(VLOOKUP("その他の社会活動"&amp;B351,$A$3:$J$19,10,FALSE),"")</f>
        <v>40000</v>
      </c>
      <c r="J351" s="82"/>
      <c r="K351" s="82"/>
    </row>
    <row r="352" spans="2:11" s="11" customFormat="1" ht="15" customHeight="1">
      <c r="B352" s="9">
        <v>2</v>
      </c>
      <c r="C352" s="23" t="str">
        <f t="shared" si="52"/>
        <v/>
      </c>
      <c r="D352" s="23" t="str">
        <f t="shared" si="53"/>
        <v/>
      </c>
      <c r="E352" s="12" t="str">
        <f t="shared" si="54"/>
        <v/>
      </c>
      <c r="F352" s="12" t="str">
        <f t="shared" si="55"/>
        <v/>
      </c>
      <c r="G352" s="12" t="str">
        <f t="shared" si="56"/>
        <v/>
      </c>
      <c r="H352" s="23" t="str">
        <f t="shared" si="57"/>
        <v/>
      </c>
      <c r="I352" s="82" t="str">
        <f t="shared" si="58"/>
        <v/>
      </c>
      <c r="J352" s="82"/>
      <c r="K352" s="82"/>
    </row>
    <row r="353" spans="2:11" s="11" customFormat="1" ht="15" customHeight="1">
      <c r="B353" s="9">
        <v>3</v>
      </c>
      <c r="C353" s="23" t="str">
        <f t="shared" si="52"/>
        <v/>
      </c>
      <c r="D353" s="23" t="str">
        <f t="shared" si="53"/>
        <v/>
      </c>
      <c r="E353" s="12" t="str">
        <f t="shared" si="54"/>
        <v/>
      </c>
      <c r="F353" s="12" t="str">
        <f t="shared" si="55"/>
        <v/>
      </c>
      <c r="G353" s="12" t="str">
        <f t="shared" si="56"/>
        <v/>
      </c>
      <c r="H353" s="23" t="str">
        <f t="shared" si="57"/>
        <v/>
      </c>
      <c r="I353" s="82" t="str">
        <f t="shared" si="58"/>
        <v/>
      </c>
      <c r="J353" s="82"/>
      <c r="K353" s="82"/>
    </row>
    <row r="354" spans="2:11" s="11" customFormat="1" ht="15" customHeight="1">
      <c r="B354" s="9">
        <v>4</v>
      </c>
      <c r="C354" s="23" t="str">
        <f t="shared" si="52"/>
        <v/>
      </c>
      <c r="D354" s="23" t="str">
        <f t="shared" si="53"/>
        <v/>
      </c>
      <c r="E354" s="12" t="str">
        <f t="shared" si="54"/>
        <v/>
      </c>
      <c r="F354" s="12" t="str">
        <f t="shared" si="55"/>
        <v/>
      </c>
      <c r="G354" s="12" t="str">
        <f t="shared" si="56"/>
        <v/>
      </c>
      <c r="H354" s="23" t="str">
        <f t="shared" si="57"/>
        <v/>
      </c>
      <c r="I354" s="82" t="str">
        <f t="shared" si="58"/>
        <v/>
      </c>
      <c r="J354" s="82"/>
      <c r="K354" s="82"/>
    </row>
    <row r="355" spans="2:11" s="11" customFormat="1" ht="15" customHeight="1">
      <c r="B355" s="9">
        <v>5</v>
      </c>
      <c r="C355" s="23" t="str">
        <f t="shared" si="52"/>
        <v/>
      </c>
      <c r="D355" s="23" t="str">
        <f t="shared" si="53"/>
        <v/>
      </c>
      <c r="E355" s="12" t="str">
        <f t="shared" si="54"/>
        <v/>
      </c>
      <c r="F355" s="12" t="str">
        <f t="shared" si="55"/>
        <v/>
      </c>
      <c r="G355" s="12" t="str">
        <f t="shared" si="56"/>
        <v/>
      </c>
      <c r="H355" s="23" t="str">
        <f t="shared" si="57"/>
        <v/>
      </c>
      <c r="I355" s="82" t="str">
        <f t="shared" si="58"/>
        <v/>
      </c>
      <c r="J355" s="82"/>
      <c r="K355" s="82"/>
    </row>
    <row r="356" spans="2:11" s="11" customFormat="1" ht="15" hidden="1" customHeight="1">
      <c r="B356" s="9">
        <v>6</v>
      </c>
      <c r="C356" s="23" t="str">
        <f t="shared" si="52"/>
        <v/>
      </c>
      <c r="D356" s="23" t="str">
        <f t="shared" si="53"/>
        <v/>
      </c>
      <c r="E356" s="12" t="str">
        <f t="shared" si="54"/>
        <v/>
      </c>
      <c r="F356" s="12" t="str">
        <f t="shared" si="55"/>
        <v/>
      </c>
      <c r="G356" s="12" t="str">
        <f t="shared" si="56"/>
        <v/>
      </c>
      <c r="H356" s="23" t="str">
        <f t="shared" si="57"/>
        <v/>
      </c>
      <c r="I356" s="82" t="str">
        <f t="shared" si="58"/>
        <v/>
      </c>
      <c r="J356" s="82"/>
      <c r="K356" s="82"/>
    </row>
    <row r="357" spans="2:11" s="11" customFormat="1" ht="15" hidden="1" customHeight="1">
      <c r="B357" s="9">
        <v>7</v>
      </c>
      <c r="C357" s="23" t="str">
        <f t="shared" si="52"/>
        <v/>
      </c>
      <c r="D357" s="23" t="str">
        <f t="shared" si="53"/>
        <v/>
      </c>
      <c r="E357" s="12" t="str">
        <f t="shared" si="54"/>
        <v/>
      </c>
      <c r="F357" s="12" t="str">
        <f t="shared" si="55"/>
        <v/>
      </c>
      <c r="G357" s="12" t="str">
        <f t="shared" si="56"/>
        <v/>
      </c>
      <c r="H357" s="23" t="str">
        <f t="shared" si="57"/>
        <v/>
      </c>
      <c r="I357" s="82" t="str">
        <f t="shared" si="58"/>
        <v/>
      </c>
      <c r="J357" s="82"/>
      <c r="K357" s="82"/>
    </row>
    <row r="358" spans="2:11" s="11" customFormat="1" ht="15" hidden="1" customHeight="1">
      <c r="B358" s="9">
        <v>8</v>
      </c>
      <c r="C358" s="23" t="str">
        <f t="shared" si="52"/>
        <v/>
      </c>
      <c r="D358" s="23" t="str">
        <f t="shared" si="53"/>
        <v/>
      </c>
      <c r="E358" s="12" t="str">
        <f t="shared" si="54"/>
        <v/>
      </c>
      <c r="F358" s="12" t="str">
        <f t="shared" si="55"/>
        <v/>
      </c>
      <c r="G358" s="12" t="str">
        <f t="shared" si="56"/>
        <v/>
      </c>
      <c r="H358" s="23" t="str">
        <f t="shared" si="57"/>
        <v/>
      </c>
      <c r="I358" s="82" t="str">
        <f t="shared" si="58"/>
        <v/>
      </c>
      <c r="J358" s="82"/>
      <c r="K358" s="82"/>
    </row>
    <row r="359" spans="2:11" s="11" customFormat="1" ht="15" hidden="1" customHeight="1">
      <c r="B359" s="9">
        <v>9</v>
      </c>
      <c r="C359" s="23" t="str">
        <f t="shared" si="52"/>
        <v/>
      </c>
      <c r="D359" s="23" t="str">
        <f t="shared" si="53"/>
        <v/>
      </c>
      <c r="E359" s="12" t="str">
        <f t="shared" si="54"/>
        <v/>
      </c>
      <c r="F359" s="12" t="str">
        <f t="shared" si="55"/>
        <v/>
      </c>
      <c r="G359" s="12" t="str">
        <f t="shared" si="56"/>
        <v/>
      </c>
      <c r="H359" s="23" t="str">
        <f t="shared" si="57"/>
        <v/>
      </c>
      <c r="I359" s="82" t="str">
        <f t="shared" si="58"/>
        <v/>
      </c>
      <c r="J359" s="82"/>
      <c r="K359" s="82"/>
    </row>
    <row r="360" spans="2:11" s="11" customFormat="1" ht="15" hidden="1" customHeight="1">
      <c r="B360" s="9">
        <v>10</v>
      </c>
      <c r="C360" s="23" t="str">
        <f t="shared" si="52"/>
        <v/>
      </c>
      <c r="D360" s="23" t="str">
        <f t="shared" si="53"/>
        <v/>
      </c>
      <c r="E360" s="12" t="str">
        <f t="shared" si="54"/>
        <v/>
      </c>
      <c r="F360" s="12" t="str">
        <f t="shared" si="55"/>
        <v/>
      </c>
      <c r="G360" s="12" t="str">
        <f t="shared" si="56"/>
        <v/>
      </c>
      <c r="H360" s="23" t="str">
        <f t="shared" si="57"/>
        <v/>
      </c>
      <c r="I360" s="82" t="str">
        <f t="shared" si="58"/>
        <v/>
      </c>
      <c r="J360" s="82"/>
      <c r="K360" s="82"/>
    </row>
    <row r="361" spans="2:11" s="11" customFormat="1" ht="15" hidden="1" customHeight="1">
      <c r="B361" s="9">
        <v>11</v>
      </c>
      <c r="C361" s="23" t="str">
        <f t="shared" si="52"/>
        <v/>
      </c>
      <c r="D361" s="23" t="str">
        <f t="shared" si="53"/>
        <v/>
      </c>
      <c r="E361" s="12" t="str">
        <f t="shared" si="54"/>
        <v/>
      </c>
      <c r="F361" s="12" t="str">
        <f t="shared" si="55"/>
        <v/>
      </c>
      <c r="G361" s="12" t="str">
        <f t="shared" si="56"/>
        <v/>
      </c>
      <c r="H361" s="23" t="str">
        <f t="shared" si="57"/>
        <v/>
      </c>
      <c r="I361" s="82" t="str">
        <f t="shared" si="58"/>
        <v/>
      </c>
      <c r="J361" s="82"/>
      <c r="K361" s="82"/>
    </row>
    <row r="362" spans="2:11" s="11" customFormat="1" ht="15" hidden="1" customHeight="1">
      <c r="B362" s="9">
        <v>12</v>
      </c>
      <c r="C362" s="23" t="str">
        <f t="shared" si="52"/>
        <v/>
      </c>
      <c r="D362" s="23" t="str">
        <f t="shared" si="53"/>
        <v/>
      </c>
      <c r="E362" s="12" t="str">
        <f t="shared" si="54"/>
        <v/>
      </c>
      <c r="F362" s="12" t="str">
        <f t="shared" si="55"/>
        <v/>
      </c>
      <c r="G362" s="12" t="str">
        <f t="shared" si="56"/>
        <v/>
      </c>
      <c r="H362" s="23" t="str">
        <f t="shared" si="57"/>
        <v/>
      </c>
      <c r="I362" s="82" t="str">
        <f t="shared" si="58"/>
        <v/>
      </c>
      <c r="J362" s="82"/>
      <c r="K362" s="82"/>
    </row>
    <row r="363" spans="2:11" s="11" customFormat="1" ht="15" hidden="1" customHeight="1">
      <c r="B363" s="9">
        <v>13</v>
      </c>
      <c r="C363" s="23" t="str">
        <f t="shared" si="52"/>
        <v/>
      </c>
      <c r="D363" s="23" t="str">
        <f t="shared" si="53"/>
        <v/>
      </c>
      <c r="E363" s="12" t="str">
        <f t="shared" si="54"/>
        <v/>
      </c>
      <c r="F363" s="12" t="str">
        <f t="shared" si="55"/>
        <v/>
      </c>
      <c r="G363" s="12" t="str">
        <f t="shared" si="56"/>
        <v/>
      </c>
      <c r="H363" s="23" t="str">
        <f t="shared" si="57"/>
        <v/>
      </c>
      <c r="I363" s="82" t="str">
        <f t="shared" si="58"/>
        <v/>
      </c>
      <c r="J363" s="82"/>
      <c r="K363" s="82"/>
    </row>
    <row r="364" spans="2:11" s="11" customFormat="1" ht="15" hidden="1" customHeight="1">
      <c r="B364" s="9">
        <v>14</v>
      </c>
      <c r="C364" s="23" t="str">
        <f t="shared" si="52"/>
        <v/>
      </c>
      <c r="D364" s="23" t="str">
        <f t="shared" si="53"/>
        <v/>
      </c>
      <c r="E364" s="12" t="str">
        <f t="shared" si="54"/>
        <v/>
      </c>
      <c r="F364" s="12" t="str">
        <f t="shared" si="55"/>
        <v/>
      </c>
      <c r="G364" s="12" t="str">
        <f t="shared" si="56"/>
        <v/>
      </c>
      <c r="H364" s="23" t="str">
        <f t="shared" si="57"/>
        <v/>
      </c>
      <c r="I364" s="82" t="str">
        <f t="shared" si="58"/>
        <v/>
      </c>
      <c r="J364" s="82"/>
      <c r="K364" s="82"/>
    </row>
    <row r="365" spans="2:11" s="11" customFormat="1" ht="15" hidden="1" customHeight="1">
      <c r="B365" s="9">
        <v>15</v>
      </c>
      <c r="C365" s="23" t="str">
        <f t="shared" si="52"/>
        <v/>
      </c>
      <c r="D365" s="23" t="str">
        <f t="shared" si="53"/>
        <v/>
      </c>
      <c r="E365" s="12" t="str">
        <f t="shared" si="54"/>
        <v/>
      </c>
      <c r="F365" s="12" t="str">
        <f t="shared" si="55"/>
        <v/>
      </c>
      <c r="G365" s="12" t="str">
        <f t="shared" si="56"/>
        <v/>
      </c>
      <c r="H365" s="23" t="str">
        <f t="shared" si="57"/>
        <v/>
      </c>
      <c r="I365" s="82" t="str">
        <f t="shared" si="58"/>
        <v/>
      </c>
      <c r="J365" s="82"/>
      <c r="K365" s="82"/>
    </row>
    <row r="366" spans="2:11" s="11" customFormat="1" ht="15" hidden="1" customHeight="1">
      <c r="B366" s="9">
        <v>16</v>
      </c>
      <c r="C366" s="23" t="str">
        <f t="shared" si="52"/>
        <v/>
      </c>
      <c r="D366" s="23" t="str">
        <f t="shared" si="53"/>
        <v/>
      </c>
      <c r="E366" s="12" t="str">
        <f t="shared" si="54"/>
        <v/>
      </c>
      <c r="F366" s="12" t="str">
        <f t="shared" si="55"/>
        <v/>
      </c>
      <c r="G366" s="12" t="str">
        <f t="shared" si="56"/>
        <v/>
      </c>
      <c r="H366" s="23" t="str">
        <f t="shared" si="57"/>
        <v/>
      </c>
      <c r="I366" s="82" t="str">
        <f t="shared" si="58"/>
        <v/>
      </c>
      <c r="J366" s="82"/>
      <c r="K366" s="82"/>
    </row>
    <row r="367" spans="2:11" s="11" customFormat="1" ht="15" hidden="1" customHeight="1">
      <c r="B367" s="9">
        <v>17</v>
      </c>
      <c r="C367" s="23" t="str">
        <f t="shared" si="52"/>
        <v/>
      </c>
      <c r="D367" s="23" t="str">
        <f t="shared" si="53"/>
        <v/>
      </c>
      <c r="E367" s="12" t="str">
        <f t="shared" si="54"/>
        <v/>
      </c>
      <c r="F367" s="12" t="str">
        <f t="shared" si="55"/>
        <v/>
      </c>
      <c r="G367" s="12" t="str">
        <f t="shared" si="56"/>
        <v/>
      </c>
      <c r="H367" s="23" t="str">
        <f t="shared" si="57"/>
        <v/>
      </c>
      <c r="I367" s="82" t="str">
        <f t="shared" si="58"/>
        <v/>
      </c>
      <c r="J367" s="82"/>
      <c r="K367" s="82"/>
    </row>
    <row r="368" spans="2:11" s="11" customFormat="1" ht="15" hidden="1" customHeight="1">
      <c r="B368" s="9">
        <v>18</v>
      </c>
      <c r="C368" s="23" t="str">
        <f t="shared" si="52"/>
        <v/>
      </c>
      <c r="D368" s="23" t="str">
        <f t="shared" si="53"/>
        <v/>
      </c>
      <c r="E368" s="12" t="str">
        <f t="shared" si="54"/>
        <v/>
      </c>
      <c r="F368" s="12" t="str">
        <f t="shared" si="55"/>
        <v/>
      </c>
      <c r="G368" s="12" t="str">
        <f t="shared" si="56"/>
        <v/>
      </c>
      <c r="H368" s="23" t="str">
        <f t="shared" si="57"/>
        <v/>
      </c>
      <c r="I368" s="82" t="str">
        <f t="shared" si="58"/>
        <v/>
      </c>
      <c r="J368" s="82"/>
      <c r="K368" s="82"/>
    </row>
    <row r="369" spans="2:11" s="11" customFormat="1" ht="15" hidden="1" customHeight="1">
      <c r="B369" s="9">
        <v>19</v>
      </c>
      <c r="C369" s="23" t="str">
        <f t="shared" si="52"/>
        <v/>
      </c>
      <c r="D369" s="23" t="str">
        <f t="shared" si="53"/>
        <v/>
      </c>
      <c r="E369" s="12" t="str">
        <f t="shared" si="54"/>
        <v/>
      </c>
      <c r="F369" s="12" t="str">
        <f t="shared" si="55"/>
        <v/>
      </c>
      <c r="G369" s="12" t="str">
        <f t="shared" si="56"/>
        <v/>
      </c>
      <c r="H369" s="23" t="str">
        <f t="shared" si="57"/>
        <v/>
      </c>
      <c r="I369" s="82" t="str">
        <f t="shared" si="58"/>
        <v/>
      </c>
      <c r="J369" s="82"/>
      <c r="K369" s="82"/>
    </row>
    <row r="370" spans="2:11" s="11" customFormat="1" ht="15" hidden="1" customHeight="1">
      <c r="B370" s="9">
        <v>20</v>
      </c>
      <c r="C370" s="23" t="str">
        <f t="shared" si="52"/>
        <v/>
      </c>
      <c r="D370" s="23" t="str">
        <f t="shared" si="53"/>
        <v/>
      </c>
      <c r="E370" s="12" t="str">
        <f t="shared" si="54"/>
        <v/>
      </c>
      <c r="F370" s="12" t="str">
        <f t="shared" si="55"/>
        <v/>
      </c>
      <c r="G370" s="12" t="str">
        <f t="shared" si="56"/>
        <v/>
      </c>
      <c r="H370" s="23" t="str">
        <f t="shared" si="57"/>
        <v/>
      </c>
      <c r="I370" s="82" t="str">
        <f t="shared" si="58"/>
        <v/>
      </c>
      <c r="J370" s="82"/>
      <c r="K370" s="82"/>
    </row>
    <row r="371" spans="2:11" s="11" customFormat="1" ht="15" hidden="1" customHeight="1">
      <c r="B371" s="9">
        <v>21</v>
      </c>
      <c r="C371" s="23" t="str">
        <f t="shared" si="52"/>
        <v/>
      </c>
      <c r="D371" s="23" t="str">
        <f t="shared" si="53"/>
        <v/>
      </c>
      <c r="E371" s="12" t="str">
        <f t="shared" si="54"/>
        <v/>
      </c>
      <c r="F371" s="12" t="str">
        <f t="shared" si="55"/>
        <v/>
      </c>
      <c r="G371" s="12" t="str">
        <f t="shared" si="56"/>
        <v/>
      </c>
      <c r="H371" s="23" t="str">
        <f t="shared" si="57"/>
        <v/>
      </c>
      <c r="I371" s="82" t="str">
        <f t="shared" si="58"/>
        <v/>
      </c>
      <c r="J371" s="82"/>
      <c r="K371" s="82"/>
    </row>
    <row r="372" spans="2:11" s="11" customFormat="1" ht="15" hidden="1" customHeight="1">
      <c r="B372" s="9">
        <v>22</v>
      </c>
      <c r="C372" s="23" t="str">
        <f t="shared" si="52"/>
        <v/>
      </c>
      <c r="D372" s="23" t="str">
        <f t="shared" si="53"/>
        <v/>
      </c>
      <c r="E372" s="12" t="str">
        <f t="shared" si="54"/>
        <v/>
      </c>
      <c r="F372" s="12" t="str">
        <f t="shared" si="55"/>
        <v/>
      </c>
      <c r="G372" s="12" t="str">
        <f t="shared" si="56"/>
        <v/>
      </c>
      <c r="H372" s="23" t="str">
        <f t="shared" si="57"/>
        <v/>
      </c>
      <c r="I372" s="82" t="str">
        <f t="shared" si="58"/>
        <v/>
      </c>
      <c r="J372" s="82"/>
      <c r="K372" s="82"/>
    </row>
    <row r="373" spans="2:11" s="11" customFormat="1" ht="15" hidden="1" customHeight="1">
      <c r="B373" s="9">
        <v>23</v>
      </c>
      <c r="C373" s="23" t="str">
        <f t="shared" si="52"/>
        <v/>
      </c>
      <c r="D373" s="23" t="str">
        <f t="shared" si="53"/>
        <v/>
      </c>
      <c r="E373" s="12" t="str">
        <f t="shared" si="54"/>
        <v/>
      </c>
      <c r="F373" s="12" t="str">
        <f t="shared" si="55"/>
        <v/>
      </c>
      <c r="G373" s="12" t="str">
        <f t="shared" si="56"/>
        <v/>
      </c>
      <c r="H373" s="23" t="str">
        <f t="shared" si="57"/>
        <v/>
      </c>
      <c r="I373" s="82" t="str">
        <f t="shared" si="58"/>
        <v/>
      </c>
      <c r="J373" s="82"/>
      <c r="K373" s="82"/>
    </row>
    <row r="374" spans="2:11" s="11" customFormat="1" ht="15" hidden="1" customHeight="1">
      <c r="B374" s="9">
        <v>24</v>
      </c>
      <c r="C374" s="23" t="str">
        <f t="shared" si="52"/>
        <v/>
      </c>
      <c r="D374" s="23" t="str">
        <f t="shared" si="53"/>
        <v/>
      </c>
      <c r="E374" s="12" t="str">
        <f t="shared" si="54"/>
        <v/>
      </c>
      <c r="F374" s="12" t="str">
        <f t="shared" si="55"/>
        <v/>
      </c>
      <c r="G374" s="12" t="str">
        <f t="shared" si="56"/>
        <v/>
      </c>
      <c r="H374" s="23" t="str">
        <f t="shared" si="57"/>
        <v/>
      </c>
      <c r="I374" s="82" t="str">
        <f t="shared" si="58"/>
        <v/>
      </c>
      <c r="J374" s="82"/>
      <c r="K374" s="82"/>
    </row>
    <row r="375" spans="2:11" s="11" customFormat="1" ht="15" hidden="1" customHeight="1">
      <c r="B375" s="9">
        <v>25</v>
      </c>
      <c r="C375" s="23" t="str">
        <f t="shared" si="52"/>
        <v/>
      </c>
      <c r="D375" s="23" t="str">
        <f t="shared" si="53"/>
        <v/>
      </c>
      <c r="E375" s="12" t="str">
        <f t="shared" si="54"/>
        <v/>
      </c>
      <c r="F375" s="12" t="str">
        <f t="shared" si="55"/>
        <v/>
      </c>
      <c r="G375" s="12" t="str">
        <f t="shared" si="56"/>
        <v/>
      </c>
      <c r="H375" s="23" t="str">
        <f t="shared" si="57"/>
        <v/>
      </c>
      <c r="I375" s="82" t="str">
        <f t="shared" si="58"/>
        <v/>
      </c>
      <c r="J375" s="82"/>
      <c r="K375" s="82"/>
    </row>
    <row r="376" spans="2:11" s="11" customFormat="1" ht="15" hidden="1" customHeight="1">
      <c r="B376" s="9">
        <v>26</v>
      </c>
      <c r="C376" s="23" t="str">
        <f t="shared" si="52"/>
        <v/>
      </c>
      <c r="D376" s="23" t="str">
        <f t="shared" si="53"/>
        <v/>
      </c>
      <c r="E376" s="12" t="str">
        <f t="shared" si="54"/>
        <v/>
      </c>
      <c r="F376" s="12" t="str">
        <f t="shared" si="55"/>
        <v/>
      </c>
      <c r="G376" s="12" t="str">
        <f t="shared" si="56"/>
        <v/>
      </c>
      <c r="H376" s="23" t="str">
        <f t="shared" si="57"/>
        <v/>
      </c>
      <c r="I376" s="82" t="str">
        <f t="shared" si="58"/>
        <v/>
      </c>
      <c r="J376" s="82"/>
      <c r="K376" s="82"/>
    </row>
    <row r="377" spans="2:11" s="11" customFormat="1" ht="15" hidden="1" customHeight="1">
      <c r="B377" s="9">
        <v>27</v>
      </c>
      <c r="C377" s="23" t="str">
        <f t="shared" si="52"/>
        <v/>
      </c>
      <c r="D377" s="23" t="str">
        <f t="shared" si="53"/>
        <v/>
      </c>
      <c r="E377" s="12" t="str">
        <f t="shared" si="54"/>
        <v/>
      </c>
      <c r="F377" s="12" t="str">
        <f t="shared" si="55"/>
        <v/>
      </c>
      <c r="G377" s="12" t="str">
        <f t="shared" si="56"/>
        <v/>
      </c>
      <c r="H377" s="23" t="str">
        <f t="shared" si="57"/>
        <v/>
      </c>
      <c r="I377" s="82" t="str">
        <f t="shared" si="58"/>
        <v/>
      </c>
      <c r="J377" s="82"/>
      <c r="K377" s="82"/>
    </row>
    <row r="378" spans="2:11" s="11" customFormat="1" ht="15" hidden="1" customHeight="1">
      <c r="B378" s="9">
        <v>28</v>
      </c>
      <c r="C378" s="23" t="str">
        <f t="shared" si="52"/>
        <v/>
      </c>
      <c r="D378" s="23" t="str">
        <f t="shared" si="53"/>
        <v/>
      </c>
      <c r="E378" s="12" t="str">
        <f t="shared" si="54"/>
        <v/>
      </c>
      <c r="F378" s="12" t="str">
        <f t="shared" si="55"/>
        <v/>
      </c>
      <c r="G378" s="12" t="str">
        <f t="shared" si="56"/>
        <v/>
      </c>
      <c r="H378" s="23" t="str">
        <f t="shared" si="57"/>
        <v/>
      </c>
      <c r="I378" s="82" t="str">
        <f t="shared" si="58"/>
        <v/>
      </c>
      <c r="J378" s="82"/>
      <c r="K378" s="82"/>
    </row>
    <row r="379" spans="2:11" s="11" customFormat="1" ht="15" hidden="1" customHeight="1">
      <c r="B379" s="9">
        <v>29</v>
      </c>
      <c r="C379" s="23" t="str">
        <f t="shared" si="52"/>
        <v/>
      </c>
      <c r="D379" s="23" t="str">
        <f t="shared" si="53"/>
        <v/>
      </c>
      <c r="E379" s="12" t="str">
        <f t="shared" si="54"/>
        <v/>
      </c>
      <c r="F379" s="12" t="str">
        <f t="shared" si="55"/>
        <v/>
      </c>
      <c r="G379" s="12" t="str">
        <f t="shared" si="56"/>
        <v/>
      </c>
      <c r="H379" s="23" t="str">
        <f t="shared" si="57"/>
        <v/>
      </c>
      <c r="I379" s="82" t="str">
        <f t="shared" si="58"/>
        <v/>
      </c>
      <c r="J379" s="82"/>
      <c r="K379" s="82"/>
    </row>
    <row r="380" spans="2:11" s="11" customFormat="1" ht="15" hidden="1" customHeight="1">
      <c r="B380" s="9">
        <v>30</v>
      </c>
      <c r="C380" s="23" t="str">
        <f t="shared" si="52"/>
        <v/>
      </c>
      <c r="D380" s="23" t="str">
        <f t="shared" si="53"/>
        <v/>
      </c>
      <c r="E380" s="12" t="str">
        <f t="shared" si="54"/>
        <v/>
      </c>
      <c r="F380" s="12" t="str">
        <f t="shared" si="55"/>
        <v/>
      </c>
      <c r="G380" s="12" t="str">
        <f t="shared" si="56"/>
        <v/>
      </c>
      <c r="H380" s="23" t="str">
        <f t="shared" si="57"/>
        <v/>
      </c>
      <c r="I380" s="82" t="str">
        <f t="shared" si="58"/>
        <v/>
      </c>
      <c r="J380" s="82"/>
      <c r="K380" s="82"/>
    </row>
    <row r="381" spans="2:11" s="11" customFormat="1" ht="15" hidden="1" customHeight="1">
      <c r="B381" s="9">
        <v>31</v>
      </c>
      <c r="C381" s="23" t="str">
        <f t="shared" si="52"/>
        <v/>
      </c>
      <c r="D381" s="23" t="str">
        <f t="shared" si="53"/>
        <v/>
      </c>
      <c r="E381" s="12" t="str">
        <f t="shared" si="54"/>
        <v/>
      </c>
      <c r="F381" s="12" t="str">
        <f t="shared" si="55"/>
        <v/>
      </c>
      <c r="G381" s="12" t="str">
        <f t="shared" si="56"/>
        <v/>
      </c>
      <c r="H381" s="23" t="str">
        <f t="shared" si="57"/>
        <v/>
      </c>
      <c r="I381" s="82" t="str">
        <f t="shared" si="58"/>
        <v/>
      </c>
      <c r="J381" s="82"/>
      <c r="K381" s="82"/>
    </row>
    <row r="382" spans="2:11" s="11" customFormat="1" ht="15" hidden="1" customHeight="1">
      <c r="B382" s="9">
        <v>32</v>
      </c>
      <c r="C382" s="23" t="str">
        <f t="shared" si="52"/>
        <v/>
      </c>
      <c r="D382" s="23" t="str">
        <f t="shared" si="53"/>
        <v/>
      </c>
      <c r="E382" s="12" t="str">
        <f t="shared" si="54"/>
        <v/>
      </c>
      <c r="F382" s="12" t="str">
        <f t="shared" si="55"/>
        <v/>
      </c>
      <c r="G382" s="12" t="str">
        <f t="shared" si="56"/>
        <v/>
      </c>
      <c r="H382" s="23" t="str">
        <f t="shared" si="57"/>
        <v/>
      </c>
      <c r="I382" s="82" t="str">
        <f t="shared" si="58"/>
        <v/>
      </c>
      <c r="J382" s="82"/>
      <c r="K382" s="82"/>
    </row>
    <row r="383" spans="2:11" s="11" customFormat="1" ht="15" hidden="1" customHeight="1">
      <c r="B383" s="9">
        <v>33</v>
      </c>
      <c r="C383" s="23" t="str">
        <f t="shared" si="52"/>
        <v/>
      </c>
      <c r="D383" s="23" t="str">
        <f t="shared" si="53"/>
        <v/>
      </c>
      <c r="E383" s="12" t="str">
        <f t="shared" si="54"/>
        <v/>
      </c>
      <c r="F383" s="12" t="str">
        <f t="shared" si="55"/>
        <v/>
      </c>
      <c r="G383" s="12" t="str">
        <f t="shared" si="56"/>
        <v/>
      </c>
      <c r="H383" s="23" t="str">
        <f t="shared" si="57"/>
        <v/>
      </c>
      <c r="I383" s="82" t="str">
        <f t="shared" si="58"/>
        <v/>
      </c>
      <c r="J383" s="82"/>
      <c r="K383" s="82"/>
    </row>
    <row r="384" spans="2:11" s="11" customFormat="1" ht="15" hidden="1" customHeight="1">
      <c r="B384" s="9">
        <v>34</v>
      </c>
      <c r="C384" s="23" t="str">
        <f t="shared" si="52"/>
        <v/>
      </c>
      <c r="D384" s="23" t="str">
        <f t="shared" si="53"/>
        <v/>
      </c>
      <c r="E384" s="12" t="str">
        <f t="shared" si="54"/>
        <v/>
      </c>
      <c r="F384" s="12" t="str">
        <f t="shared" si="55"/>
        <v/>
      </c>
      <c r="G384" s="12" t="str">
        <f t="shared" si="56"/>
        <v/>
      </c>
      <c r="H384" s="23" t="str">
        <f t="shared" si="57"/>
        <v/>
      </c>
      <c r="I384" s="82" t="str">
        <f t="shared" si="58"/>
        <v/>
      </c>
      <c r="J384" s="82"/>
      <c r="K384" s="82"/>
    </row>
    <row r="385" spans="2:11" s="11" customFormat="1" ht="15" hidden="1" customHeight="1">
      <c r="B385" s="9">
        <v>35</v>
      </c>
      <c r="C385" s="23" t="str">
        <f t="shared" si="52"/>
        <v/>
      </c>
      <c r="D385" s="23" t="str">
        <f t="shared" si="53"/>
        <v/>
      </c>
      <c r="E385" s="12" t="str">
        <f t="shared" si="54"/>
        <v/>
      </c>
      <c r="F385" s="12" t="str">
        <f t="shared" si="55"/>
        <v/>
      </c>
      <c r="G385" s="12" t="str">
        <f t="shared" si="56"/>
        <v/>
      </c>
      <c r="H385" s="23" t="str">
        <f t="shared" si="57"/>
        <v/>
      </c>
      <c r="I385" s="82" t="str">
        <f t="shared" si="58"/>
        <v/>
      </c>
      <c r="J385" s="82"/>
      <c r="K385" s="82"/>
    </row>
    <row r="386" spans="2:11" s="11" customFormat="1" ht="15" hidden="1" customHeight="1">
      <c r="B386" s="9">
        <v>36</v>
      </c>
      <c r="C386" s="23" t="str">
        <f t="shared" si="52"/>
        <v/>
      </c>
      <c r="D386" s="23" t="str">
        <f t="shared" si="53"/>
        <v/>
      </c>
      <c r="E386" s="12" t="str">
        <f t="shared" si="54"/>
        <v/>
      </c>
      <c r="F386" s="12" t="str">
        <f t="shared" si="55"/>
        <v/>
      </c>
      <c r="G386" s="12" t="str">
        <f t="shared" si="56"/>
        <v/>
      </c>
      <c r="H386" s="23" t="str">
        <f t="shared" si="57"/>
        <v/>
      </c>
      <c r="I386" s="82" t="str">
        <f t="shared" si="58"/>
        <v/>
      </c>
      <c r="J386" s="82"/>
      <c r="K386" s="82"/>
    </row>
    <row r="387" spans="2:11" s="11" customFormat="1" ht="15" hidden="1" customHeight="1">
      <c r="B387" s="9">
        <v>37</v>
      </c>
      <c r="C387" s="23" t="str">
        <f t="shared" si="52"/>
        <v/>
      </c>
      <c r="D387" s="23" t="str">
        <f t="shared" si="53"/>
        <v/>
      </c>
      <c r="E387" s="12" t="str">
        <f t="shared" si="54"/>
        <v/>
      </c>
      <c r="F387" s="12" t="str">
        <f t="shared" si="55"/>
        <v/>
      </c>
      <c r="G387" s="12" t="str">
        <f t="shared" si="56"/>
        <v/>
      </c>
      <c r="H387" s="23" t="str">
        <f t="shared" si="57"/>
        <v/>
      </c>
      <c r="I387" s="82" t="str">
        <f t="shared" si="58"/>
        <v/>
      </c>
      <c r="J387" s="82"/>
      <c r="K387" s="82"/>
    </row>
    <row r="388" spans="2:11" s="11" customFormat="1" ht="15" hidden="1" customHeight="1">
      <c r="B388" s="9">
        <v>38</v>
      </c>
      <c r="C388" s="23" t="str">
        <f t="shared" si="52"/>
        <v/>
      </c>
      <c r="D388" s="23" t="str">
        <f t="shared" si="53"/>
        <v/>
      </c>
      <c r="E388" s="12" t="str">
        <f t="shared" si="54"/>
        <v/>
      </c>
      <c r="F388" s="12" t="str">
        <f t="shared" si="55"/>
        <v/>
      </c>
      <c r="G388" s="12" t="str">
        <f t="shared" si="56"/>
        <v/>
      </c>
      <c r="H388" s="23" t="str">
        <f t="shared" si="57"/>
        <v/>
      </c>
      <c r="I388" s="82" t="str">
        <f t="shared" si="58"/>
        <v/>
      </c>
      <c r="J388" s="82"/>
      <c r="K388" s="82"/>
    </row>
    <row r="389" spans="2:11" s="11" customFormat="1" ht="15" hidden="1" customHeight="1">
      <c r="B389" s="9">
        <v>39</v>
      </c>
      <c r="C389" s="23" t="str">
        <f t="shared" si="52"/>
        <v/>
      </c>
      <c r="D389" s="23" t="str">
        <f t="shared" si="53"/>
        <v/>
      </c>
      <c r="E389" s="12" t="str">
        <f t="shared" si="54"/>
        <v/>
      </c>
      <c r="F389" s="12" t="str">
        <f t="shared" si="55"/>
        <v/>
      </c>
      <c r="G389" s="12" t="str">
        <f t="shared" si="56"/>
        <v/>
      </c>
      <c r="H389" s="23" t="str">
        <f t="shared" si="57"/>
        <v/>
      </c>
      <c r="I389" s="82" t="str">
        <f t="shared" si="58"/>
        <v/>
      </c>
      <c r="J389" s="82"/>
      <c r="K389" s="82"/>
    </row>
    <row r="390" spans="2:11" s="11" customFormat="1" ht="15" hidden="1" customHeight="1">
      <c r="B390" s="9">
        <v>40</v>
      </c>
      <c r="C390" s="23" t="str">
        <f t="shared" si="52"/>
        <v/>
      </c>
      <c r="D390" s="23" t="str">
        <f t="shared" si="53"/>
        <v/>
      </c>
      <c r="E390" s="12" t="str">
        <f t="shared" si="54"/>
        <v/>
      </c>
      <c r="F390" s="12" t="str">
        <f t="shared" si="55"/>
        <v/>
      </c>
      <c r="G390" s="12" t="str">
        <f t="shared" si="56"/>
        <v/>
      </c>
      <c r="H390" s="23" t="str">
        <f t="shared" si="57"/>
        <v/>
      </c>
      <c r="I390" s="82" t="str">
        <f t="shared" si="58"/>
        <v/>
      </c>
      <c r="J390" s="82"/>
      <c r="K390" s="82"/>
    </row>
    <row r="391" spans="2:11" s="11" customFormat="1" ht="15" hidden="1" customHeight="1">
      <c r="B391" s="9">
        <v>41</v>
      </c>
      <c r="C391" s="23" t="str">
        <f t="shared" si="52"/>
        <v/>
      </c>
      <c r="D391" s="23" t="str">
        <f t="shared" si="53"/>
        <v/>
      </c>
      <c r="E391" s="12" t="str">
        <f t="shared" si="54"/>
        <v/>
      </c>
      <c r="F391" s="12" t="str">
        <f t="shared" si="55"/>
        <v/>
      </c>
      <c r="G391" s="12" t="str">
        <f t="shared" si="56"/>
        <v/>
      </c>
      <c r="H391" s="23" t="str">
        <f t="shared" si="57"/>
        <v/>
      </c>
      <c r="I391" s="82" t="str">
        <f t="shared" si="58"/>
        <v/>
      </c>
      <c r="J391" s="82"/>
      <c r="K391" s="82"/>
    </row>
    <row r="392" spans="2:11" s="11" customFormat="1" ht="15" hidden="1" customHeight="1">
      <c r="B392" s="9">
        <v>42</v>
      </c>
      <c r="C392" s="23" t="str">
        <f t="shared" si="52"/>
        <v/>
      </c>
      <c r="D392" s="23" t="str">
        <f t="shared" si="53"/>
        <v/>
      </c>
      <c r="E392" s="12" t="str">
        <f t="shared" si="54"/>
        <v/>
      </c>
      <c r="F392" s="12" t="str">
        <f t="shared" si="55"/>
        <v/>
      </c>
      <c r="G392" s="12" t="str">
        <f t="shared" si="56"/>
        <v/>
      </c>
      <c r="H392" s="23" t="str">
        <f t="shared" si="57"/>
        <v/>
      </c>
      <c r="I392" s="82" t="str">
        <f t="shared" si="58"/>
        <v/>
      </c>
      <c r="J392" s="82"/>
      <c r="K392" s="82"/>
    </row>
    <row r="393" spans="2:11" s="11" customFormat="1" ht="15" hidden="1" customHeight="1">
      <c r="B393" s="9">
        <v>43</v>
      </c>
      <c r="C393" s="23" t="str">
        <f t="shared" si="52"/>
        <v/>
      </c>
      <c r="D393" s="23" t="str">
        <f t="shared" si="53"/>
        <v/>
      </c>
      <c r="E393" s="12" t="str">
        <f t="shared" si="54"/>
        <v/>
      </c>
      <c r="F393" s="12" t="str">
        <f t="shared" si="55"/>
        <v/>
      </c>
      <c r="G393" s="12" t="str">
        <f t="shared" si="56"/>
        <v/>
      </c>
      <c r="H393" s="23" t="str">
        <f t="shared" si="57"/>
        <v/>
      </c>
      <c r="I393" s="82" t="str">
        <f t="shared" si="58"/>
        <v/>
      </c>
      <c r="J393" s="82"/>
      <c r="K393" s="82"/>
    </row>
    <row r="394" spans="2:11" s="11" customFormat="1" ht="15" hidden="1" customHeight="1">
      <c r="B394" s="9">
        <v>44</v>
      </c>
      <c r="C394" s="23" t="str">
        <f t="shared" si="52"/>
        <v/>
      </c>
      <c r="D394" s="23" t="str">
        <f t="shared" si="53"/>
        <v/>
      </c>
      <c r="E394" s="12" t="str">
        <f t="shared" si="54"/>
        <v/>
      </c>
      <c r="F394" s="12" t="str">
        <f t="shared" si="55"/>
        <v/>
      </c>
      <c r="G394" s="12" t="str">
        <f t="shared" si="56"/>
        <v/>
      </c>
      <c r="H394" s="23" t="str">
        <f t="shared" si="57"/>
        <v/>
      </c>
      <c r="I394" s="82" t="str">
        <f t="shared" si="58"/>
        <v/>
      </c>
      <c r="J394" s="82"/>
      <c r="K394" s="82"/>
    </row>
    <row r="395" spans="2:11" s="11" customFormat="1" ht="15" hidden="1" customHeight="1">
      <c r="B395" s="9">
        <v>45</v>
      </c>
      <c r="C395" s="23" t="str">
        <f t="shared" si="52"/>
        <v/>
      </c>
      <c r="D395" s="23" t="str">
        <f t="shared" si="53"/>
        <v/>
      </c>
      <c r="E395" s="12" t="str">
        <f t="shared" si="54"/>
        <v/>
      </c>
      <c r="F395" s="12" t="str">
        <f t="shared" si="55"/>
        <v/>
      </c>
      <c r="G395" s="12" t="str">
        <f t="shared" si="56"/>
        <v/>
      </c>
      <c r="H395" s="23" t="str">
        <f t="shared" si="57"/>
        <v/>
      </c>
      <c r="I395" s="82" t="str">
        <f t="shared" si="58"/>
        <v/>
      </c>
      <c r="J395" s="82"/>
      <c r="K395" s="82"/>
    </row>
    <row r="396" spans="2:11" s="11" customFormat="1" ht="15" hidden="1" customHeight="1">
      <c r="B396" s="9">
        <v>46</v>
      </c>
      <c r="C396" s="23" t="str">
        <f t="shared" si="52"/>
        <v/>
      </c>
      <c r="D396" s="23" t="str">
        <f t="shared" si="53"/>
        <v/>
      </c>
      <c r="E396" s="12" t="str">
        <f t="shared" si="54"/>
        <v/>
      </c>
      <c r="F396" s="12" t="str">
        <f t="shared" si="55"/>
        <v/>
      </c>
      <c r="G396" s="12" t="str">
        <f t="shared" si="56"/>
        <v/>
      </c>
      <c r="H396" s="23" t="str">
        <f t="shared" si="57"/>
        <v/>
      </c>
      <c r="I396" s="82" t="str">
        <f t="shared" si="58"/>
        <v/>
      </c>
      <c r="J396" s="82"/>
      <c r="K396" s="82"/>
    </row>
    <row r="397" spans="2:11" s="11" customFormat="1" ht="15" hidden="1" customHeight="1">
      <c r="B397" s="9">
        <v>47</v>
      </c>
      <c r="C397" s="23" t="str">
        <f t="shared" si="52"/>
        <v/>
      </c>
      <c r="D397" s="23" t="str">
        <f t="shared" si="53"/>
        <v/>
      </c>
      <c r="E397" s="12" t="str">
        <f t="shared" si="54"/>
        <v/>
      </c>
      <c r="F397" s="12" t="str">
        <f t="shared" si="55"/>
        <v/>
      </c>
      <c r="G397" s="12" t="str">
        <f t="shared" si="56"/>
        <v/>
      </c>
      <c r="H397" s="23" t="str">
        <f t="shared" si="57"/>
        <v/>
      </c>
      <c r="I397" s="82" t="str">
        <f t="shared" si="58"/>
        <v/>
      </c>
      <c r="J397" s="82"/>
      <c r="K397" s="82"/>
    </row>
    <row r="398" spans="2:11" s="11" customFormat="1" ht="15" hidden="1" customHeight="1">
      <c r="B398" s="9">
        <v>48</v>
      </c>
      <c r="C398" s="23" t="str">
        <f t="shared" si="52"/>
        <v/>
      </c>
      <c r="D398" s="23" t="str">
        <f t="shared" si="53"/>
        <v/>
      </c>
      <c r="E398" s="12" t="str">
        <f t="shared" si="54"/>
        <v/>
      </c>
      <c r="F398" s="12" t="str">
        <f t="shared" si="55"/>
        <v/>
      </c>
      <c r="G398" s="12" t="str">
        <f t="shared" si="56"/>
        <v/>
      </c>
      <c r="H398" s="23" t="str">
        <f t="shared" si="57"/>
        <v/>
      </c>
      <c r="I398" s="82" t="str">
        <f t="shared" si="58"/>
        <v/>
      </c>
      <c r="J398" s="82"/>
      <c r="K398" s="82"/>
    </row>
    <row r="399" spans="2:11" s="11" customFormat="1" ht="15" hidden="1" customHeight="1">
      <c r="B399" s="9">
        <v>49</v>
      </c>
      <c r="C399" s="23" t="str">
        <f t="shared" si="52"/>
        <v/>
      </c>
      <c r="D399" s="23" t="str">
        <f t="shared" si="53"/>
        <v/>
      </c>
      <c r="E399" s="12" t="str">
        <f t="shared" si="54"/>
        <v/>
      </c>
      <c r="F399" s="12" t="str">
        <f t="shared" si="55"/>
        <v/>
      </c>
      <c r="G399" s="12" t="str">
        <f t="shared" si="56"/>
        <v/>
      </c>
      <c r="H399" s="23" t="str">
        <f t="shared" si="57"/>
        <v/>
      </c>
      <c r="I399" s="82" t="str">
        <f t="shared" si="58"/>
        <v/>
      </c>
      <c r="J399" s="82"/>
      <c r="K399" s="82"/>
    </row>
    <row r="400" spans="2:11" s="11" customFormat="1" ht="15" hidden="1" customHeight="1">
      <c r="B400" s="9">
        <v>50</v>
      </c>
      <c r="C400" s="23" t="str">
        <f t="shared" si="52"/>
        <v/>
      </c>
      <c r="D400" s="23" t="str">
        <f t="shared" si="53"/>
        <v/>
      </c>
      <c r="E400" s="12" t="str">
        <f t="shared" si="54"/>
        <v/>
      </c>
      <c r="F400" s="12" t="str">
        <f t="shared" si="55"/>
        <v/>
      </c>
      <c r="G400" s="12" t="str">
        <f t="shared" si="56"/>
        <v/>
      </c>
      <c r="H400" s="23" t="str">
        <f t="shared" si="57"/>
        <v/>
      </c>
      <c r="I400" s="82" t="str">
        <f t="shared" si="58"/>
        <v/>
      </c>
      <c r="J400" s="82"/>
      <c r="K400" s="82"/>
    </row>
    <row r="401" spans="2:11" s="11" customFormat="1" ht="15" hidden="1" customHeight="1">
      <c r="B401" s="9">
        <v>51</v>
      </c>
      <c r="C401" s="23" t="str">
        <f t="shared" si="52"/>
        <v/>
      </c>
      <c r="D401" s="23" t="str">
        <f t="shared" si="53"/>
        <v/>
      </c>
      <c r="E401" s="12" t="str">
        <f t="shared" si="54"/>
        <v/>
      </c>
      <c r="F401" s="12" t="str">
        <f t="shared" si="55"/>
        <v/>
      </c>
      <c r="G401" s="12" t="str">
        <f t="shared" si="56"/>
        <v/>
      </c>
      <c r="H401" s="23" t="str">
        <f t="shared" si="57"/>
        <v/>
      </c>
      <c r="I401" s="82" t="str">
        <f t="shared" si="58"/>
        <v/>
      </c>
      <c r="J401" s="82"/>
      <c r="K401" s="82"/>
    </row>
    <row r="402" spans="2:11" s="11" customFormat="1" ht="15" hidden="1" customHeight="1">
      <c r="B402" s="9">
        <v>52</v>
      </c>
      <c r="C402" s="23" t="str">
        <f t="shared" si="52"/>
        <v/>
      </c>
      <c r="D402" s="23" t="str">
        <f t="shared" si="53"/>
        <v/>
      </c>
      <c r="E402" s="12" t="str">
        <f t="shared" si="54"/>
        <v/>
      </c>
      <c r="F402" s="12" t="str">
        <f t="shared" si="55"/>
        <v/>
      </c>
      <c r="G402" s="12" t="str">
        <f t="shared" si="56"/>
        <v/>
      </c>
      <c r="H402" s="23" t="str">
        <f t="shared" si="57"/>
        <v/>
      </c>
      <c r="I402" s="82" t="str">
        <f t="shared" si="58"/>
        <v/>
      </c>
      <c r="J402" s="82"/>
      <c r="K402" s="82"/>
    </row>
    <row r="403" spans="2:11" s="11" customFormat="1" ht="15" hidden="1" customHeight="1">
      <c r="B403" s="9">
        <v>53</v>
      </c>
      <c r="C403" s="23" t="str">
        <f t="shared" si="52"/>
        <v/>
      </c>
      <c r="D403" s="23" t="str">
        <f t="shared" si="53"/>
        <v/>
      </c>
      <c r="E403" s="12" t="str">
        <f t="shared" si="54"/>
        <v/>
      </c>
      <c r="F403" s="12" t="str">
        <f t="shared" si="55"/>
        <v/>
      </c>
      <c r="G403" s="12" t="str">
        <f t="shared" si="56"/>
        <v/>
      </c>
      <c r="H403" s="23" t="str">
        <f t="shared" si="57"/>
        <v/>
      </c>
      <c r="I403" s="82" t="str">
        <f t="shared" si="58"/>
        <v/>
      </c>
      <c r="J403" s="82"/>
      <c r="K403" s="82"/>
    </row>
    <row r="404" spans="2:11" s="11" customFormat="1" ht="15" hidden="1" customHeight="1">
      <c r="B404" s="9">
        <v>54</v>
      </c>
      <c r="C404" s="23" t="str">
        <f t="shared" si="52"/>
        <v/>
      </c>
      <c r="D404" s="23" t="str">
        <f t="shared" si="53"/>
        <v/>
      </c>
      <c r="E404" s="12" t="str">
        <f t="shared" si="54"/>
        <v/>
      </c>
      <c r="F404" s="12" t="str">
        <f t="shared" si="55"/>
        <v/>
      </c>
      <c r="G404" s="12" t="str">
        <f t="shared" si="56"/>
        <v/>
      </c>
      <c r="H404" s="23" t="str">
        <f t="shared" si="57"/>
        <v/>
      </c>
      <c r="I404" s="82" t="str">
        <f t="shared" si="58"/>
        <v/>
      </c>
      <c r="J404" s="82"/>
      <c r="K404" s="82"/>
    </row>
    <row r="405" spans="2:11" s="11" customFormat="1" ht="15" hidden="1" customHeight="1">
      <c r="B405" s="9">
        <v>55</v>
      </c>
      <c r="C405" s="23" t="str">
        <f t="shared" si="52"/>
        <v/>
      </c>
      <c r="D405" s="23" t="str">
        <f t="shared" si="53"/>
        <v/>
      </c>
      <c r="E405" s="12" t="str">
        <f t="shared" si="54"/>
        <v/>
      </c>
      <c r="F405" s="12" t="str">
        <f t="shared" si="55"/>
        <v/>
      </c>
      <c r="G405" s="12" t="str">
        <f t="shared" si="56"/>
        <v/>
      </c>
      <c r="H405" s="23" t="str">
        <f t="shared" si="57"/>
        <v/>
      </c>
      <c r="I405" s="82" t="str">
        <f t="shared" si="58"/>
        <v/>
      </c>
      <c r="J405" s="82"/>
      <c r="K405" s="82"/>
    </row>
    <row r="406" spans="2:11" s="11" customFormat="1" ht="15" hidden="1" customHeight="1">
      <c r="B406" s="9">
        <v>56</v>
      </c>
      <c r="C406" s="23" t="str">
        <f t="shared" si="52"/>
        <v/>
      </c>
      <c r="D406" s="23" t="str">
        <f t="shared" si="53"/>
        <v/>
      </c>
      <c r="E406" s="12" t="str">
        <f t="shared" si="54"/>
        <v/>
      </c>
      <c r="F406" s="12" t="str">
        <f t="shared" si="55"/>
        <v/>
      </c>
      <c r="G406" s="12" t="str">
        <f t="shared" si="56"/>
        <v/>
      </c>
      <c r="H406" s="23" t="str">
        <f t="shared" si="57"/>
        <v/>
      </c>
      <c r="I406" s="82" t="str">
        <f t="shared" si="58"/>
        <v/>
      </c>
      <c r="J406" s="82"/>
      <c r="K406" s="82"/>
    </row>
    <row r="407" spans="2:11" s="11" customFormat="1" ht="15" hidden="1" customHeight="1">
      <c r="B407" s="9">
        <v>57</v>
      </c>
      <c r="C407" s="23" t="str">
        <f t="shared" si="52"/>
        <v/>
      </c>
      <c r="D407" s="23" t="str">
        <f t="shared" si="53"/>
        <v/>
      </c>
      <c r="E407" s="12" t="str">
        <f t="shared" si="54"/>
        <v/>
      </c>
      <c r="F407" s="12" t="str">
        <f t="shared" si="55"/>
        <v/>
      </c>
      <c r="G407" s="12" t="str">
        <f t="shared" si="56"/>
        <v/>
      </c>
      <c r="H407" s="23" t="str">
        <f t="shared" si="57"/>
        <v/>
      </c>
      <c r="I407" s="82" t="str">
        <f t="shared" si="58"/>
        <v/>
      </c>
      <c r="J407" s="82"/>
      <c r="K407" s="82"/>
    </row>
    <row r="408" spans="2:11" s="11" customFormat="1" ht="15" hidden="1" customHeight="1">
      <c r="B408" s="9">
        <v>58</v>
      </c>
      <c r="C408" s="23" t="str">
        <f t="shared" si="52"/>
        <v/>
      </c>
      <c r="D408" s="23" t="str">
        <f t="shared" si="53"/>
        <v/>
      </c>
      <c r="E408" s="12" t="str">
        <f t="shared" si="54"/>
        <v/>
      </c>
      <c r="F408" s="12" t="str">
        <f t="shared" si="55"/>
        <v/>
      </c>
      <c r="G408" s="12" t="str">
        <f t="shared" si="56"/>
        <v/>
      </c>
      <c r="H408" s="23" t="str">
        <f t="shared" si="57"/>
        <v/>
      </c>
      <c r="I408" s="82" t="str">
        <f t="shared" si="58"/>
        <v/>
      </c>
      <c r="J408" s="82"/>
      <c r="K408" s="82"/>
    </row>
    <row r="409" spans="2:11" s="11" customFormat="1" ht="15" hidden="1" customHeight="1">
      <c r="B409" s="9">
        <v>59</v>
      </c>
      <c r="C409" s="23" t="str">
        <f t="shared" si="52"/>
        <v/>
      </c>
      <c r="D409" s="23" t="str">
        <f t="shared" si="53"/>
        <v/>
      </c>
      <c r="E409" s="12" t="str">
        <f t="shared" si="54"/>
        <v/>
      </c>
      <c r="F409" s="12" t="str">
        <f t="shared" si="55"/>
        <v/>
      </c>
      <c r="G409" s="12" t="str">
        <f t="shared" si="56"/>
        <v/>
      </c>
      <c r="H409" s="23" t="str">
        <f t="shared" si="57"/>
        <v/>
      </c>
      <c r="I409" s="82" t="str">
        <f t="shared" si="58"/>
        <v/>
      </c>
      <c r="J409" s="82"/>
      <c r="K409" s="82"/>
    </row>
    <row r="410" spans="2:11" s="11" customFormat="1" ht="15" hidden="1" customHeight="1">
      <c r="B410" s="9">
        <v>60</v>
      </c>
      <c r="C410" s="23" t="str">
        <f t="shared" si="52"/>
        <v/>
      </c>
      <c r="D410" s="23" t="str">
        <f t="shared" si="53"/>
        <v/>
      </c>
      <c r="E410" s="12" t="str">
        <f t="shared" si="54"/>
        <v/>
      </c>
      <c r="F410" s="12" t="str">
        <f t="shared" si="55"/>
        <v/>
      </c>
      <c r="G410" s="12" t="str">
        <f t="shared" si="56"/>
        <v/>
      </c>
      <c r="H410" s="23" t="str">
        <f t="shared" si="57"/>
        <v/>
      </c>
      <c r="I410" s="82" t="str">
        <f t="shared" si="58"/>
        <v/>
      </c>
      <c r="J410" s="82"/>
      <c r="K410" s="82"/>
    </row>
    <row r="411" spans="2:11" s="11" customFormat="1" ht="15" hidden="1" customHeight="1">
      <c r="B411" s="9">
        <v>61</v>
      </c>
      <c r="C411" s="23" t="str">
        <f t="shared" si="52"/>
        <v/>
      </c>
      <c r="D411" s="23" t="str">
        <f t="shared" si="53"/>
        <v/>
      </c>
      <c r="E411" s="12" t="str">
        <f t="shared" si="54"/>
        <v/>
      </c>
      <c r="F411" s="12" t="str">
        <f t="shared" si="55"/>
        <v/>
      </c>
      <c r="G411" s="12" t="str">
        <f t="shared" si="56"/>
        <v/>
      </c>
      <c r="H411" s="23" t="str">
        <f t="shared" si="57"/>
        <v/>
      </c>
      <c r="I411" s="82" t="str">
        <f t="shared" si="58"/>
        <v/>
      </c>
      <c r="J411" s="82"/>
      <c r="K411" s="82"/>
    </row>
    <row r="412" spans="2:11" s="11" customFormat="1" ht="15" hidden="1" customHeight="1">
      <c r="B412" s="9">
        <v>62</v>
      </c>
      <c r="C412" s="23" t="str">
        <f t="shared" si="52"/>
        <v/>
      </c>
      <c r="D412" s="23" t="str">
        <f t="shared" si="53"/>
        <v/>
      </c>
      <c r="E412" s="12" t="str">
        <f t="shared" si="54"/>
        <v/>
      </c>
      <c r="F412" s="12" t="str">
        <f t="shared" si="55"/>
        <v/>
      </c>
      <c r="G412" s="12" t="str">
        <f t="shared" si="56"/>
        <v/>
      </c>
      <c r="H412" s="23" t="str">
        <f t="shared" si="57"/>
        <v/>
      </c>
      <c r="I412" s="82" t="str">
        <f t="shared" si="58"/>
        <v/>
      </c>
      <c r="J412" s="82"/>
      <c r="K412" s="82"/>
    </row>
    <row r="413" spans="2:11" s="11" customFormat="1" ht="15" hidden="1" customHeight="1">
      <c r="B413" s="9">
        <v>63</v>
      </c>
      <c r="C413" s="23" t="str">
        <f t="shared" si="52"/>
        <v/>
      </c>
      <c r="D413" s="23" t="str">
        <f t="shared" si="53"/>
        <v/>
      </c>
      <c r="E413" s="12" t="str">
        <f t="shared" si="54"/>
        <v/>
      </c>
      <c r="F413" s="12" t="str">
        <f t="shared" si="55"/>
        <v/>
      </c>
      <c r="G413" s="12" t="str">
        <f t="shared" si="56"/>
        <v/>
      </c>
      <c r="H413" s="23" t="str">
        <f t="shared" si="57"/>
        <v/>
      </c>
      <c r="I413" s="82" t="str">
        <f t="shared" si="58"/>
        <v/>
      </c>
      <c r="J413" s="82"/>
      <c r="K413" s="82"/>
    </row>
    <row r="414" spans="2:11" s="11" customFormat="1" ht="15" hidden="1" customHeight="1">
      <c r="B414" s="9">
        <v>64</v>
      </c>
      <c r="C414" s="23" t="str">
        <f t="shared" si="52"/>
        <v/>
      </c>
      <c r="D414" s="23" t="str">
        <f t="shared" si="53"/>
        <v/>
      </c>
      <c r="E414" s="12" t="str">
        <f t="shared" si="54"/>
        <v/>
      </c>
      <c r="F414" s="12" t="str">
        <f t="shared" si="55"/>
        <v/>
      </c>
      <c r="G414" s="12" t="str">
        <f t="shared" si="56"/>
        <v/>
      </c>
      <c r="H414" s="23" t="str">
        <f t="shared" si="57"/>
        <v/>
      </c>
      <c r="I414" s="82" t="str">
        <f t="shared" si="58"/>
        <v/>
      </c>
      <c r="J414" s="82"/>
      <c r="K414" s="82"/>
    </row>
    <row r="415" spans="2:11" s="11" customFormat="1" ht="15" hidden="1" customHeight="1">
      <c r="B415" s="9">
        <v>65</v>
      </c>
      <c r="C415" s="23" t="str">
        <f t="shared" ref="C415:C450" si="59">IFERROR(VLOOKUP("その他の社会活動"&amp;B415,$A$3:$J$19,3,FALSE),"")</f>
        <v/>
      </c>
      <c r="D415" s="23" t="str">
        <f t="shared" ref="D415:D450" si="60">IFERROR(VLOOKUP("その他の社会活動"&amp;B415,$A$3:$J$19,4,FALSE),"")</f>
        <v/>
      </c>
      <c r="E415" s="12" t="str">
        <f t="shared" ref="E415:E450" si="61">IFERROR(VLOOKUP("その他の社会活動"&amp;B415,$A$3:$J$19,5,FALSE),"")</f>
        <v/>
      </c>
      <c r="F415" s="12" t="str">
        <f t="shared" ref="F415:F450" si="62">IFERROR(VLOOKUP("その他の社会活動"&amp;B415,$A$3:$J$19,6,FALSE),"")</f>
        <v/>
      </c>
      <c r="G415" s="12" t="str">
        <f t="shared" ref="G415:G450" si="63">IFERROR(VLOOKUP("その他の社会活動"&amp;B415,$A$3:$J$19,7,FALSE),"")</f>
        <v/>
      </c>
      <c r="H415" s="23" t="str">
        <f t="shared" ref="H415:H450" si="64">IFERROR(VLOOKUP("その他の社会活動"&amp;B415,$A$3:$J$19,8,FALSE),"")</f>
        <v/>
      </c>
      <c r="I415" s="82" t="str">
        <f t="shared" ref="I415:I450" si="65">IFERROR(VLOOKUP("その他の社会活動"&amp;B415,$A$3:$J$19,10,FALSE),"")</f>
        <v/>
      </c>
      <c r="J415" s="82"/>
      <c r="K415" s="82"/>
    </row>
    <row r="416" spans="2:11" s="11" customFormat="1" ht="15" hidden="1" customHeight="1">
      <c r="B416" s="9">
        <v>66</v>
      </c>
      <c r="C416" s="23" t="str">
        <f t="shared" si="59"/>
        <v/>
      </c>
      <c r="D416" s="23" t="str">
        <f t="shared" si="60"/>
        <v/>
      </c>
      <c r="E416" s="12" t="str">
        <f t="shared" si="61"/>
        <v/>
      </c>
      <c r="F416" s="12" t="str">
        <f t="shared" si="62"/>
        <v/>
      </c>
      <c r="G416" s="12" t="str">
        <f t="shared" si="63"/>
        <v/>
      </c>
      <c r="H416" s="23" t="str">
        <f t="shared" si="64"/>
        <v/>
      </c>
      <c r="I416" s="82" t="str">
        <f t="shared" si="65"/>
        <v/>
      </c>
      <c r="J416" s="82"/>
      <c r="K416" s="82"/>
    </row>
    <row r="417" spans="2:11" s="11" customFormat="1" ht="15" hidden="1" customHeight="1">
      <c r="B417" s="9">
        <v>67</v>
      </c>
      <c r="C417" s="23" t="str">
        <f t="shared" si="59"/>
        <v/>
      </c>
      <c r="D417" s="23" t="str">
        <f t="shared" si="60"/>
        <v/>
      </c>
      <c r="E417" s="12" t="str">
        <f t="shared" si="61"/>
        <v/>
      </c>
      <c r="F417" s="12" t="str">
        <f t="shared" si="62"/>
        <v/>
      </c>
      <c r="G417" s="12" t="str">
        <f t="shared" si="63"/>
        <v/>
      </c>
      <c r="H417" s="23" t="str">
        <f t="shared" si="64"/>
        <v/>
      </c>
      <c r="I417" s="82" t="str">
        <f t="shared" si="65"/>
        <v/>
      </c>
      <c r="J417" s="82"/>
      <c r="K417" s="82"/>
    </row>
    <row r="418" spans="2:11" s="11" customFormat="1" ht="15" hidden="1" customHeight="1">
      <c r="B418" s="9">
        <v>68</v>
      </c>
      <c r="C418" s="23" t="str">
        <f t="shared" si="59"/>
        <v/>
      </c>
      <c r="D418" s="23" t="str">
        <f t="shared" si="60"/>
        <v/>
      </c>
      <c r="E418" s="12" t="str">
        <f t="shared" si="61"/>
        <v/>
      </c>
      <c r="F418" s="12" t="str">
        <f t="shared" si="62"/>
        <v/>
      </c>
      <c r="G418" s="12" t="str">
        <f t="shared" si="63"/>
        <v/>
      </c>
      <c r="H418" s="23" t="str">
        <f t="shared" si="64"/>
        <v/>
      </c>
      <c r="I418" s="82" t="str">
        <f t="shared" si="65"/>
        <v/>
      </c>
      <c r="J418" s="82"/>
      <c r="K418" s="82"/>
    </row>
    <row r="419" spans="2:11" s="11" customFormat="1" ht="15" hidden="1" customHeight="1">
      <c r="B419" s="9">
        <v>69</v>
      </c>
      <c r="C419" s="23" t="str">
        <f t="shared" si="59"/>
        <v/>
      </c>
      <c r="D419" s="23" t="str">
        <f t="shared" si="60"/>
        <v/>
      </c>
      <c r="E419" s="12" t="str">
        <f t="shared" si="61"/>
        <v/>
      </c>
      <c r="F419" s="12" t="str">
        <f t="shared" si="62"/>
        <v/>
      </c>
      <c r="G419" s="12" t="str">
        <f t="shared" si="63"/>
        <v/>
      </c>
      <c r="H419" s="23" t="str">
        <f t="shared" si="64"/>
        <v/>
      </c>
      <c r="I419" s="82" t="str">
        <f t="shared" si="65"/>
        <v/>
      </c>
      <c r="J419" s="82"/>
      <c r="K419" s="82"/>
    </row>
    <row r="420" spans="2:11" s="11" customFormat="1" ht="15" hidden="1" customHeight="1">
      <c r="B420" s="9">
        <v>70</v>
      </c>
      <c r="C420" s="23" t="str">
        <f t="shared" si="59"/>
        <v/>
      </c>
      <c r="D420" s="23" t="str">
        <f t="shared" si="60"/>
        <v/>
      </c>
      <c r="E420" s="12" t="str">
        <f t="shared" si="61"/>
        <v/>
      </c>
      <c r="F420" s="12" t="str">
        <f t="shared" si="62"/>
        <v/>
      </c>
      <c r="G420" s="12" t="str">
        <f t="shared" si="63"/>
        <v/>
      </c>
      <c r="H420" s="23" t="str">
        <f t="shared" si="64"/>
        <v/>
      </c>
      <c r="I420" s="82" t="str">
        <f t="shared" si="65"/>
        <v/>
      </c>
      <c r="J420" s="82"/>
      <c r="K420" s="82"/>
    </row>
    <row r="421" spans="2:11" s="11" customFormat="1" ht="15" hidden="1" customHeight="1">
      <c r="B421" s="9">
        <v>71</v>
      </c>
      <c r="C421" s="23" t="str">
        <f t="shared" si="59"/>
        <v/>
      </c>
      <c r="D421" s="23" t="str">
        <f t="shared" si="60"/>
        <v/>
      </c>
      <c r="E421" s="12" t="str">
        <f t="shared" si="61"/>
        <v/>
      </c>
      <c r="F421" s="12" t="str">
        <f t="shared" si="62"/>
        <v/>
      </c>
      <c r="G421" s="12" t="str">
        <f t="shared" si="63"/>
        <v/>
      </c>
      <c r="H421" s="23" t="str">
        <f t="shared" si="64"/>
        <v/>
      </c>
      <c r="I421" s="82" t="str">
        <f t="shared" si="65"/>
        <v/>
      </c>
      <c r="J421" s="82"/>
      <c r="K421" s="82"/>
    </row>
    <row r="422" spans="2:11" s="11" customFormat="1" ht="15" hidden="1" customHeight="1">
      <c r="B422" s="9">
        <v>72</v>
      </c>
      <c r="C422" s="23" t="str">
        <f t="shared" si="59"/>
        <v/>
      </c>
      <c r="D422" s="23" t="str">
        <f t="shared" si="60"/>
        <v/>
      </c>
      <c r="E422" s="12" t="str">
        <f t="shared" si="61"/>
        <v/>
      </c>
      <c r="F422" s="12" t="str">
        <f t="shared" si="62"/>
        <v/>
      </c>
      <c r="G422" s="12" t="str">
        <f t="shared" si="63"/>
        <v/>
      </c>
      <c r="H422" s="23" t="str">
        <f t="shared" si="64"/>
        <v/>
      </c>
      <c r="I422" s="82" t="str">
        <f t="shared" si="65"/>
        <v/>
      </c>
      <c r="J422" s="82"/>
      <c r="K422" s="82"/>
    </row>
    <row r="423" spans="2:11" s="11" customFormat="1" ht="15" hidden="1" customHeight="1">
      <c r="B423" s="9">
        <v>73</v>
      </c>
      <c r="C423" s="23" t="str">
        <f t="shared" si="59"/>
        <v/>
      </c>
      <c r="D423" s="23" t="str">
        <f t="shared" si="60"/>
        <v/>
      </c>
      <c r="E423" s="12" t="str">
        <f t="shared" si="61"/>
        <v/>
      </c>
      <c r="F423" s="12" t="str">
        <f t="shared" si="62"/>
        <v/>
      </c>
      <c r="G423" s="12" t="str">
        <f t="shared" si="63"/>
        <v/>
      </c>
      <c r="H423" s="23" t="str">
        <f t="shared" si="64"/>
        <v/>
      </c>
      <c r="I423" s="82" t="str">
        <f t="shared" si="65"/>
        <v/>
      </c>
      <c r="J423" s="82"/>
      <c r="K423" s="82"/>
    </row>
    <row r="424" spans="2:11" s="11" customFormat="1" ht="15" hidden="1" customHeight="1">
      <c r="B424" s="9">
        <v>74</v>
      </c>
      <c r="C424" s="23" t="str">
        <f t="shared" si="59"/>
        <v/>
      </c>
      <c r="D424" s="23" t="str">
        <f t="shared" si="60"/>
        <v/>
      </c>
      <c r="E424" s="12" t="str">
        <f t="shared" si="61"/>
        <v/>
      </c>
      <c r="F424" s="12" t="str">
        <f t="shared" si="62"/>
        <v/>
      </c>
      <c r="G424" s="12" t="str">
        <f t="shared" si="63"/>
        <v/>
      </c>
      <c r="H424" s="23" t="str">
        <f t="shared" si="64"/>
        <v/>
      </c>
      <c r="I424" s="82" t="str">
        <f t="shared" si="65"/>
        <v/>
      </c>
      <c r="J424" s="82"/>
      <c r="K424" s="82"/>
    </row>
    <row r="425" spans="2:11" s="11" customFormat="1" ht="15" hidden="1" customHeight="1">
      <c r="B425" s="9">
        <v>75</v>
      </c>
      <c r="C425" s="23" t="str">
        <f t="shared" si="59"/>
        <v/>
      </c>
      <c r="D425" s="23" t="str">
        <f t="shared" si="60"/>
        <v/>
      </c>
      <c r="E425" s="12" t="str">
        <f t="shared" si="61"/>
        <v/>
      </c>
      <c r="F425" s="12" t="str">
        <f t="shared" si="62"/>
        <v/>
      </c>
      <c r="G425" s="12" t="str">
        <f t="shared" si="63"/>
        <v/>
      </c>
      <c r="H425" s="23" t="str">
        <f t="shared" si="64"/>
        <v/>
      </c>
      <c r="I425" s="82" t="str">
        <f t="shared" si="65"/>
        <v/>
      </c>
      <c r="J425" s="82"/>
      <c r="K425" s="82"/>
    </row>
    <row r="426" spans="2:11" s="11" customFormat="1" ht="15" hidden="1" customHeight="1">
      <c r="B426" s="9">
        <v>76</v>
      </c>
      <c r="C426" s="23" t="str">
        <f t="shared" si="59"/>
        <v/>
      </c>
      <c r="D426" s="23" t="str">
        <f t="shared" si="60"/>
        <v/>
      </c>
      <c r="E426" s="12" t="str">
        <f t="shared" si="61"/>
        <v/>
      </c>
      <c r="F426" s="12" t="str">
        <f t="shared" si="62"/>
        <v/>
      </c>
      <c r="G426" s="12" t="str">
        <f t="shared" si="63"/>
        <v/>
      </c>
      <c r="H426" s="23" t="str">
        <f t="shared" si="64"/>
        <v/>
      </c>
      <c r="I426" s="82" t="str">
        <f t="shared" si="65"/>
        <v/>
      </c>
      <c r="J426" s="82"/>
      <c r="K426" s="82"/>
    </row>
    <row r="427" spans="2:11" s="11" customFormat="1" ht="15" hidden="1" customHeight="1">
      <c r="B427" s="9">
        <v>77</v>
      </c>
      <c r="C427" s="23" t="str">
        <f t="shared" si="59"/>
        <v/>
      </c>
      <c r="D427" s="23" t="str">
        <f t="shared" si="60"/>
        <v/>
      </c>
      <c r="E427" s="12" t="str">
        <f t="shared" si="61"/>
        <v/>
      </c>
      <c r="F427" s="12" t="str">
        <f t="shared" si="62"/>
        <v/>
      </c>
      <c r="G427" s="12" t="str">
        <f t="shared" si="63"/>
        <v/>
      </c>
      <c r="H427" s="23" t="str">
        <f t="shared" si="64"/>
        <v/>
      </c>
      <c r="I427" s="82" t="str">
        <f t="shared" si="65"/>
        <v/>
      </c>
      <c r="J427" s="82"/>
      <c r="K427" s="82"/>
    </row>
    <row r="428" spans="2:11" s="11" customFormat="1" ht="15" hidden="1" customHeight="1">
      <c r="B428" s="9">
        <v>78</v>
      </c>
      <c r="C428" s="23" t="str">
        <f t="shared" si="59"/>
        <v/>
      </c>
      <c r="D428" s="23" t="str">
        <f t="shared" si="60"/>
        <v/>
      </c>
      <c r="E428" s="12" t="str">
        <f t="shared" si="61"/>
        <v/>
      </c>
      <c r="F428" s="12" t="str">
        <f t="shared" si="62"/>
        <v/>
      </c>
      <c r="G428" s="12" t="str">
        <f t="shared" si="63"/>
        <v/>
      </c>
      <c r="H428" s="23" t="str">
        <f t="shared" si="64"/>
        <v/>
      </c>
      <c r="I428" s="82" t="str">
        <f t="shared" si="65"/>
        <v/>
      </c>
      <c r="J428" s="82"/>
      <c r="K428" s="82"/>
    </row>
    <row r="429" spans="2:11" s="11" customFormat="1" ht="15" hidden="1" customHeight="1">
      <c r="B429" s="9">
        <v>79</v>
      </c>
      <c r="C429" s="23" t="str">
        <f t="shared" si="59"/>
        <v/>
      </c>
      <c r="D429" s="23" t="str">
        <f t="shared" si="60"/>
        <v/>
      </c>
      <c r="E429" s="12" t="str">
        <f t="shared" si="61"/>
        <v/>
      </c>
      <c r="F429" s="12" t="str">
        <f t="shared" si="62"/>
        <v/>
      </c>
      <c r="G429" s="12" t="str">
        <f t="shared" si="63"/>
        <v/>
      </c>
      <c r="H429" s="23" t="str">
        <f t="shared" si="64"/>
        <v/>
      </c>
      <c r="I429" s="82" t="str">
        <f t="shared" si="65"/>
        <v/>
      </c>
      <c r="J429" s="82"/>
      <c r="K429" s="82"/>
    </row>
    <row r="430" spans="2:11" s="11" customFormat="1" ht="15" hidden="1" customHeight="1">
      <c r="B430" s="9">
        <v>80</v>
      </c>
      <c r="C430" s="23" t="str">
        <f t="shared" si="59"/>
        <v/>
      </c>
      <c r="D430" s="23" t="str">
        <f t="shared" si="60"/>
        <v/>
      </c>
      <c r="E430" s="12" t="str">
        <f t="shared" si="61"/>
        <v/>
      </c>
      <c r="F430" s="12" t="str">
        <f t="shared" si="62"/>
        <v/>
      </c>
      <c r="G430" s="12" t="str">
        <f t="shared" si="63"/>
        <v/>
      </c>
      <c r="H430" s="23" t="str">
        <f t="shared" si="64"/>
        <v/>
      </c>
      <c r="I430" s="82" t="str">
        <f t="shared" si="65"/>
        <v/>
      </c>
      <c r="J430" s="82"/>
      <c r="K430" s="82"/>
    </row>
    <row r="431" spans="2:11" s="11" customFormat="1" ht="15" hidden="1" customHeight="1">
      <c r="B431" s="9">
        <v>81</v>
      </c>
      <c r="C431" s="23" t="str">
        <f t="shared" si="59"/>
        <v/>
      </c>
      <c r="D431" s="23" t="str">
        <f t="shared" si="60"/>
        <v/>
      </c>
      <c r="E431" s="12" t="str">
        <f t="shared" si="61"/>
        <v/>
      </c>
      <c r="F431" s="12" t="str">
        <f t="shared" si="62"/>
        <v/>
      </c>
      <c r="G431" s="12" t="str">
        <f t="shared" si="63"/>
        <v/>
      </c>
      <c r="H431" s="23" t="str">
        <f t="shared" si="64"/>
        <v/>
      </c>
      <c r="I431" s="82" t="str">
        <f t="shared" si="65"/>
        <v/>
      </c>
      <c r="J431" s="82"/>
      <c r="K431" s="82"/>
    </row>
    <row r="432" spans="2:11" s="11" customFormat="1" ht="15" hidden="1" customHeight="1">
      <c r="B432" s="9">
        <v>82</v>
      </c>
      <c r="C432" s="23" t="str">
        <f t="shared" si="59"/>
        <v/>
      </c>
      <c r="D432" s="23" t="str">
        <f t="shared" si="60"/>
        <v/>
      </c>
      <c r="E432" s="12" t="str">
        <f t="shared" si="61"/>
        <v/>
      </c>
      <c r="F432" s="12" t="str">
        <f t="shared" si="62"/>
        <v/>
      </c>
      <c r="G432" s="12" t="str">
        <f t="shared" si="63"/>
        <v/>
      </c>
      <c r="H432" s="23" t="str">
        <f t="shared" si="64"/>
        <v/>
      </c>
      <c r="I432" s="82" t="str">
        <f t="shared" si="65"/>
        <v/>
      </c>
      <c r="J432" s="82"/>
      <c r="K432" s="82"/>
    </row>
    <row r="433" spans="2:11" s="11" customFormat="1" ht="15" hidden="1" customHeight="1">
      <c r="B433" s="9">
        <v>83</v>
      </c>
      <c r="C433" s="23" t="str">
        <f t="shared" si="59"/>
        <v/>
      </c>
      <c r="D433" s="23" t="str">
        <f t="shared" si="60"/>
        <v/>
      </c>
      <c r="E433" s="12" t="str">
        <f t="shared" si="61"/>
        <v/>
      </c>
      <c r="F433" s="12" t="str">
        <f t="shared" si="62"/>
        <v/>
      </c>
      <c r="G433" s="12" t="str">
        <f t="shared" si="63"/>
        <v/>
      </c>
      <c r="H433" s="23" t="str">
        <f t="shared" si="64"/>
        <v/>
      </c>
      <c r="I433" s="82" t="str">
        <f t="shared" si="65"/>
        <v/>
      </c>
      <c r="J433" s="82"/>
      <c r="K433" s="82"/>
    </row>
    <row r="434" spans="2:11" s="11" customFormat="1" ht="15" hidden="1" customHeight="1">
      <c r="B434" s="9">
        <v>84</v>
      </c>
      <c r="C434" s="23" t="str">
        <f t="shared" si="59"/>
        <v/>
      </c>
      <c r="D434" s="23" t="str">
        <f t="shared" si="60"/>
        <v/>
      </c>
      <c r="E434" s="12" t="str">
        <f t="shared" si="61"/>
        <v/>
      </c>
      <c r="F434" s="12" t="str">
        <f t="shared" si="62"/>
        <v/>
      </c>
      <c r="G434" s="12" t="str">
        <f t="shared" si="63"/>
        <v/>
      </c>
      <c r="H434" s="23" t="str">
        <f t="shared" si="64"/>
        <v/>
      </c>
      <c r="I434" s="82" t="str">
        <f t="shared" si="65"/>
        <v/>
      </c>
      <c r="J434" s="82"/>
      <c r="K434" s="82"/>
    </row>
    <row r="435" spans="2:11" s="11" customFormat="1" ht="15" hidden="1" customHeight="1">
      <c r="B435" s="9">
        <v>85</v>
      </c>
      <c r="C435" s="23" t="str">
        <f t="shared" si="59"/>
        <v/>
      </c>
      <c r="D435" s="23" t="str">
        <f t="shared" si="60"/>
        <v/>
      </c>
      <c r="E435" s="12" t="str">
        <f t="shared" si="61"/>
        <v/>
      </c>
      <c r="F435" s="12" t="str">
        <f t="shared" si="62"/>
        <v/>
      </c>
      <c r="G435" s="12" t="str">
        <f t="shared" si="63"/>
        <v/>
      </c>
      <c r="H435" s="23" t="str">
        <f t="shared" si="64"/>
        <v/>
      </c>
      <c r="I435" s="82" t="str">
        <f t="shared" si="65"/>
        <v/>
      </c>
      <c r="J435" s="82"/>
      <c r="K435" s="82"/>
    </row>
    <row r="436" spans="2:11" s="11" customFormat="1" ht="15" hidden="1" customHeight="1">
      <c r="B436" s="9">
        <v>86</v>
      </c>
      <c r="C436" s="23" t="str">
        <f t="shared" si="59"/>
        <v/>
      </c>
      <c r="D436" s="23" t="str">
        <f t="shared" si="60"/>
        <v/>
      </c>
      <c r="E436" s="12" t="str">
        <f t="shared" si="61"/>
        <v/>
      </c>
      <c r="F436" s="12" t="str">
        <f t="shared" si="62"/>
        <v/>
      </c>
      <c r="G436" s="12" t="str">
        <f t="shared" si="63"/>
        <v/>
      </c>
      <c r="H436" s="23" t="str">
        <f t="shared" si="64"/>
        <v/>
      </c>
      <c r="I436" s="82" t="str">
        <f t="shared" si="65"/>
        <v/>
      </c>
      <c r="J436" s="82"/>
      <c r="K436" s="82"/>
    </row>
    <row r="437" spans="2:11" s="11" customFormat="1" ht="15" hidden="1" customHeight="1">
      <c r="B437" s="9">
        <v>87</v>
      </c>
      <c r="C437" s="23" t="str">
        <f t="shared" si="59"/>
        <v/>
      </c>
      <c r="D437" s="23" t="str">
        <f t="shared" si="60"/>
        <v/>
      </c>
      <c r="E437" s="12" t="str">
        <f t="shared" si="61"/>
        <v/>
      </c>
      <c r="F437" s="12" t="str">
        <f t="shared" si="62"/>
        <v/>
      </c>
      <c r="G437" s="12" t="str">
        <f t="shared" si="63"/>
        <v/>
      </c>
      <c r="H437" s="23" t="str">
        <f t="shared" si="64"/>
        <v/>
      </c>
      <c r="I437" s="82" t="str">
        <f t="shared" si="65"/>
        <v/>
      </c>
      <c r="J437" s="82"/>
      <c r="K437" s="82"/>
    </row>
    <row r="438" spans="2:11" s="11" customFormat="1" ht="15" hidden="1" customHeight="1">
      <c r="B438" s="9">
        <v>88</v>
      </c>
      <c r="C438" s="23" t="str">
        <f t="shared" si="59"/>
        <v/>
      </c>
      <c r="D438" s="23" t="str">
        <f t="shared" si="60"/>
        <v/>
      </c>
      <c r="E438" s="12" t="str">
        <f t="shared" si="61"/>
        <v/>
      </c>
      <c r="F438" s="12" t="str">
        <f t="shared" si="62"/>
        <v/>
      </c>
      <c r="G438" s="12" t="str">
        <f t="shared" si="63"/>
        <v/>
      </c>
      <c r="H438" s="23" t="str">
        <f t="shared" si="64"/>
        <v/>
      </c>
      <c r="I438" s="82" t="str">
        <f t="shared" si="65"/>
        <v/>
      </c>
      <c r="J438" s="82"/>
      <c r="K438" s="82"/>
    </row>
    <row r="439" spans="2:11" s="11" customFormat="1" ht="15" hidden="1" customHeight="1">
      <c r="B439" s="9">
        <v>89</v>
      </c>
      <c r="C439" s="23" t="str">
        <f t="shared" si="59"/>
        <v/>
      </c>
      <c r="D439" s="23" t="str">
        <f t="shared" si="60"/>
        <v/>
      </c>
      <c r="E439" s="12" t="str">
        <f t="shared" si="61"/>
        <v/>
      </c>
      <c r="F439" s="12" t="str">
        <f t="shared" si="62"/>
        <v/>
      </c>
      <c r="G439" s="12" t="str">
        <f t="shared" si="63"/>
        <v/>
      </c>
      <c r="H439" s="23" t="str">
        <f t="shared" si="64"/>
        <v/>
      </c>
      <c r="I439" s="82" t="str">
        <f t="shared" si="65"/>
        <v/>
      </c>
      <c r="J439" s="82"/>
      <c r="K439" s="82"/>
    </row>
    <row r="440" spans="2:11" s="11" customFormat="1" ht="15" hidden="1" customHeight="1">
      <c r="B440" s="9">
        <v>90</v>
      </c>
      <c r="C440" s="23" t="str">
        <f t="shared" si="59"/>
        <v/>
      </c>
      <c r="D440" s="23" t="str">
        <f t="shared" si="60"/>
        <v/>
      </c>
      <c r="E440" s="12" t="str">
        <f t="shared" si="61"/>
        <v/>
      </c>
      <c r="F440" s="12" t="str">
        <f t="shared" si="62"/>
        <v/>
      </c>
      <c r="G440" s="12" t="str">
        <f t="shared" si="63"/>
        <v/>
      </c>
      <c r="H440" s="23" t="str">
        <f t="shared" si="64"/>
        <v/>
      </c>
      <c r="I440" s="82" t="str">
        <f t="shared" si="65"/>
        <v/>
      </c>
      <c r="J440" s="82"/>
      <c r="K440" s="82"/>
    </row>
    <row r="441" spans="2:11" s="11" customFormat="1" ht="15" hidden="1" customHeight="1">
      <c r="B441" s="9">
        <v>91</v>
      </c>
      <c r="C441" s="23" t="str">
        <f t="shared" si="59"/>
        <v/>
      </c>
      <c r="D441" s="23" t="str">
        <f t="shared" si="60"/>
        <v/>
      </c>
      <c r="E441" s="12" t="str">
        <f t="shared" si="61"/>
        <v/>
      </c>
      <c r="F441" s="12" t="str">
        <f t="shared" si="62"/>
        <v/>
      </c>
      <c r="G441" s="12" t="str">
        <f t="shared" si="63"/>
        <v/>
      </c>
      <c r="H441" s="23" t="str">
        <f t="shared" si="64"/>
        <v/>
      </c>
      <c r="I441" s="82" t="str">
        <f t="shared" si="65"/>
        <v/>
      </c>
      <c r="J441" s="82"/>
      <c r="K441" s="82"/>
    </row>
    <row r="442" spans="2:11" s="11" customFormat="1" ht="15" hidden="1" customHeight="1">
      <c r="B442" s="9">
        <v>92</v>
      </c>
      <c r="C442" s="23" t="str">
        <f t="shared" si="59"/>
        <v/>
      </c>
      <c r="D442" s="23" t="str">
        <f t="shared" si="60"/>
        <v/>
      </c>
      <c r="E442" s="12" t="str">
        <f t="shared" si="61"/>
        <v/>
      </c>
      <c r="F442" s="12" t="str">
        <f t="shared" si="62"/>
        <v/>
      </c>
      <c r="G442" s="12" t="str">
        <f t="shared" si="63"/>
        <v/>
      </c>
      <c r="H442" s="23" t="str">
        <f t="shared" si="64"/>
        <v/>
      </c>
      <c r="I442" s="82" t="str">
        <f t="shared" si="65"/>
        <v/>
      </c>
      <c r="J442" s="82"/>
      <c r="K442" s="82"/>
    </row>
    <row r="443" spans="2:11" s="11" customFormat="1" ht="15" hidden="1" customHeight="1">
      <c r="B443" s="9">
        <v>93</v>
      </c>
      <c r="C443" s="23" t="str">
        <f t="shared" si="59"/>
        <v/>
      </c>
      <c r="D443" s="23" t="str">
        <f t="shared" si="60"/>
        <v/>
      </c>
      <c r="E443" s="12" t="str">
        <f t="shared" si="61"/>
        <v/>
      </c>
      <c r="F443" s="12" t="str">
        <f t="shared" si="62"/>
        <v/>
      </c>
      <c r="G443" s="12" t="str">
        <f t="shared" si="63"/>
        <v/>
      </c>
      <c r="H443" s="23" t="str">
        <f t="shared" si="64"/>
        <v/>
      </c>
      <c r="I443" s="82" t="str">
        <f t="shared" si="65"/>
        <v/>
      </c>
      <c r="J443" s="82"/>
      <c r="K443" s="82"/>
    </row>
    <row r="444" spans="2:11" s="11" customFormat="1" ht="15" hidden="1" customHeight="1">
      <c r="B444" s="9">
        <v>94</v>
      </c>
      <c r="C444" s="23" t="str">
        <f t="shared" si="59"/>
        <v/>
      </c>
      <c r="D444" s="23" t="str">
        <f t="shared" si="60"/>
        <v/>
      </c>
      <c r="E444" s="12" t="str">
        <f t="shared" si="61"/>
        <v/>
      </c>
      <c r="F444" s="12" t="str">
        <f t="shared" si="62"/>
        <v/>
      </c>
      <c r="G444" s="12" t="str">
        <f t="shared" si="63"/>
        <v/>
      </c>
      <c r="H444" s="23" t="str">
        <f t="shared" si="64"/>
        <v/>
      </c>
      <c r="I444" s="82" t="str">
        <f t="shared" si="65"/>
        <v/>
      </c>
      <c r="J444" s="82"/>
      <c r="K444" s="82"/>
    </row>
    <row r="445" spans="2:11" s="11" customFormat="1" ht="15" hidden="1" customHeight="1">
      <c r="B445" s="9">
        <v>95</v>
      </c>
      <c r="C445" s="23" t="str">
        <f t="shared" si="59"/>
        <v/>
      </c>
      <c r="D445" s="23" t="str">
        <f t="shared" si="60"/>
        <v/>
      </c>
      <c r="E445" s="12" t="str">
        <f t="shared" si="61"/>
        <v/>
      </c>
      <c r="F445" s="12" t="str">
        <f t="shared" si="62"/>
        <v/>
      </c>
      <c r="G445" s="12" t="str">
        <f t="shared" si="63"/>
        <v/>
      </c>
      <c r="H445" s="23" t="str">
        <f t="shared" si="64"/>
        <v/>
      </c>
      <c r="I445" s="82" t="str">
        <f t="shared" si="65"/>
        <v/>
      </c>
      <c r="J445" s="82"/>
      <c r="K445" s="82"/>
    </row>
    <row r="446" spans="2:11" s="11" customFormat="1" ht="15" hidden="1" customHeight="1">
      <c r="B446" s="9">
        <v>96</v>
      </c>
      <c r="C446" s="23" t="str">
        <f t="shared" si="59"/>
        <v/>
      </c>
      <c r="D446" s="23" t="str">
        <f t="shared" si="60"/>
        <v/>
      </c>
      <c r="E446" s="12" t="str">
        <f t="shared" si="61"/>
        <v/>
      </c>
      <c r="F446" s="12" t="str">
        <f t="shared" si="62"/>
        <v/>
      </c>
      <c r="G446" s="12" t="str">
        <f t="shared" si="63"/>
        <v/>
      </c>
      <c r="H446" s="23" t="str">
        <f t="shared" si="64"/>
        <v/>
      </c>
      <c r="I446" s="82" t="str">
        <f t="shared" si="65"/>
        <v/>
      </c>
      <c r="J446" s="82"/>
      <c r="K446" s="82"/>
    </row>
    <row r="447" spans="2:11" s="11" customFormat="1" ht="15" hidden="1" customHeight="1">
      <c r="B447" s="9">
        <v>97</v>
      </c>
      <c r="C447" s="23" t="str">
        <f t="shared" si="59"/>
        <v/>
      </c>
      <c r="D447" s="23" t="str">
        <f t="shared" si="60"/>
        <v/>
      </c>
      <c r="E447" s="12" t="str">
        <f t="shared" si="61"/>
        <v/>
      </c>
      <c r="F447" s="12" t="str">
        <f t="shared" si="62"/>
        <v/>
      </c>
      <c r="G447" s="12" t="str">
        <f t="shared" si="63"/>
        <v/>
      </c>
      <c r="H447" s="23" t="str">
        <f t="shared" si="64"/>
        <v/>
      </c>
      <c r="I447" s="82" t="str">
        <f t="shared" si="65"/>
        <v/>
      </c>
      <c r="J447" s="82"/>
      <c r="K447" s="82"/>
    </row>
    <row r="448" spans="2:11" s="11" customFormat="1" ht="15" hidden="1" customHeight="1">
      <c r="B448" s="9">
        <v>98</v>
      </c>
      <c r="C448" s="23" t="str">
        <f t="shared" si="59"/>
        <v/>
      </c>
      <c r="D448" s="23" t="str">
        <f t="shared" si="60"/>
        <v/>
      </c>
      <c r="E448" s="12" t="str">
        <f t="shared" si="61"/>
        <v/>
      </c>
      <c r="F448" s="12" t="str">
        <f t="shared" si="62"/>
        <v/>
      </c>
      <c r="G448" s="12" t="str">
        <f t="shared" si="63"/>
        <v/>
      </c>
      <c r="H448" s="23" t="str">
        <f t="shared" si="64"/>
        <v/>
      </c>
      <c r="I448" s="82" t="str">
        <f t="shared" si="65"/>
        <v/>
      </c>
      <c r="J448" s="82"/>
      <c r="K448" s="82"/>
    </row>
    <row r="449" spans="2:11" s="11" customFormat="1" ht="15" hidden="1" customHeight="1">
      <c r="B449" s="9">
        <v>99</v>
      </c>
      <c r="C449" s="23" t="str">
        <f t="shared" si="59"/>
        <v/>
      </c>
      <c r="D449" s="23" t="str">
        <f t="shared" si="60"/>
        <v/>
      </c>
      <c r="E449" s="12" t="str">
        <f t="shared" si="61"/>
        <v/>
      </c>
      <c r="F449" s="12" t="str">
        <f t="shared" si="62"/>
        <v/>
      </c>
      <c r="G449" s="12" t="str">
        <f t="shared" si="63"/>
        <v/>
      </c>
      <c r="H449" s="23" t="str">
        <f t="shared" si="64"/>
        <v/>
      </c>
      <c r="I449" s="82" t="str">
        <f t="shared" si="65"/>
        <v/>
      </c>
      <c r="J449" s="82"/>
      <c r="K449" s="82"/>
    </row>
    <row r="450" spans="2:11" s="11" customFormat="1" ht="15" hidden="1" customHeight="1">
      <c r="B450" s="9">
        <v>100</v>
      </c>
      <c r="C450" s="23" t="str">
        <f t="shared" si="59"/>
        <v/>
      </c>
      <c r="D450" s="23" t="str">
        <f t="shared" si="60"/>
        <v/>
      </c>
      <c r="E450" s="12" t="str">
        <f t="shared" si="61"/>
        <v/>
      </c>
      <c r="F450" s="12" t="str">
        <f t="shared" si="62"/>
        <v/>
      </c>
      <c r="G450" s="12" t="str">
        <f t="shared" si="63"/>
        <v/>
      </c>
      <c r="H450" s="23" t="str">
        <f t="shared" si="64"/>
        <v/>
      </c>
      <c r="I450" s="82" t="str">
        <f t="shared" si="65"/>
        <v/>
      </c>
      <c r="J450" s="82"/>
      <c r="K450" s="82"/>
    </row>
    <row r="451" spans="2:11" s="11" customFormat="1" ht="15" customHeight="1">
      <c r="B451" s="9"/>
      <c r="E451" s="9"/>
      <c r="F451" s="9"/>
      <c r="G451" s="9"/>
      <c r="H451" s="22" t="s">
        <v>111</v>
      </c>
      <c r="I451" s="85">
        <f>SUM(I351:I450)</f>
        <v>40000</v>
      </c>
      <c r="J451" s="85"/>
      <c r="K451" s="85"/>
    </row>
    <row r="452" spans="2:11" s="11" customFormat="1" ht="15" customHeight="1">
      <c r="B452" s="9"/>
      <c r="C452" s="25" t="s">
        <v>102</v>
      </c>
      <c r="E452" s="9"/>
      <c r="F452" s="9"/>
      <c r="G452" s="9"/>
      <c r="I452" s="10"/>
      <c r="J452" s="10"/>
      <c r="K452" s="10"/>
    </row>
    <row r="453" spans="2:11" s="11" customFormat="1" ht="15" customHeight="1">
      <c r="B453" s="9"/>
      <c r="C453" s="22" t="s">
        <v>1</v>
      </c>
      <c r="D453" s="22" t="s">
        <v>5</v>
      </c>
      <c r="E453" s="22" t="s">
        <v>32</v>
      </c>
      <c r="F453" s="22" t="s">
        <v>21</v>
      </c>
      <c r="G453" s="22" t="s">
        <v>12</v>
      </c>
      <c r="H453" s="22" t="s">
        <v>13</v>
      </c>
      <c r="I453" s="81" t="s">
        <v>83</v>
      </c>
      <c r="J453" s="100"/>
      <c r="K453" s="111"/>
    </row>
    <row r="454" spans="2:11" s="11" customFormat="1" ht="15" customHeight="1">
      <c r="B454" s="9">
        <v>1</v>
      </c>
      <c r="C454" s="23">
        <f t="shared" ref="C454:C517" si="66">IFERROR(VLOOKUP("補助対象外"&amp;B454,$A$3:$J$19,3,FALSE),"")</f>
        <v>4</v>
      </c>
      <c r="D454" s="23">
        <f t="shared" ref="D454:D517" si="67">IFERROR(VLOOKUP("補助対象外"&amp;B454,$A$3:$J$19,4,FALSE),"")</f>
        <v>5</v>
      </c>
      <c r="E454" s="12" t="str">
        <f t="shared" ref="E454:E517" si="68">IFERROR(VLOOKUP("補助対象外"&amp;B454,$A$3:$J$19,5,FALSE),"")</f>
        <v>支出</v>
      </c>
      <c r="F454" s="12">
        <f t="shared" ref="F454:F517" si="69">IFERROR(VLOOKUP("補助対象外"&amp;B454,$A$3:$J$19,6,FALSE),"")</f>
        <v>5</v>
      </c>
      <c r="G454" s="12" t="str">
        <f t="shared" ref="G454:G517" si="70">IFERROR(VLOOKUP("補助対象外"&amp;B454,$A$3:$J$19,7,FALSE),"")</f>
        <v>補助対象外</v>
      </c>
      <c r="H454" s="23" t="str">
        <f t="shared" ref="H454:H517" si="71">IFERROR(VLOOKUP("補助対象外"&amp;B454,$A$3:$J$19,8,FALSE),"")</f>
        <v>総会飲食費</v>
      </c>
      <c r="I454" s="82">
        <f t="shared" ref="I454:I517" si="72">IFERROR(VLOOKUP("補助対象外"&amp;B454,$A$3:$J$19,10,FALSE),"")</f>
        <v>50000</v>
      </c>
      <c r="J454" s="82"/>
      <c r="K454" s="82"/>
    </row>
    <row r="455" spans="2:11" s="11" customFormat="1" ht="15" customHeight="1">
      <c r="B455" s="9">
        <v>2</v>
      </c>
      <c r="C455" s="23" t="str">
        <f t="shared" si="66"/>
        <v/>
      </c>
      <c r="D455" s="23" t="str">
        <f t="shared" si="67"/>
        <v/>
      </c>
      <c r="E455" s="12" t="str">
        <f t="shared" si="68"/>
        <v/>
      </c>
      <c r="F455" s="12" t="str">
        <f t="shared" si="69"/>
        <v/>
      </c>
      <c r="G455" s="12" t="str">
        <f t="shared" si="70"/>
        <v/>
      </c>
      <c r="H455" s="23" t="str">
        <f t="shared" si="71"/>
        <v/>
      </c>
      <c r="I455" s="82" t="str">
        <f t="shared" si="72"/>
        <v/>
      </c>
      <c r="J455" s="82"/>
      <c r="K455" s="82"/>
    </row>
    <row r="456" spans="2:11" s="11" customFormat="1" ht="15" customHeight="1">
      <c r="B456" s="9">
        <v>3</v>
      </c>
      <c r="C456" s="23" t="str">
        <f t="shared" si="66"/>
        <v/>
      </c>
      <c r="D456" s="23" t="str">
        <f t="shared" si="67"/>
        <v/>
      </c>
      <c r="E456" s="12" t="str">
        <f t="shared" si="68"/>
        <v/>
      </c>
      <c r="F456" s="12" t="str">
        <f t="shared" si="69"/>
        <v/>
      </c>
      <c r="G456" s="12" t="str">
        <f t="shared" si="70"/>
        <v/>
      </c>
      <c r="H456" s="23" t="str">
        <f t="shared" si="71"/>
        <v/>
      </c>
      <c r="I456" s="82" t="str">
        <f t="shared" si="72"/>
        <v/>
      </c>
      <c r="J456" s="82"/>
      <c r="K456" s="82"/>
    </row>
    <row r="457" spans="2:11" s="11" customFormat="1" ht="15" customHeight="1">
      <c r="B457" s="9">
        <v>4</v>
      </c>
      <c r="C457" s="23" t="str">
        <f t="shared" si="66"/>
        <v/>
      </c>
      <c r="D457" s="23" t="str">
        <f t="shared" si="67"/>
        <v/>
      </c>
      <c r="E457" s="12" t="str">
        <f t="shared" si="68"/>
        <v/>
      </c>
      <c r="F457" s="12" t="str">
        <f t="shared" si="69"/>
        <v/>
      </c>
      <c r="G457" s="12" t="str">
        <f t="shared" si="70"/>
        <v/>
      </c>
      <c r="H457" s="23" t="str">
        <f t="shared" si="71"/>
        <v/>
      </c>
      <c r="I457" s="82" t="str">
        <f t="shared" si="72"/>
        <v/>
      </c>
      <c r="J457" s="82"/>
      <c r="K457" s="82"/>
    </row>
    <row r="458" spans="2:11" s="11" customFormat="1" ht="15" customHeight="1">
      <c r="B458" s="9">
        <v>5</v>
      </c>
      <c r="C458" s="23" t="str">
        <f t="shared" si="66"/>
        <v/>
      </c>
      <c r="D458" s="23" t="str">
        <f t="shared" si="67"/>
        <v/>
      </c>
      <c r="E458" s="12" t="str">
        <f t="shared" si="68"/>
        <v/>
      </c>
      <c r="F458" s="12" t="str">
        <f t="shared" si="69"/>
        <v/>
      </c>
      <c r="G458" s="12" t="str">
        <f t="shared" si="70"/>
        <v/>
      </c>
      <c r="H458" s="23" t="str">
        <f t="shared" si="71"/>
        <v/>
      </c>
      <c r="I458" s="82" t="str">
        <f t="shared" si="72"/>
        <v/>
      </c>
      <c r="J458" s="82"/>
      <c r="K458" s="82"/>
    </row>
    <row r="459" spans="2:11" s="11" customFormat="1" ht="15" hidden="1" customHeight="1">
      <c r="B459" s="9">
        <v>6</v>
      </c>
      <c r="C459" s="23" t="str">
        <f t="shared" si="66"/>
        <v/>
      </c>
      <c r="D459" s="23" t="str">
        <f t="shared" si="67"/>
        <v/>
      </c>
      <c r="E459" s="12" t="str">
        <f t="shared" si="68"/>
        <v/>
      </c>
      <c r="F459" s="12" t="str">
        <f t="shared" si="69"/>
        <v/>
      </c>
      <c r="G459" s="12" t="str">
        <f t="shared" si="70"/>
        <v/>
      </c>
      <c r="H459" s="23" t="str">
        <f t="shared" si="71"/>
        <v/>
      </c>
      <c r="I459" s="82" t="str">
        <f t="shared" si="72"/>
        <v/>
      </c>
      <c r="J459" s="82"/>
      <c r="K459" s="82"/>
    </row>
    <row r="460" spans="2:11" s="11" customFormat="1" ht="15" hidden="1" customHeight="1">
      <c r="B460" s="9">
        <v>7</v>
      </c>
      <c r="C460" s="23" t="str">
        <f t="shared" si="66"/>
        <v/>
      </c>
      <c r="D460" s="23" t="str">
        <f t="shared" si="67"/>
        <v/>
      </c>
      <c r="E460" s="12" t="str">
        <f t="shared" si="68"/>
        <v/>
      </c>
      <c r="F460" s="12" t="str">
        <f t="shared" si="69"/>
        <v/>
      </c>
      <c r="G460" s="12" t="str">
        <f t="shared" si="70"/>
        <v/>
      </c>
      <c r="H460" s="23" t="str">
        <f t="shared" si="71"/>
        <v/>
      </c>
      <c r="I460" s="82" t="str">
        <f t="shared" si="72"/>
        <v/>
      </c>
      <c r="J460" s="82"/>
      <c r="K460" s="82"/>
    </row>
    <row r="461" spans="2:11" s="11" customFormat="1" ht="15" hidden="1" customHeight="1">
      <c r="B461" s="9">
        <v>8</v>
      </c>
      <c r="C461" s="23" t="str">
        <f t="shared" si="66"/>
        <v/>
      </c>
      <c r="D461" s="23" t="str">
        <f t="shared" si="67"/>
        <v/>
      </c>
      <c r="E461" s="12" t="str">
        <f t="shared" si="68"/>
        <v/>
      </c>
      <c r="F461" s="12" t="str">
        <f t="shared" si="69"/>
        <v/>
      </c>
      <c r="G461" s="12" t="str">
        <f t="shared" si="70"/>
        <v/>
      </c>
      <c r="H461" s="23" t="str">
        <f t="shared" si="71"/>
        <v/>
      </c>
      <c r="I461" s="82" t="str">
        <f t="shared" si="72"/>
        <v/>
      </c>
      <c r="J461" s="82"/>
      <c r="K461" s="82"/>
    </row>
    <row r="462" spans="2:11" s="11" customFormat="1" ht="15" hidden="1" customHeight="1">
      <c r="B462" s="9">
        <v>9</v>
      </c>
      <c r="C462" s="23" t="str">
        <f t="shared" si="66"/>
        <v/>
      </c>
      <c r="D462" s="23" t="str">
        <f t="shared" si="67"/>
        <v/>
      </c>
      <c r="E462" s="12" t="str">
        <f t="shared" si="68"/>
        <v/>
      </c>
      <c r="F462" s="12" t="str">
        <f t="shared" si="69"/>
        <v/>
      </c>
      <c r="G462" s="12" t="str">
        <f t="shared" si="70"/>
        <v/>
      </c>
      <c r="H462" s="23" t="str">
        <f t="shared" si="71"/>
        <v/>
      </c>
      <c r="I462" s="82" t="str">
        <f t="shared" si="72"/>
        <v/>
      </c>
      <c r="J462" s="82"/>
      <c r="K462" s="82"/>
    </row>
    <row r="463" spans="2:11" s="11" customFormat="1" ht="15" hidden="1" customHeight="1">
      <c r="B463" s="9">
        <v>10</v>
      </c>
      <c r="C463" s="23" t="str">
        <f t="shared" si="66"/>
        <v/>
      </c>
      <c r="D463" s="23" t="str">
        <f t="shared" si="67"/>
        <v/>
      </c>
      <c r="E463" s="12" t="str">
        <f t="shared" si="68"/>
        <v/>
      </c>
      <c r="F463" s="12" t="str">
        <f t="shared" si="69"/>
        <v/>
      </c>
      <c r="G463" s="12" t="str">
        <f t="shared" si="70"/>
        <v/>
      </c>
      <c r="H463" s="23" t="str">
        <f t="shared" si="71"/>
        <v/>
      </c>
      <c r="I463" s="82" t="str">
        <f t="shared" si="72"/>
        <v/>
      </c>
      <c r="J463" s="82"/>
      <c r="K463" s="82"/>
    </row>
    <row r="464" spans="2:11" s="11" customFormat="1" ht="15" hidden="1" customHeight="1">
      <c r="B464" s="9">
        <v>11</v>
      </c>
      <c r="C464" s="23" t="str">
        <f t="shared" si="66"/>
        <v/>
      </c>
      <c r="D464" s="23" t="str">
        <f t="shared" si="67"/>
        <v/>
      </c>
      <c r="E464" s="12" t="str">
        <f t="shared" si="68"/>
        <v/>
      </c>
      <c r="F464" s="12" t="str">
        <f t="shared" si="69"/>
        <v/>
      </c>
      <c r="G464" s="12" t="str">
        <f t="shared" si="70"/>
        <v/>
      </c>
      <c r="H464" s="23" t="str">
        <f t="shared" si="71"/>
        <v/>
      </c>
      <c r="I464" s="82" t="str">
        <f t="shared" si="72"/>
        <v/>
      </c>
      <c r="J464" s="82"/>
      <c r="K464" s="82"/>
    </row>
    <row r="465" spans="2:11" s="11" customFormat="1" ht="15" hidden="1" customHeight="1">
      <c r="B465" s="9">
        <v>12</v>
      </c>
      <c r="C465" s="23" t="str">
        <f t="shared" si="66"/>
        <v/>
      </c>
      <c r="D465" s="23" t="str">
        <f t="shared" si="67"/>
        <v/>
      </c>
      <c r="E465" s="12" t="str">
        <f t="shared" si="68"/>
        <v/>
      </c>
      <c r="F465" s="12" t="str">
        <f t="shared" si="69"/>
        <v/>
      </c>
      <c r="G465" s="12" t="str">
        <f t="shared" si="70"/>
        <v/>
      </c>
      <c r="H465" s="23" t="str">
        <f t="shared" si="71"/>
        <v/>
      </c>
      <c r="I465" s="82" t="str">
        <f t="shared" si="72"/>
        <v/>
      </c>
      <c r="J465" s="82"/>
      <c r="K465" s="82"/>
    </row>
    <row r="466" spans="2:11" s="11" customFormat="1" ht="15" hidden="1" customHeight="1">
      <c r="B466" s="9">
        <v>13</v>
      </c>
      <c r="C466" s="23" t="str">
        <f t="shared" si="66"/>
        <v/>
      </c>
      <c r="D466" s="23" t="str">
        <f t="shared" si="67"/>
        <v/>
      </c>
      <c r="E466" s="12" t="str">
        <f t="shared" si="68"/>
        <v/>
      </c>
      <c r="F466" s="12" t="str">
        <f t="shared" si="69"/>
        <v/>
      </c>
      <c r="G466" s="12" t="str">
        <f t="shared" si="70"/>
        <v/>
      </c>
      <c r="H466" s="23" t="str">
        <f t="shared" si="71"/>
        <v/>
      </c>
      <c r="I466" s="82" t="str">
        <f t="shared" si="72"/>
        <v/>
      </c>
      <c r="J466" s="82"/>
      <c r="K466" s="82"/>
    </row>
    <row r="467" spans="2:11" s="11" customFormat="1" ht="15" hidden="1" customHeight="1">
      <c r="B467" s="9">
        <v>14</v>
      </c>
      <c r="C467" s="23" t="str">
        <f t="shared" si="66"/>
        <v/>
      </c>
      <c r="D467" s="23" t="str">
        <f t="shared" si="67"/>
        <v/>
      </c>
      <c r="E467" s="12" t="str">
        <f t="shared" si="68"/>
        <v/>
      </c>
      <c r="F467" s="12" t="str">
        <f t="shared" si="69"/>
        <v/>
      </c>
      <c r="G467" s="12" t="str">
        <f t="shared" si="70"/>
        <v/>
      </c>
      <c r="H467" s="23" t="str">
        <f t="shared" si="71"/>
        <v/>
      </c>
      <c r="I467" s="82" t="str">
        <f t="shared" si="72"/>
        <v/>
      </c>
      <c r="J467" s="82"/>
      <c r="K467" s="82"/>
    </row>
    <row r="468" spans="2:11" s="11" customFormat="1" ht="15" hidden="1" customHeight="1">
      <c r="B468" s="9">
        <v>15</v>
      </c>
      <c r="C468" s="23" t="str">
        <f t="shared" si="66"/>
        <v/>
      </c>
      <c r="D468" s="23" t="str">
        <f t="shared" si="67"/>
        <v/>
      </c>
      <c r="E468" s="12" t="str">
        <f t="shared" si="68"/>
        <v/>
      </c>
      <c r="F468" s="12" t="str">
        <f t="shared" si="69"/>
        <v/>
      </c>
      <c r="G468" s="12" t="str">
        <f t="shared" si="70"/>
        <v/>
      </c>
      <c r="H468" s="23" t="str">
        <f t="shared" si="71"/>
        <v/>
      </c>
      <c r="I468" s="82" t="str">
        <f t="shared" si="72"/>
        <v/>
      </c>
      <c r="J468" s="82"/>
      <c r="K468" s="82"/>
    </row>
    <row r="469" spans="2:11" s="11" customFormat="1" ht="15" hidden="1" customHeight="1">
      <c r="B469" s="9">
        <v>16</v>
      </c>
      <c r="C469" s="23" t="str">
        <f t="shared" si="66"/>
        <v/>
      </c>
      <c r="D469" s="23" t="str">
        <f t="shared" si="67"/>
        <v/>
      </c>
      <c r="E469" s="12" t="str">
        <f t="shared" si="68"/>
        <v/>
      </c>
      <c r="F469" s="12" t="str">
        <f t="shared" si="69"/>
        <v/>
      </c>
      <c r="G469" s="12" t="str">
        <f t="shared" si="70"/>
        <v/>
      </c>
      <c r="H469" s="23" t="str">
        <f t="shared" si="71"/>
        <v/>
      </c>
      <c r="I469" s="82" t="str">
        <f t="shared" si="72"/>
        <v/>
      </c>
      <c r="J469" s="82"/>
      <c r="K469" s="82"/>
    </row>
    <row r="470" spans="2:11" s="11" customFormat="1" ht="15" hidden="1" customHeight="1">
      <c r="B470" s="9">
        <v>17</v>
      </c>
      <c r="C470" s="23" t="str">
        <f t="shared" si="66"/>
        <v/>
      </c>
      <c r="D470" s="23" t="str">
        <f t="shared" si="67"/>
        <v/>
      </c>
      <c r="E470" s="12" t="str">
        <f t="shared" si="68"/>
        <v/>
      </c>
      <c r="F470" s="12" t="str">
        <f t="shared" si="69"/>
        <v/>
      </c>
      <c r="G470" s="12" t="str">
        <f t="shared" si="70"/>
        <v/>
      </c>
      <c r="H470" s="23" t="str">
        <f t="shared" si="71"/>
        <v/>
      </c>
      <c r="I470" s="82" t="str">
        <f t="shared" si="72"/>
        <v/>
      </c>
      <c r="J470" s="82"/>
      <c r="K470" s="82"/>
    </row>
    <row r="471" spans="2:11" s="11" customFormat="1" ht="15" hidden="1" customHeight="1">
      <c r="B471" s="9">
        <v>18</v>
      </c>
      <c r="C471" s="23" t="str">
        <f t="shared" si="66"/>
        <v/>
      </c>
      <c r="D471" s="23" t="str">
        <f t="shared" si="67"/>
        <v/>
      </c>
      <c r="E471" s="12" t="str">
        <f t="shared" si="68"/>
        <v/>
      </c>
      <c r="F471" s="12" t="str">
        <f t="shared" si="69"/>
        <v/>
      </c>
      <c r="G471" s="12" t="str">
        <f t="shared" si="70"/>
        <v/>
      </c>
      <c r="H471" s="23" t="str">
        <f t="shared" si="71"/>
        <v/>
      </c>
      <c r="I471" s="82" t="str">
        <f t="shared" si="72"/>
        <v/>
      </c>
      <c r="J471" s="82"/>
      <c r="K471" s="82"/>
    </row>
    <row r="472" spans="2:11" s="11" customFormat="1" ht="15" hidden="1" customHeight="1">
      <c r="B472" s="9">
        <v>19</v>
      </c>
      <c r="C472" s="23" t="str">
        <f t="shared" si="66"/>
        <v/>
      </c>
      <c r="D472" s="23" t="str">
        <f t="shared" si="67"/>
        <v/>
      </c>
      <c r="E472" s="12" t="str">
        <f t="shared" si="68"/>
        <v/>
      </c>
      <c r="F472" s="12" t="str">
        <f t="shared" si="69"/>
        <v/>
      </c>
      <c r="G472" s="12" t="str">
        <f t="shared" si="70"/>
        <v/>
      </c>
      <c r="H472" s="23" t="str">
        <f t="shared" si="71"/>
        <v/>
      </c>
      <c r="I472" s="82" t="str">
        <f t="shared" si="72"/>
        <v/>
      </c>
      <c r="J472" s="82"/>
      <c r="K472" s="82"/>
    </row>
    <row r="473" spans="2:11" s="11" customFormat="1" ht="15" hidden="1" customHeight="1">
      <c r="B473" s="9">
        <v>20</v>
      </c>
      <c r="C473" s="23" t="str">
        <f t="shared" si="66"/>
        <v/>
      </c>
      <c r="D473" s="23" t="str">
        <f t="shared" si="67"/>
        <v/>
      </c>
      <c r="E473" s="12" t="str">
        <f t="shared" si="68"/>
        <v/>
      </c>
      <c r="F473" s="12" t="str">
        <f t="shared" si="69"/>
        <v/>
      </c>
      <c r="G473" s="12" t="str">
        <f t="shared" si="70"/>
        <v/>
      </c>
      <c r="H473" s="23" t="str">
        <f t="shared" si="71"/>
        <v/>
      </c>
      <c r="I473" s="82" t="str">
        <f t="shared" si="72"/>
        <v/>
      </c>
      <c r="J473" s="82"/>
      <c r="K473" s="82"/>
    </row>
    <row r="474" spans="2:11" s="11" customFormat="1" ht="15" hidden="1" customHeight="1">
      <c r="B474" s="9">
        <v>21</v>
      </c>
      <c r="C474" s="23" t="str">
        <f t="shared" si="66"/>
        <v/>
      </c>
      <c r="D474" s="23" t="str">
        <f t="shared" si="67"/>
        <v/>
      </c>
      <c r="E474" s="12" t="str">
        <f t="shared" si="68"/>
        <v/>
      </c>
      <c r="F474" s="12" t="str">
        <f t="shared" si="69"/>
        <v/>
      </c>
      <c r="G474" s="12" t="str">
        <f t="shared" si="70"/>
        <v/>
      </c>
      <c r="H474" s="23" t="str">
        <f t="shared" si="71"/>
        <v/>
      </c>
      <c r="I474" s="82" t="str">
        <f t="shared" si="72"/>
        <v/>
      </c>
      <c r="J474" s="82"/>
      <c r="K474" s="82"/>
    </row>
    <row r="475" spans="2:11" s="11" customFormat="1" ht="15" hidden="1" customHeight="1">
      <c r="B475" s="9">
        <v>22</v>
      </c>
      <c r="C475" s="23" t="str">
        <f t="shared" si="66"/>
        <v/>
      </c>
      <c r="D475" s="23" t="str">
        <f t="shared" si="67"/>
        <v/>
      </c>
      <c r="E475" s="12" t="str">
        <f t="shared" si="68"/>
        <v/>
      </c>
      <c r="F475" s="12" t="str">
        <f t="shared" si="69"/>
        <v/>
      </c>
      <c r="G475" s="12" t="str">
        <f t="shared" si="70"/>
        <v/>
      </c>
      <c r="H475" s="23" t="str">
        <f t="shared" si="71"/>
        <v/>
      </c>
      <c r="I475" s="82" t="str">
        <f t="shared" si="72"/>
        <v/>
      </c>
      <c r="J475" s="82"/>
      <c r="K475" s="82"/>
    </row>
    <row r="476" spans="2:11" s="11" customFormat="1" ht="15" hidden="1" customHeight="1">
      <c r="B476" s="9">
        <v>23</v>
      </c>
      <c r="C476" s="23" t="str">
        <f t="shared" si="66"/>
        <v/>
      </c>
      <c r="D476" s="23" t="str">
        <f t="shared" si="67"/>
        <v/>
      </c>
      <c r="E476" s="12" t="str">
        <f t="shared" si="68"/>
        <v/>
      </c>
      <c r="F476" s="12" t="str">
        <f t="shared" si="69"/>
        <v/>
      </c>
      <c r="G476" s="12" t="str">
        <f t="shared" si="70"/>
        <v/>
      </c>
      <c r="H476" s="23" t="str">
        <f t="shared" si="71"/>
        <v/>
      </c>
      <c r="I476" s="82" t="str">
        <f t="shared" si="72"/>
        <v/>
      </c>
      <c r="J476" s="82"/>
      <c r="K476" s="82"/>
    </row>
    <row r="477" spans="2:11" s="11" customFormat="1" ht="15" hidden="1" customHeight="1">
      <c r="B477" s="9">
        <v>24</v>
      </c>
      <c r="C477" s="23" t="str">
        <f t="shared" si="66"/>
        <v/>
      </c>
      <c r="D477" s="23" t="str">
        <f t="shared" si="67"/>
        <v/>
      </c>
      <c r="E477" s="12" t="str">
        <f t="shared" si="68"/>
        <v/>
      </c>
      <c r="F477" s="12" t="str">
        <f t="shared" si="69"/>
        <v/>
      </c>
      <c r="G477" s="12" t="str">
        <f t="shared" si="70"/>
        <v/>
      </c>
      <c r="H477" s="23" t="str">
        <f t="shared" si="71"/>
        <v/>
      </c>
      <c r="I477" s="82" t="str">
        <f t="shared" si="72"/>
        <v/>
      </c>
      <c r="J477" s="82"/>
      <c r="K477" s="82"/>
    </row>
    <row r="478" spans="2:11" s="11" customFormat="1" ht="15" hidden="1" customHeight="1">
      <c r="B478" s="9">
        <v>25</v>
      </c>
      <c r="C478" s="23" t="str">
        <f t="shared" si="66"/>
        <v/>
      </c>
      <c r="D478" s="23" t="str">
        <f t="shared" si="67"/>
        <v/>
      </c>
      <c r="E478" s="12" t="str">
        <f t="shared" si="68"/>
        <v/>
      </c>
      <c r="F478" s="12" t="str">
        <f t="shared" si="69"/>
        <v/>
      </c>
      <c r="G478" s="12" t="str">
        <f t="shared" si="70"/>
        <v/>
      </c>
      <c r="H478" s="23" t="str">
        <f t="shared" si="71"/>
        <v/>
      </c>
      <c r="I478" s="82" t="str">
        <f t="shared" si="72"/>
        <v/>
      </c>
      <c r="J478" s="82"/>
      <c r="K478" s="82"/>
    </row>
    <row r="479" spans="2:11" s="11" customFormat="1" ht="15" hidden="1" customHeight="1">
      <c r="B479" s="9">
        <v>26</v>
      </c>
      <c r="C479" s="23" t="str">
        <f t="shared" si="66"/>
        <v/>
      </c>
      <c r="D479" s="23" t="str">
        <f t="shared" si="67"/>
        <v/>
      </c>
      <c r="E479" s="12" t="str">
        <f t="shared" si="68"/>
        <v/>
      </c>
      <c r="F479" s="12" t="str">
        <f t="shared" si="69"/>
        <v/>
      </c>
      <c r="G479" s="12" t="str">
        <f t="shared" si="70"/>
        <v/>
      </c>
      <c r="H479" s="23" t="str">
        <f t="shared" si="71"/>
        <v/>
      </c>
      <c r="I479" s="82" t="str">
        <f t="shared" si="72"/>
        <v/>
      </c>
      <c r="J479" s="82"/>
      <c r="K479" s="82"/>
    </row>
    <row r="480" spans="2:11" s="11" customFormat="1" ht="15" hidden="1" customHeight="1">
      <c r="B480" s="9">
        <v>27</v>
      </c>
      <c r="C480" s="23" t="str">
        <f t="shared" si="66"/>
        <v/>
      </c>
      <c r="D480" s="23" t="str">
        <f t="shared" si="67"/>
        <v/>
      </c>
      <c r="E480" s="12" t="str">
        <f t="shared" si="68"/>
        <v/>
      </c>
      <c r="F480" s="12" t="str">
        <f t="shared" si="69"/>
        <v/>
      </c>
      <c r="G480" s="12" t="str">
        <f t="shared" si="70"/>
        <v/>
      </c>
      <c r="H480" s="23" t="str">
        <f t="shared" si="71"/>
        <v/>
      </c>
      <c r="I480" s="82" t="str">
        <f t="shared" si="72"/>
        <v/>
      </c>
      <c r="J480" s="82"/>
      <c r="K480" s="82"/>
    </row>
    <row r="481" spans="2:11" s="11" customFormat="1" ht="15" hidden="1" customHeight="1">
      <c r="B481" s="9">
        <v>28</v>
      </c>
      <c r="C481" s="23" t="str">
        <f t="shared" si="66"/>
        <v/>
      </c>
      <c r="D481" s="23" t="str">
        <f t="shared" si="67"/>
        <v/>
      </c>
      <c r="E481" s="12" t="str">
        <f t="shared" si="68"/>
        <v/>
      </c>
      <c r="F481" s="12" t="str">
        <f t="shared" si="69"/>
        <v/>
      </c>
      <c r="G481" s="12" t="str">
        <f t="shared" si="70"/>
        <v/>
      </c>
      <c r="H481" s="23" t="str">
        <f t="shared" si="71"/>
        <v/>
      </c>
      <c r="I481" s="82" t="str">
        <f t="shared" si="72"/>
        <v/>
      </c>
      <c r="J481" s="82"/>
      <c r="K481" s="82"/>
    </row>
    <row r="482" spans="2:11" s="11" customFormat="1" ht="15" hidden="1" customHeight="1">
      <c r="B482" s="9">
        <v>29</v>
      </c>
      <c r="C482" s="23" t="str">
        <f t="shared" si="66"/>
        <v/>
      </c>
      <c r="D482" s="23" t="str">
        <f t="shared" si="67"/>
        <v/>
      </c>
      <c r="E482" s="12" t="str">
        <f t="shared" si="68"/>
        <v/>
      </c>
      <c r="F482" s="12" t="str">
        <f t="shared" si="69"/>
        <v/>
      </c>
      <c r="G482" s="12" t="str">
        <f t="shared" si="70"/>
        <v/>
      </c>
      <c r="H482" s="23" t="str">
        <f t="shared" si="71"/>
        <v/>
      </c>
      <c r="I482" s="82" t="str">
        <f t="shared" si="72"/>
        <v/>
      </c>
      <c r="J482" s="82"/>
      <c r="K482" s="82"/>
    </row>
    <row r="483" spans="2:11" s="11" customFormat="1" ht="15" hidden="1" customHeight="1">
      <c r="B483" s="9">
        <v>30</v>
      </c>
      <c r="C483" s="23" t="str">
        <f t="shared" si="66"/>
        <v/>
      </c>
      <c r="D483" s="23" t="str">
        <f t="shared" si="67"/>
        <v/>
      </c>
      <c r="E483" s="12" t="str">
        <f t="shared" si="68"/>
        <v/>
      </c>
      <c r="F483" s="12" t="str">
        <f t="shared" si="69"/>
        <v/>
      </c>
      <c r="G483" s="12" t="str">
        <f t="shared" si="70"/>
        <v/>
      </c>
      <c r="H483" s="23" t="str">
        <f t="shared" si="71"/>
        <v/>
      </c>
      <c r="I483" s="82" t="str">
        <f t="shared" si="72"/>
        <v/>
      </c>
      <c r="J483" s="82"/>
      <c r="K483" s="82"/>
    </row>
    <row r="484" spans="2:11" s="11" customFormat="1" ht="15" hidden="1" customHeight="1">
      <c r="B484" s="9">
        <v>31</v>
      </c>
      <c r="C484" s="23" t="str">
        <f t="shared" si="66"/>
        <v/>
      </c>
      <c r="D484" s="23" t="str">
        <f t="shared" si="67"/>
        <v/>
      </c>
      <c r="E484" s="12" t="str">
        <f t="shared" si="68"/>
        <v/>
      </c>
      <c r="F484" s="12" t="str">
        <f t="shared" si="69"/>
        <v/>
      </c>
      <c r="G484" s="12" t="str">
        <f t="shared" si="70"/>
        <v/>
      </c>
      <c r="H484" s="23" t="str">
        <f t="shared" si="71"/>
        <v/>
      </c>
      <c r="I484" s="82" t="str">
        <f t="shared" si="72"/>
        <v/>
      </c>
      <c r="J484" s="82"/>
      <c r="K484" s="82"/>
    </row>
    <row r="485" spans="2:11" s="11" customFormat="1" ht="15" hidden="1" customHeight="1">
      <c r="B485" s="9">
        <v>32</v>
      </c>
      <c r="C485" s="23" t="str">
        <f t="shared" si="66"/>
        <v/>
      </c>
      <c r="D485" s="23" t="str">
        <f t="shared" si="67"/>
        <v/>
      </c>
      <c r="E485" s="12" t="str">
        <f t="shared" si="68"/>
        <v/>
      </c>
      <c r="F485" s="12" t="str">
        <f t="shared" si="69"/>
        <v/>
      </c>
      <c r="G485" s="12" t="str">
        <f t="shared" si="70"/>
        <v/>
      </c>
      <c r="H485" s="23" t="str">
        <f t="shared" si="71"/>
        <v/>
      </c>
      <c r="I485" s="82" t="str">
        <f t="shared" si="72"/>
        <v/>
      </c>
      <c r="J485" s="82"/>
      <c r="K485" s="82"/>
    </row>
    <row r="486" spans="2:11" s="11" customFormat="1" ht="15" hidden="1" customHeight="1">
      <c r="B486" s="9">
        <v>33</v>
      </c>
      <c r="C486" s="23" t="str">
        <f t="shared" si="66"/>
        <v/>
      </c>
      <c r="D486" s="23" t="str">
        <f t="shared" si="67"/>
        <v/>
      </c>
      <c r="E486" s="12" t="str">
        <f t="shared" si="68"/>
        <v/>
      </c>
      <c r="F486" s="12" t="str">
        <f t="shared" si="69"/>
        <v/>
      </c>
      <c r="G486" s="12" t="str">
        <f t="shared" si="70"/>
        <v/>
      </c>
      <c r="H486" s="23" t="str">
        <f t="shared" si="71"/>
        <v/>
      </c>
      <c r="I486" s="82" t="str">
        <f t="shared" si="72"/>
        <v/>
      </c>
      <c r="J486" s="82"/>
      <c r="K486" s="82"/>
    </row>
    <row r="487" spans="2:11" s="11" customFormat="1" ht="15" hidden="1" customHeight="1">
      <c r="B487" s="9">
        <v>34</v>
      </c>
      <c r="C487" s="23" t="str">
        <f t="shared" si="66"/>
        <v/>
      </c>
      <c r="D487" s="23" t="str">
        <f t="shared" si="67"/>
        <v/>
      </c>
      <c r="E487" s="12" t="str">
        <f t="shared" si="68"/>
        <v/>
      </c>
      <c r="F487" s="12" t="str">
        <f t="shared" si="69"/>
        <v/>
      </c>
      <c r="G487" s="12" t="str">
        <f t="shared" si="70"/>
        <v/>
      </c>
      <c r="H487" s="23" t="str">
        <f t="shared" si="71"/>
        <v/>
      </c>
      <c r="I487" s="82" t="str">
        <f t="shared" si="72"/>
        <v/>
      </c>
      <c r="J487" s="82"/>
      <c r="K487" s="82"/>
    </row>
    <row r="488" spans="2:11" s="11" customFormat="1" ht="15" hidden="1" customHeight="1">
      <c r="B488" s="9">
        <v>35</v>
      </c>
      <c r="C488" s="23" t="str">
        <f t="shared" si="66"/>
        <v/>
      </c>
      <c r="D488" s="23" t="str">
        <f t="shared" si="67"/>
        <v/>
      </c>
      <c r="E488" s="12" t="str">
        <f t="shared" si="68"/>
        <v/>
      </c>
      <c r="F488" s="12" t="str">
        <f t="shared" si="69"/>
        <v/>
      </c>
      <c r="G488" s="12" t="str">
        <f t="shared" si="70"/>
        <v/>
      </c>
      <c r="H488" s="23" t="str">
        <f t="shared" si="71"/>
        <v/>
      </c>
      <c r="I488" s="82" t="str">
        <f t="shared" si="72"/>
        <v/>
      </c>
      <c r="J488" s="82"/>
      <c r="K488" s="82"/>
    </row>
    <row r="489" spans="2:11" s="11" customFormat="1" ht="15" hidden="1" customHeight="1">
      <c r="B489" s="9">
        <v>36</v>
      </c>
      <c r="C489" s="23" t="str">
        <f t="shared" si="66"/>
        <v/>
      </c>
      <c r="D489" s="23" t="str">
        <f t="shared" si="67"/>
        <v/>
      </c>
      <c r="E489" s="12" t="str">
        <f t="shared" si="68"/>
        <v/>
      </c>
      <c r="F489" s="12" t="str">
        <f t="shared" si="69"/>
        <v/>
      </c>
      <c r="G489" s="12" t="str">
        <f t="shared" si="70"/>
        <v/>
      </c>
      <c r="H489" s="23" t="str">
        <f t="shared" si="71"/>
        <v/>
      </c>
      <c r="I489" s="82" t="str">
        <f t="shared" si="72"/>
        <v/>
      </c>
      <c r="J489" s="82"/>
      <c r="K489" s="82"/>
    </row>
    <row r="490" spans="2:11" s="11" customFormat="1" ht="15" hidden="1" customHeight="1">
      <c r="B490" s="9">
        <v>37</v>
      </c>
      <c r="C490" s="23" t="str">
        <f t="shared" si="66"/>
        <v/>
      </c>
      <c r="D490" s="23" t="str">
        <f t="shared" si="67"/>
        <v/>
      </c>
      <c r="E490" s="12" t="str">
        <f t="shared" si="68"/>
        <v/>
      </c>
      <c r="F490" s="12" t="str">
        <f t="shared" si="69"/>
        <v/>
      </c>
      <c r="G490" s="12" t="str">
        <f t="shared" si="70"/>
        <v/>
      </c>
      <c r="H490" s="23" t="str">
        <f t="shared" si="71"/>
        <v/>
      </c>
      <c r="I490" s="82" t="str">
        <f t="shared" si="72"/>
        <v/>
      </c>
      <c r="J490" s="82"/>
      <c r="K490" s="82"/>
    </row>
    <row r="491" spans="2:11" s="11" customFormat="1" ht="15" hidden="1" customHeight="1">
      <c r="B491" s="9">
        <v>38</v>
      </c>
      <c r="C491" s="23" t="str">
        <f t="shared" si="66"/>
        <v/>
      </c>
      <c r="D491" s="23" t="str">
        <f t="shared" si="67"/>
        <v/>
      </c>
      <c r="E491" s="12" t="str">
        <f t="shared" si="68"/>
        <v/>
      </c>
      <c r="F491" s="12" t="str">
        <f t="shared" si="69"/>
        <v/>
      </c>
      <c r="G491" s="12" t="str">
        <f t="shared" si="70"/>
        <v/>
      </c>
      <c r="H491" s="23" t="str">
        <f t="shared" si="71"/>
        <v/>
      </c>
      <c r="I491" s="82" t="str">
        <f t="shared" si="72"/>
        <v/>
      </c>
      <c r="J491" s="82"/>
      <c r="K491" s="82"/>
    </row>
    <row r="492" spans="2:11" s="11" customFormat="1" ht="15" hidden="1" customHeight="1">
      <c r="B492" s="9">
        <v>39</v>
      </c>
      <c r="C492" s="23" t="str">
        <f t="shared" si="66"/>
        <v/>
      </c>
      <c r="D492" s="23" t="str">
        <f t="shared" si="67"/>
        <v/>
      </c>
      <c r="E492" s="12" t="str">
        <f t="shared" si="68"/>
        <v/>
      </c>
      <c r="F492" s="12" t="str">
        <f t="shared" si="69"/>
        <v/>
      </c>
      <c r="G492" s="12" t="str">
        <f t="shared" si="70"/>
        <v/>
      </c>
      <c r="H492" s="23" t="str">
        <f t="shared" si="71"/>
        <v/>
      </c>
      <c r="I492" s="82" t="str">
        <f t="shared" si="72"/>
        <v/>
      </c>
      <c r="J492" s="82"/>
      <c r="K492" s="82"/>
    </row>
    <row r="493" spans="2:11" s="11" customFormat="1" ht="15" hidden="1" customHeight="1">
      <c r="B493" s="9">
        <v>40</v>
      </c>
      <c r="C493" s="23" t="str">
        <f t="shared" si="66"/>
        <v/>
      </c>
      <c r="D493" s="23" t="str">
        <f t="shared" si="67"/>
        <v/>
      </c>
      <c r="E493" s="12" t="str">
        <f t="shared" si="68"/>
        <v/>
      </c>
      <c r="F493" s="12" t="str">
        <f t="shared" si="69"/>
        <v/>
      </c>
      <c r="G493" s="12" t="str">
        <f t="shared" si="70"/>
        <v/>
      </c>
      <c r="H493" s="23" t="str">
        <f t="shared" si="71"/>
        <v/>
      </c>
      <c r="I493" s="82" t="str">
        <f t="shared" si="72"/>
        <v/>
      </c>
      <c r="J493" s="82"/>
      <c r="K493" s="82"/>
    </row>
    <row r="494" spans="2:11" s="11" customFormat="1" ht="15" hidden="1" customHeight="1">
      <c r="B494" s="9">
        <v>41</v>
      </c>
      <c r="C494" s="23" t="str">
        <f t="shared" si="66"/>
        <v/>
      </c>
      <c r="D494" s="23" t="str">
        <f t="shared" si="67"/>
        <v/>
      </c>
      <c r="E494" s="12" t="str">
        <f t="shared" si="68"/>
        <v/>
      </c>
      <c r="F494" s="12" t="str">
        <f t="shared" si="69"/>
        <v/>
      </c>
      <c r="G494" s="12" t="str">
        <f t="shared" si="70"/>
        <v/>
      </c>
      <c r="H494" s="23" t="str">
        <f t="shared" si="71"/>
        <v/>
      </c>
      <c r="I494" s="82" t="str">
        <f t="shared" si="72"/>
        <v/>
      </c>
      <c r="J494" s="82"/>
      <c r="K494" s="82"/>
    </row>
    <row r="495" spans="2:11" s="11" customFormat="1" ht="15" hidden="1" customHeight="1">
      <c r="B495" s="9">
        <v>42</v>
      </c>
      <c r="C495" s="23" t="str">
        <f t="shared" si="66"/>
        <v/>
      </c>
      <c r="D495" s="23" t="str">
        <f t="shared" si="67"/>
        <v/>
      </c>
      <c r="E495" s="12" t="str">
        <f t="shared" si="68"/>
        <v/>
      </c>
      <c r="F495" s="12" t="str">
        <f t="shared" si="69"/>
        <v/>
      </c>
      <c r="G495" s="12" t="str">
        <f t="shared" si="70"/>
        <v/>
      </c>
      <c r="H495" s="23" t="str">
        <f t="shared" si="71"/>
        <v/>
      </c>
      <c r="I495" s="82" t="str">
        <f t="shared" si="72"/>
        <v/>
      </c>
      <c r="J495" s="82"/>
      <c r="K495" s="82"/>
    </row>
    <row r="496" spans="2:11" s="11" customFormat="1" ht="15" hidden="1" customHeight="1">
      <c r="B496" s="9">
        <v>43</v>
      </c>
      <c r="C496" s="23" t="str">
        <f t="shared" si="66"/>
        <v/>
      </c>
      <c r="D496" s="23" t="str">
        <f t="shared" si="67"/>
        <v/>
      </c>
      <c r="E496" s="12" t="str">
        <f t="shared" si="68"/>
        <v/>
      </c>
      <c r="F496" s="12" t="str">
        <f t="shared" si="69"/>
        <v/>
      </c>
      <c r="G496" s="12" t="str">
        <f t="shared" si="70"/>
        <v/>
      </c>
      <c r="H496" s="23" t="str">
        <f t="shared" si="71"/>
        <v/>
      </c>
      <c r="I496" s="82" t="str">
        <f t="shared" si="72"/>
        <v/>
      </c>
      <c r="J496" s="82"/>
      <c r="K496" s="82"/>
    </row>
    <row r="497" spans="2:11" s="11" customFormat="1" ht="15" hidden="1" customHeight="1">
      <c r="B497" s="9">
        <v>44</v>
      </c>
      <c r="C497" s="23" t="str">
        <f t="shared" si="66"/>
        <v/>
      </c>
      <c r="D497" s="23" t="str">
        <f t="shared" si="67"/>
        <v/>
      </c>
      <c r="E497" s="12" t="str">
        <f t="shared" si="68"/>
        <v/>
      </c>
      <c r="F497" s="12" t="str">
        <f t="shared" si="69"/>
        <v/>
      </c>
      <c r="G497" s="12" t="str">
        <f t="shared" si="70"/>
        <v/>
      </c>
      <c r="H497" s="23" t="str">
        <f t="shared" si="71"/>
        <v/>
      </c>
      <c r="I497" s="82" t="str">
        <f t="shared" si="72"/>
        <v/>
      </c>
      <c r="J497" s="82"/>
      <c r="K497" s="82"/>
    </row>
    <row r="498" spans="2:11" s="11" customFormat="1" ht="15" hidden="1" customHeight="1">
      <c r="B498" s="9">
        <v>45</v>
      </c>
      <c r="C498" s="23" t="str">
        <f t="shared" si="66"/>
        <v/>
      </c>
      <c r="D498" s="23" t="str">
        <f t="shared" si="67"/>
        <v/>
      </c>
      <c r="E498" s="12" t="str">
        <f t="shared" si="68"/>
        <v/>
      </c>
      <c r="F498" s="12" t="str">
        <f t="shared" si="69"/>
        <v/>
      </c>
      <c r="G498" s="12" t="str">
        <f t="shared" si="70"/>
        <v/>
      </c>
      <c r="H498" s="23" t="str">
        <f t="shared" si="71"/>
        <v/>
      </c>
      <c r="I498" s="82" t="str">
        <f t="shared" si="72"/>
        <v/>
      </c>
      <c r="J498" s="82"/>
      <c r="K498" s="82"/>
    </row>
    <row r="499" spans="2:11" s="11" customFormat="1" ht="15" hidden="1" customHeight="1">
      <c r="B499" s="9">
        <v>46</v>
      </c>
      <c r="C499" s="23" t="str">
        <f t="shared" si="66"/>
        <v/>
      </c>
      <c r="D499" s="23" t="str">
        <f t="shared" si="67"/>
        <v/>
      </c>
      <c r="E499" s="12" t="str">
        <f t="shared" si="68"/>
        <v/>
      </c>
      <c r="F499" s="12" t="str">
        <f t="shared" si="69"/>
        <v/>
      </c>
      <c r="G499" s="12" t="str">
        <f t="shared" si="70"/>
        <v/>
      </c>
      <c r="H499" s="23" t="str">
        <f t="shared" si="71"/>
        <v/>
      </c>
      <c r="I499" s="82" t="str">
        <f t="shared" si="72"/>
        <v/>
      </c>
      <c r="J499" s="82"/>
      <c r="K499" s="82"/>
    </row>
    <row r="500" spans="2:11" s="11" customFormat="1" ht="15" hidden="1" customHeight="1">
      <c r="B500" s="9">
        <v>47</v>
      </c>
      <c r="C500" s="23" t="str">
        <f t="shared" si="66"/>
        <v/>
      </c>
      <c r="D500" s="23" t="str">
        <f t="shared" si="67"/>
        <v/>
      </c>
      <c r="E500" s="12" t="str">
        <f t="shared" si="68"/>
        <v/>
      </c>
      <c r="F500" s="12" t="str">
        <f t="shared" si="69"/>
        <v/>
      </c>
      <c r="G500" s="12" t="str">
        <f t="shared" si="70"/>
        <v/>
      </c>
      <c r="H500" s="23" t="str">
        <f t="shared" si="71"/>
        <v/>
      </c>
      <c r="I500" s="82" t="str">
        <f t="shared" si="72"/>
        <v/>
      </c>
      <c r="J500" s="82"/>
      <c r="K500" s="82"/>
    </row>
    <row r="501" spans="2:11" s="11" customFormat="1" ht="15" hidden="1" customHeight="1">
      <c r="B501" s="9">
        <v>48</v>
      </c>
      <c r="C501" s="23" t="str">
        <f t="shared" si="66"/>
        <v/>
      </c>
      <c r="D501" s="23" t="str">
        <f t="shared" si="67"/>
        <v/>
      </c>
      <c r="E501" s="12" t="str">
        <f t="shared" si="68"/>
        <v/>
      </c>
      <c r="F501" s="12" t="str">
        <f t="shared" si="69"/>
        <v/>
      </c>
      <c r="G501" s="12" t="str">
        <f t="shared" si="70"/>
        <v/>
      </c>
      <c r="H501" s="23" t="str">
        <f t="shared" si="71"/>
        <v/>
      </c>
      <c r="I501" s="82" t="str">
        <f t="shared" si="72"/>
        <v/>
      </c>
      <c r="J501" s="82"/>
      <c r="K501" s="82"/>
    </row>
    <row r="502" spans="2:11" s="11" customFormat="1" ht="15" hidden="1" customHeight="1">
      <c r="B502" s="9">
        <v>49</v>
      </c>
      <c r="C502" s="23" t="str">
        <f t="shared" si="66"/>
        <v/>
      </c>
      <c r="D502" s="23" t="str">
        <f t="shared" si="67"/>
        <v/>
      </c>
      <c r="E502" s="12" t="str">
        <f t="shared" si="68"/>
        <v/>
      </c>
      <c r="F502" s="12" t="str">
        <f t="shared" si="69"/>
        <v/>
      </c>
      <c r="G502" s="12" t="str">
        <f t="shared" si="70"/>
        <v/>
      </c>
      <c r="H502" s="23" t="str">
        <f t="shared" si="71"/>
        <v/>
      </c>
      <c r="I502" s="82" t="str">
        <f t="shared" si="72"/>
        <v/>
      </c>
      <c r="J502" s="82"/>
      <c r="K502" s="82"/>
    </row>
    <row r="503" spans="2:11" s="11" customFormat="1" ht="15" hidden="1" customHeight="1">
      <c r="B503" s="9">
        <v>50</v>
      </c>
      <c r="C503" s="23" t="str">
        <f t="shared" si="66"/>
        <v/>
      </c>
      <c r="D503" s="23" t="str">
        <f t="shared" si="67"/>
        <v/>
      </c>
      <c r="E503" s="12" t="str">
        <f t="shared" si="68"/>
        <v/>
      </c>
      <c r="F503" s="12" t="str">
        <f t="shared" si="69"/>
        <v/>
      </c>
      <c r="G503" s="12" t="str">
        <f t="shared" si="70"/>
        <v/>
      </c>
      <c r="H503" s="23" t="str">
        <f t="shared" si="71"/>
        <v/>
      </c>
      <c r="I503" s="82" t="str">
        <f t="shared" si="72"/>
        <v/>
      </c>
      <c r="J503" s="82"/>
      <c r="K503" s="82"/>
    </row>
    <row r="504" spans="2:11" s="11" customFormat="1" ht="15" hidden="1" customHeight="1">
      <c r="B504" s="9">
        <v>51</v>
      </c>
      <c r="C504" s="23" t="str">
        <f t="shared" si="66"/>
        <v/>
      </c>
      <c r="D504" s="23" t="str">
        <f t="shared" si="67"/>
        <v/>
      </c>
      <c r="E504" s="12" t="str">
        <f t="shared" si="68"/>
        <v/>
      </c>
      <c r="F504" s="12" t="str">
        <f t="shared" si="69"/>
        <v/>
      </c>
      <c r="G504" s="12" t="str">
        <f t="shared" si="70"/>
        <v/>
      </c>
      <c r="H504" s="23" t="str">
        <f t="shared" si="71"/>
        <v/>
      </c>
      <c r="I504" s="82" t="str">
        <f t="shared" si="72"/>
        <v/>
      </c>
      <c r="J504" s="82"/>
      <c r="K504" s="82"/>
    </row>
    <row r="505" spans="2:11" s="11" customFormat="1" ht="15" hidden="1" customHeight="1">
      <c r="B505" s="9">
        <v>52</v>
      </c>
      <c r="C505" s="23" t="str">
        <f t="shared" si="66"/>
        <v/>
      </c>
      <c r="D505" s="23" t="str">
        <f t="shared" si="67"/>
        <v/>
      </c>
      <c r="E505" s="12" t="str">
        <f t="shared" si="68"/>
        <v/>
      </c>
      <c r="F505" s="12" t="str">
        <f t="shared" si="69"/>
        <v/>
      </c>
      <c r="G505" s="12" t="str">
        <f t="shared" si="70"/>
        <v/>
      </c>
      <c r="H505" s="23" t="str">
        <f t="shared" si="71"/>
        <v/>
      </c>
      <c r="I505" s="82" t="str">
        <f t="shared" si="72"/>
        <v/>
      </c>
      <c r="J505" s="82"/>
      <c r="K505" s="82"/>
    </row>
    <row r="506" spans="2:11" s="11" customFormat="1" ht="15" hidden="1" customHeight="1">
      <c r="B506" s="9">
        <v>53</v>
      </c>
      <c r="C506" s="23" t="str">
        <f t="shared" si="66"/>
        <v/>
      </c>
      <c r="D506" s="23" t="str">
        <f t="shared" si="67"/>
        <v/>
      </c>
      <c r="E506" s="12" t="str">
        <f t="shared" si="68"/>
        <v/>
      </c>
      <c r="F506" s="12" t="str">
        <f t="shared" si="69"/>
        <v/>
      </c>
      <c r="G506" s="12" t="str">
        <f t="shared" si="70"/>
        <v/>
      </c>
      <c r="H506" s="23" t="str">
        <f t="shared" si="71"/>
        <v/>
      </c>
      <c r="I506" s="82" t="str">
        <f t="shared" si="72"/>
        <v/>
      </c>
      <c r="J506" s="82"/>
      <c r="K506" s="82"/>
    </row>
    <row r="507" spans="2:11" s="11" customFormat="1" ht="15" hidden="1" customHeight="1">
      <c r="B507" s="9">
        <v>54</v>
      </c>
      <c r="C507" s="23" t="str">
        <f t="shared" si="66"/>
        <v/>
      </c>
      <c r="D507" s="23" t="str">
        <f t="shared" si="67"/>
        <v/>
      </c>
      <c r="E507" s="12" t="str">
        <f t="shared" si="68"/>
        <v/>
      </c>
      <c r="F507" s="12" t="str">
        <f t="shared" si="69"/>
        <v/>
      </c>
      <c r="G507" s="12" t="str">
        <f t="shared" si="70"/>
        <v/>
      </c>
      <c r="H507" s="23" t="str">
        <f t="shared" si="71"/>
        <v/>
      </c>
      <c r="I507" s="82" t="str">
        <f t="shared" si="72"/>
        <v/>
      </c>
      <c r="J507" s="82"/>
      <c r="K507" s="82"/>
    </row>
    <row r="508" spans="2:11" s="11" customFormat="1" ht="15" hidden="1" customHeight="1">
      <c r="B508" s="9">
        <v>55</v>
      </c>
      <c r="C508" s="23" t="str">
        <f t="shared" si="66"/>
        <v/>
      </c>
      <c r="D508" s="23" t="str">
        <f t="shared" si="67"/>
        <v/>
      </c>
      <c r="E508" s="12" t="str">
        <f t="shared" si="68"/>
        <v/>
      </c>
      <c r="F508" s="12" t="str">
        <f t="shared" si="69"/>
        <v/>
      </c>
      <c r="G508" s="12" t="str">
        <f t="shared" si="70"/>
        <v/>
      </c>
      <c r="H508" s="23" t="str">
        <f t="shared" si="71"/>
        <v/>
      </c>
      <c r="I508" s="82" t="str">
        <f t="shared" si="72"/>
        <v/>
      </c>
      <c r="J508" s="82"/>
      <c r="K508" s="82"/>
    </row>
    <row r="509" spans="2:11" s="11" customFormat="1" ht="15" hidden="1" customHeight="1">
      <c r="B509" s="9">
        <v>56</v>
      </c>
      <c r="C509" s="23" t="str">
        <f t="shared" si="66"/>
        <v/>
      </c>
      <c r="D509" s="23" t="str">
        <f t="shared" si="67"/>
        <v/>
      </c>
      <c r="E509" s="12" t="str">
        <f t="shared" si="68"/>
        <v/>
      </c>
      <c r="F509" s="12" t="str">
        <f t="shared" si="69"/>
        <v/>
      </c>
      <c r="G509" s="12" t="str">
        <f t="shared" si="70"/>
        <v/>
      </c>
      <c r="H509" s="23" t="str">
        <f t="shared" si="71"/>
        <v/>
      </c>
      <c r="I509" s="82" t="str">
        <f t="shared" si="72"/>
        <v/>
      </c>
      <c r="J509" s="82"/>
      <c r="K509" s="82"/>
    </row>
    <row r="510" spans="2:11" s="11" customFormat="1" ht="15" hidden="1" customHeight="1">
      <c r="B510" s="9">
        <v>57</v>
      </c>
      <c r="C510" s="23" t="str">
        <f t="shared" si="66"/>
        <v/>
      </c>
      <c r="D510" s="23" t="str">
        <f t="shared" si="67"/>
        <v/>
      </c>
      <c r="E510" s="12" t="str">
        <f t="shared" si="68"/>
        <v/>
      </c>
      <c r="F510" s="12" t="str">
        <f t="shared" si="69"/>
        <v/>
      </c>
      <c r="G510" s="12" t="str">
        <f t="shared" si="70"/>
        <v/>
      </c>
      <c r="H510" s="23" t="str">
        <f t="shared" si="71"/>
        <v/>
      </c>
      <c r="I510" s="82" t="str">
        <f t="shared" si="72"/>
        <v/>
      </c>
      <c r="J510" s="82"/>
      <c r="K510" s="82"/>
    </row>
    <row r="511" spans="2:11" s="11" customFormat="1" ht="15" hidden="1" customHeight="1">
      <c r="B511" s="9">
        <v>58</v>
      </c>
      <c r="C511" s="23" t="str">
        <f t="shared" si="66"/>
        <v/>
      </c>
      <c r="D511" s="23" t="str">
        <f t="shared" si="67"/>
        <v/>
      </c>
      <c r="E511" s="12" t="str">
        <f t="shared" si="68"/>
        <v/>
      </c>
      <c r="F511" s="12" t="str">
        <f t="shared" si="69"/>
        <v/>
      </c>
      <c r="G511" s="12" t="str">
        <f t="shared" si="70"/>
        <v/>
      </c>
      <c r="H511" s="23" t="str">
        <f t="shared" si="71"/>
        <v/>
      </c>
      <c r="I511" s="82" t="str">
        <f t="shared" si="72"/>
        <v/>
      </c>
      <c r="J511" s="82"/>
      <c r="K511" s="82"/>
    </row>
    <row r="512" spans="2:11" s="11" customFormat="1" ht="15" hidden="1" customHeight="1">
      <c r="B512" s="9">
        <v>59</v>
      </c>
      <c r="C512" s="23" t="str">
        <f t="shared" si="66"/>
        <v/>
      </c>
      <c r="D512" s="23" t="str">
        <f t="shared" si="67"/>
        <v/>
      </c>
      <c r="E512" s="12" t="str">
        <f t="shared" si="68"/>
        <v/>
      </c>
      <c r="F512" s="12" t="str">
        <f t="shared" si="69"/>
        <v/>
      </c>
      <c r="G512" s="12" t="str">
        <f t="shared" si="70"/>
        <v/>
      </c>
      <c r="H512" s="23" t="str">
        <f t="shared" si="71"/>
        <v/>
      </c>
      <c r="I512" s="82" t="str">
        <f t="shared" si="72"/>
        <v/>
      </c>
      <c r="J512" s="82"/>
      <c r="K512" s="82"/>
    </row>
    <row r="513" spans="2:11" s="11" customFormat="1" ht="15" hidden="1" customHeight="1">
      <c r="B513" s="9">
        <v>60</v>
      </c>
      <c r="C513" s="23" t="str">
        <f t="shared" si="66"/>
        <v/>
      </c>
      <c r="D513" s="23" t="str">
        <f t="shared" si="67"/>
        <v/>
      </c>
      <c r="E513" s="12" t="str">
        <f t="shared" si="68"/>
        <v/>
      </c>
      <c r="F513" s="12" t="str">
        <f t="shared" si="69"/>
        <v/>
      </c>
      <c r="G513" s="12" t="str">
        <f t="shared" si="70"/>
        <v/>
      </c>
      <c r="H513" s="23" t="str">
        <f t="shared" si="71"/>
        <v/>
      </c>
      <c r="I513" s="82" t="str">
        <f t="shared" si="72"/>
        <v/>
      </c>
      <c r="J513" s="82"/>
      <c r="K513" s="82"/>
    </row>
    <row r="514" spans="2:11" s="11" customFormat="1" ht="15" hidden="1" customHeight="1">
      <c r="B514" s="9">
        <v>61</v>
      </c>
      <c r="C514" s="23" t="str">
        <f t="shared" si="66"/>
        <v/>
      </c>
      <c r="D514" s="23" t="str">
        <f t="shared" si="67"/>
        <v/>
      </c>
      <c r="E514" s="12" t="str">
        <f t="shared" si="68"/>
        <v/>
      </c>
      <c r="F514" s="12" t="str">
        <f t="shared" si="69"/>
        <v/>
      </c>
      <c r="G514" s="12" t="str">
        <f t="shared" si="70"/>
        <v/>
      </c>
      <c r="H514" s="23" t="str">
        <f t="shared" si="71"/>
        <v/>
      </c>
      <c r="I514" s="82" t="str">
        <f t="shared" si="72"/>
        <v/>
      </c>
      <c r="J514" s="82"/>
      <c r="K514" s="82"/>
    </row>
    <row r="515" spans="2:11" s="11" customFormat="1" ht="15" hidden="1" customHeight="1">
      <c r="B515" s="9">
        <v>62</v>
      </c>
      <c r="C515" s="23" t="str">
        <f t="shared" si="66"/>
        <v/>
      </c>
      <c r="D515" s="23" t="str">
        <f t="shared" si="67"/>
        <v/>
      </c>
      <c r="E515" s="12" t="str">
        <f t="shared" si="68"/>
        <v/>
      </c>
      <c r="F515" s="12" t="str">
        <f t="shared" si="69"/>
        <v/>
      </c>
      <c r="G515" s="12" t="str">
        <f t="shared" si="70"/>
        <v/>
      </c>
      <c r="H515" s="23" t="str">
        <f t="shared" si="71"/>
        <v/>
      </c>
      <c r="I515" s="82" t="str">
        <f t="shared" si="72"/>
        <v/>
      </c>
      <c r="J515" s="82"/>
      <c r="K515" s="82"/>
    </row>
    <row r="516" spans="2:11" s="11" customFormat="1" ht="15" hidden="1" customHeight="1">
      <c r="B516" s="9">
        <v>63</v>
      </c>
      <c r="C516" s="23" t="str">
        <f t="shared" si="66"/>
        <v/>
      </c>
      <c r="D516" s="23" t="str">
        <f t="shared" si="67"/>
        <v/>
      </c>
      <c r="E516" s="12" t="str">
        <f t="shared" si="68"/>
        <v/>
      </c>
      <c r="F516" s="12" t="str">
        <f t="shared" si="69"/>
        <v/>
      </c>
      <c r="G516" s="12" t="str">
        <f t="shared" si="70"/>
        <v/>
      </c>
      <c r="H516" s="23" t="str">
        <f t="shared" si="71"/>
        <v/>
      </c>
      <c r="I516" s="82" t="str">
        <f t="shared" si="72"/>
        <v/>
      </c>
      <c r="J516" s="82"/>
      <c r="K516" s="82"/>
    </row>
    <row r="517" spans="2:11" s="11" customFormat="1" ht="15" hidden="1" customHeight="1">
      <c r="B517" s="9">
        <v>64</v>
      </c>
      <c r="C517" s="23" t="str">
        <f t="shared" si="66"/>
        <v/>
      </c>
      <c r="D517" s="23" t="str">
        <f t="shared" si="67"/>
        <v/>
      </c>
      <c r="E517" s="12" t="str">
        <f t="shared" si="68"/>
        <v/>
      </c>
      <c r="F517" s="12" t="str">
        <f t="shared" si="69"/>
        <v/>
      </c>
      <c r="G517" s="12" t="str">
        <f t="shared" si="70"/>
        <v/>
      </c>
      <c r="H517" s="23" t="str">
        <f t="shared" si="71"/>
        <v/>
      </c>
      <c r="I517" s="82" t="str">
        <f t="shared" si="72"/>
        <v/>
      </c>
      <c r="J517" s="82"/>
      <c r="K517" s="82"/>
    </row>
    <row r="518" spans="2:11" s="11" customFormat="1" ht="15" hidden="1" customHeight="1">
      <c r="B518" s="9">
        <v>65</v>
      </c>
      <c r="C518" s="23" t="str">
        <f t="shared" ref="C518:C557" si="73">IFERROR(VLOOKUP("補助対象外"&amp;B518,$A$3:$J$19,3,FALSE),"")</f>
        <v/>
      </c>
      <c r="D518" s="23" t="str">
        <f t="shared" ref="D518:D557" si="74">IFERROR(VLOOKUP("補助対象外"&amp;B518,$A$3:$J$19,4,FALSE),"")</f>
        <v/>
      </c>
      <c r="E518" s="12" t="str">
        <f t="shared" ref="E518:E557" si="75">IFERROR(VLOOKUP("補助対象外"&amp;B518,$A$3:$J$19,5,FALSE),"")</f>
        <v/>
      </c>
      <c r="F518" s="12" t="str">
        <f t="shared" ref="F518:F557" si="76">IFERROR(VLOOKUP("補助対象外"&amp;B518,$A$3:$J$19,6,FALSE),"")</f>
        <v/>
      </c>
      <c r="G518" s="12" t="str">
        <f t="shared" ref="G518:G557" si="77">IFERROR(VLOOKUP("補助対象外"&amp;B518,$A$3:$J$19,7,FALSE),"")</f>
        <v/>
      </c>
      <c r="H518" s="23" t="str">
        <f t="shared" ref="H518:H553" si="78">IFERROR(VLOOKUP("補助対象外"&amp;B518,$A$3:$J$19,8,FALSE),"")</f>
        <v/>
      </c>
      <c r="I518" s="82" t="str">
        <f t="shared" ref="I518:I553" si="79">IFERROR(VLOOKUP("補助対象外"&amp;B518,$A$3:$J$19,10,FALSE),"")</f>
        <v/>
      </c>
      <c r="J518" s="82"/>
      <c r="K518" s="82"/>
    </row>
    <row r="519" spans="2:11" s="11" customFormat="1" ht="15" hidden="1" customHeight="1">
      <c r="B519" s="9">
        <v>66</v>
      </c>
      <c r="C519" s="23" t="str">
        <f t="shared" si="73"/>
        <v/>
      </c>
      <c r="D519" s="23" t="str">
        <f t="shared" si="74"/>
        <v/>
      </c>
      <c r="E519" s="12" t="str">
        <f t="shared" si="75"/>
        <v/>
      </c>
      <c r="F519" s="12" t="str">
        <f t="shared" si="76"/>
        <v/>
      </c>
      <c r="G519" s="12" t="str">
        <f t="shared" si="77"/>
        <v/>
      </c>
      <c r="H519" s="23" t="str">
        <f t="shared" si="78"/>
        <v/>
      </c>
      <c r="I519" s="82" t="str">
        <f t="shared" si="79"/>
        <v/>
      </c>
      <c r="J519" s="82"/>
      <c r="K519" s="82"/>
    </row>
    <row r="520" spans="2:11" s="11" customFormat="1" ht="15" hidden="1" customHeight="1">
      <c r="B520" s="9">
        <v>67</v>
      </c>
      <c r="C520" s="23" t="str">
        <f t="shared" si="73"/>
        <v/>
      </c>
      <c r="D520" s="23" t="str">
        <f t="shared" si="74"/>
        <v/>
      </c>
      <c r="E520" s="12" t="str">
        <f t="shared" si="75"/>
        <v/>
      </c>
      <c r="F520" s="12" t="str">
        <f t="shared" si="76"/>
        <v/>
      </c>
      <c r="G520" s="12" t="str">
        <f t="shared" si="77"/>
        <v/>
      </c>
      <c r="H520" s="23" t="str">
        <f t="shared" si="78"/>
        <v/>
      </c>
      <c r="I520" s="82" t="str">
        <f t="shared" si="79"/>
        <v/>
      </c>
      <c r="J520" s="82"/>
      <c r="K520" s="82"/>
    </row>
    <row r="521" spans="2:11" s="11" customFormat="1" ht="15" hidden="1" customHeight="1">
      <c r="B521" s="9">
        <v>68</v>
      </c>
      <c r="C521" s="23" t="str">
        <f t="shared" si="73"/>
        <v/>
      </c>
      <c r="D521" s="23" t="str">
        <f t="shared" si="74"/>
        <v/>
      </c>
      <c r="E521" s="12" t="str">
        <f t="shared" si="75"/>
        <v/>
      </c>
      <c r="F521" s="12" t="str">
        <f t="shared" si="76"/>
        <v/>
      </c>
      <c r="G521" s="12" t="str">
        <f t="shared" si="77"/>
        <v/>
      </c>
      <c r="H521" s="23" t="str">
        <f t="shared" si="78"/>
        <v/>
      </c>
      <c r="I521" s="82" t="str">
        <f t="shared" si="79"/>
        <v/>
      </c>
      <c r="J521" s="82"/>
      <c r="K521" s="82"/>
    </row>
    <row r="522" spans="2:11" s="11" customFormat="1" ht="15" hidden="1" customHeight="1">
      <c r="B522" s="9">
        <v>69</v>
      </c>
      <c r="C522" s="23" t="str">
        <f t="shared" si="73"/>
        <v/>
      </c>
      <c r="D522" s="23" t="str">
        <f t="shared" si="74"/>
        <v/>
      </c>
      <c r="E522" s="12" t="str">
        <f t="shared" si="75"/>
        <v/>
      </c>
      <c r="F522" s="12" t="str">
        <f t="shared" si="76"/>
        <v/>
      </c>
      <c r="G522" s="12" t="str">
        <f t="shared" si="77"/>
        <v/>
      </c>
      <c r="H522" s="23" t="str">
        <f t="shared" si="78"/>
        <v/>
      </c>
      <c r="I522" s="82" t="str">
        <f t="shared" si="79"/>
        <v/>
      </c>
      <c r="J522" s="82"/>
      <c r="K522" s="82"/>
    </row>
    <row r="523" spans="2:11" s="11" customFormat="1" ht="15" hidden="1" customHeight="1">
      <c r="B523" s="9">
        <v>70</v>
      </c>
      <c r="C523" s="23" t="str">
        <f t="shared" si="73"/>
        <v/>
      </c>
      <c r="D523" s="23" t="str">
        <f t="shared" si="74"/>
        <v/>
      </c>
      <c r="E523" s="12" t="str">
        <f t="shared" si="75"/>
        <v/>
      </c>
      <c r="F523" s="12" t="str">
        <f t="shared" si="76"/>
        <v/>
      </c>
      <c r="G523" s="12" t="str">
        <f t="shared" si="77"/>
        <v/>
      </c>
      <c r="H523" s="23" t="str">
        <f t="shared" si="78"/>
        <v/>
      </c>
      <c r="I523" s="82" t="str">
        <f t="shared" si="79"/>
        <v/>
      </c>
      <c r="J523" s="82"/>
      <c r="K523" s="82"/>
    </row>
    <row r="524" spans="2:11" s="11" customFormat="1" ht="15" hidden="1" customHeight="1">
      <c r="B524" s="9">
        <v>71</v>
      </c>
      <c r="C524" s="23" t="str">
        <f t="shared" si="73"/>
        <v/>
      </c>
      <c r="D524" s="23" t="str">
        <f t="shared" si="74"/>
        <v/>
      </c>
      <c r="E524" s="12" t="str">
        <f t="shared" si="75"/>
        <v/>
      </c>
      <c r="F524" s="12" t="str">
        <f t="shared" si="76"/>
        <v/>
      </c>
      <c r="G524" s="12" t="str">
        <f t="shared" si="77"/>
        <v/>
      </c>
      <c r="H524" s="23" t="str">
        <f t="shared" si="78"/>
        <v/>
      </c>
      <c r="I524" s="82" t="str">
        <f t="shared" si="79"/>
        <v/>
      </c>
      <c r="J524" s="82"/>
      <c r="K524" s="82"/>
    </row>
    <row r="525" spans="2:11" s="11" customFormat="1" ht="15" hidden="1" customHeight="1">
      <c r="B525" s="9">
        <v>72</v>
      </c>
      <c r="C525" s="23" t="str">
        <f t="shared" si="73"/>
        <v/>
      </c>
      <c r="D525" s="23" t="str">
        <f t="shared" si="74"/>
        <v/>
      </c>
      <c r="E525" s="12" t="str">
        <f t="shared" si="75"/>
        <v/>
      </c>
      <c r="F525" s="12" t="str">
        <f t="shared" si="76"/>
        <v/>
      </c>
      <c r="G525" s="12" t="str">
        <f t="shared" si="77"/>
        <v/>
      </c>
      <c r="H525" s="23" t="str">
        <f t="shared" si="78"/>
        <v/>
      </c>
      <c r="I525" s="82" t="str">
        <f t="shared" si="79"/>
        <v/>
      </c>
      <c r="J525" s="82"/>
      <c r="K525" s="82"/>
    </row>
    <row r="526" spans="2:11" s="11" customFormat="1" ht="15" hidden="1" customHeight="1">
      <c r="B526" s="9">
        <v>73</v>
      </c>
      <c r="C526" s="23" t="str">
        <f t="shared" si="73"/>
        <v/>
      </c>
      <c r="D526" s="23" t="str">
        <f t="shared" si="74"/>
        <v/>
      </c>
      <c r="E526" s="12" t="str">
        <f t="shared" si="75"/>
        <v/>
      </c>
      <c r="F526" s="12" t="str">
        <f t="shared" si="76"/>
        <v/>
      </c>
      <c r="G526" s="12" t="str">
        <f t="shared" si="77"/>
        <v/>
      </c>
      <c r="H526" s="23" t="str">
        <f t="shared" si="78"/>
        <v/>
      </c>
      <c r="I526" s="82" t="str">
        <f t="shared" si="79"/>
        <v/>
      </c>
      <c r="J526" s="82"/>
      <c r="K526" s="82"/>
    </row>
    <row r="527" spans="2:11" s="11" customFormat="1" ht="15" hidden="1" customHeight="1">
      <c r="B527" s="9">
        <v>74</v>
      </c>
      <c r="C527" s="23" t="str">
        <f t="shared" si="73"/>
        <v/>
      </c>
      <c r="D527" s="23" t="str">
        <f t="shared" si="74"/>
        <v/>
      </c>
      <c r="E527" s="12" t="str">
        <f t="shared" si="75"/>
        <v/>
      </c>
      <c r="F527" s="12" t="str">
        <f t="shared" si="76"/>
        <v/>
      </c>
      <c r="G527" s="12" t="str">
        <f t="shared" si="77"/>
        <v/>
      </c>
      <c r="H527" s="23" t="str">
        <f t="shared" si="78"/>
        <v/>
      </c>
      <c r="I527" s="82" t="str">
        <f t="shared" si="79"/>
        <v/>
      </c>
      <c r="J527" s="82"/>
      <c r="K527" s="82"/>
    </row>
    <row r="528" spans="2:11" s="11" customFormat="1" ht="15" hidden="1" customHeight="1">
      <c r="B528" s="9">
        <v>75</v>
      </c>
      <c r="C528" s="23" t="str">
        <f t="shared" si="73"/>
        <v/>
      </c>
      <c r="D528" s="23" t="str">
        <f t="shared" si="74"/>
        <v/>
      </c>
      <c r="E528" s="12" t="str">
        <f t="shared" si="75"/>
        <v/>
      </c>
      <c r="F528" s="12" t="str">
        <f t="shared" si="76"/>
        <v/>
      </c>
      <c r="G528" s="12" t="str">
        <f t="shared" si="77"/>
        <v/>
      </c>
      <c r="H528" s="23" t="str">
        <f t="shared" si="78"/>
        <v/>
      </c>
      <c r="I528" s="82" t="str">
        <f t="shared" si="79"/>
        <v/>
      </c>
      <c r="J528" s="82"/>
      <c r="K528" s="82"/>
    </row>
    <row r="529" spans="2:11" s="11" customFormat="1" ht="15" hidden="1" customHeight="1">
      <c r="B529" s="9">
        <v>76</v>
      </c>
      <c r="C529" s="23" t="str">
        <f t="shared" si="73"/>
        <v/>
      </c>
      <c r="D529" s="23" t="str">
        <f t="shared" si="74"/>
        <v/>
      </c>
      <c r="E529" s="12" t="str">
        <f t="shared" si="75"/>
        <v/>
      </c>
      <c r="F529" s="12" t="str">
        <f t="shared" si="76"/>
        <v/>
      </c>
      <c r="G529" s="12" t="str">
        <f t="shared" si="77"/>
        <v/>
      </c>
      <c r="H529" s="23" t="str">
        <f t="shared" si="78"/>
        <v/>
      </c>
      <c r="I529" s="82" t="str">
        <f t="shared" si="79"/>
        <v/>
      </c>
      <c r="J529" s="82"/>
      <c r="K529" s="82"/>
    </row>
    <row r="530" spans="2:11" s="11" customFormat="1" ht="15" hidden="1" customHeight="1">
      <c r="B530" s="9">
        <v>77</v>
      </c>
      <c r="C530" s="23" t="str">
        <f t="shared" si="73"/>
        <v/>
      </c>
      <c r="D530" s="23" t="str">
        <f t="shared" si="74"/>
        <v/>
      </c>
      <c r="E530" s="12" t="str">
        <f t="shared" si="75"/>
        <v/>
      </c>
      <c r="F530" s="12" t="str">
        <f t="shared" si="76"/>
        <v/>
      </c>
      <c r="G530" s="12" t="str">
        <f t="shared" si="77"/>
        <v/>
      </c>
      <c r="H530" s="23" t="str">
        <f t="shared" si="78"/>
        <v/>
      </c>
      <c r="I530" s="82" t="str">
        <f t="shared" si="79"/>
        <v/>
      </c>
      <c r="J530" s="82"/>
      <c r="K530" s="82"/>
    </row>
    <row r="531" spans="2:11" s="11" customFormat="1" ht="15" hidden="1" customHeight="1">
      <c r="B531" s="9">
        <v>78</v>
      </c>
      <c r="C531" s="23" t="str">
        <f t="shared" si="73"/>
        <v/>
      </c>
      <c r="D531" s="23" t="str">
        <f t="shared" si="74"/>
        <v/>
      </c>
      <c r="E531" s="12" t="str">
        <f t="shared" si="75"/>
        <v/>
      </c>
      <c r="F531" s="12" t="str">
        <f t="shared" si="76"/>
        <v/>
      </c>
      <c r="G531" s="12" t="str">
        <f t="shared" si="77"/>
        <v/>
      </c>
      <c r="H531" s="23" t="str">
        <f t="shared" si="78"/>
        <v/>
      </c>
      <c r="I531" s="82" t="str">
        <f t="shared" si="79"/>
        <v/>
      </c>
      <c r="J531" s="82"/>
      <c r="K531" s="82"/>
    </row>
    <row r="532" spans="2:11" s="11" customFormat="1" ht="15" hidden="1" customHeight="1">
      <c r="B532" s="9">
        <v>79</v>
      </c>
      <c r="C532" s="23" t="str">
        <f t="shared" si="73"/>
        <v/>
      </c>
      <c r="D532" s="23" t="str">
        <f t="shared" si="74"/>
        <v/>
      </c>
      <c r="E532" s="12" t="str">
        <f t="shared" si="75"/>
        <v/>
      </c>
      <c r="F532" s="12" t="str">
        <f t="shared" si="76"/>
        <v/>
      </c>
      <c r="G532" s="12" t="str">
        <f t="shared" si="77"/>
        <v/>
      </c>
      <c r="H532" s="23" t="str">
        <f t="shared" si="78"/>
        <v/>
      </c>
      <c r="I532" s="82" t="str">
        <f t="shared" si="79"/>
        <v/>
      </c>
      <c r="J532" s="82"/>
      <c r="K532" s="82"/>
    </row>
    <row r="533" spans="2:11" s="11" customFormat="1" ht="15" hidden="1" customHeight="1">
      <c r="B533" s="9">
        <v>80</v>
      </c>
      <c r="C533" s="23" t="str">
        <f t="shared" si="73"/>
        <v/>
      </c>
      <c r="D533" s="23" t="str">
        <f t="shared" si="74"/>
        <v/>
      </c>
      <c r="E533" s="12" t="str">
        <f t="shared" si="75"/>
        <v/>
      </c>
      <c r="F533" s="12" t="str">
        <f t="shared" si="76"/>
        <v/>
      </c>
      <c r="G533" s="12" t="str">
        <f t="shared" si="77"/>
        <v/>
      </c>
      <c r="H533" s="23" t="str">
        <f t="shared" si="78"/>
        <v/>
      </c>
      <c r="I533" s="82" t="str">
        <f t="shared" si="79"/>
        <v/>
      </c>
      <c r="J533" s="82"/>
      <c r="K533" s="82"/>
    </row>
    <row r="534" spans="2:11" s="11" customFormat="1" ht="15" hidden="1" customHeight="1">
      <c r="B534" s="9">
        <v>81</v>
      </c>
      <c r="C534" s="23" t="str">
        <f t="shared" si="73"/>
        <v/>
      </c>
      <c r="D534" s="23" t="str">
        <f t="shared" si="74"/>
        <v/>
      </c>
      <c r="E534" s="12" t="str">
        <f t="shared" si="75"/>
        <v/>
      </c>
      <c r="F534" s="12" t="str">
        <f t="shared" si="76"/>
        <v/>
      </c>
      <c r="G534" s="12" t="str">
        <f t="shared" si="77"/>
        <v/>
      </c>
      <c r="H534" s="23" t="str">
        <f t="shared" si="78"/>
        <v/>
      </c>
      <c r="I534" s="82" t="str">
        <f t="shared" si="79"/>
        <v/>
      </c>
      <c r="J534" s="82"/>
      <c r="K534" s="82"/>
    </row>
    <row r="535" spans="2:11" s="11" customFormat="1" ht="15" hidden="1" customHeight="1">
      <c r="B535" s="9">
        <v>82</v>
      </c>
      <c r="C535" s="23" t="str">
        <f t="shared" si="73"/>
        <v/>
      </c>
      <c r="D535" s="23" t="str">
        <f t="shared" si="74"/>
        <v/>
      </c>
      <c r="E535" s="12" t="str">
        <f t="shared" si="75"/>
        <v/>
      </c>
      <c r="F535" s="12" t="str">
        <f t="shared" si="76"/>
        <v/>
      </c>
      <c r="G535" s="12" t="str">
        <f t="shared" si="77"/>
        <v/>
      </c>
      <c r="H535" s="23" t="str">
        <f t="shared" si="78"/>
        <v/>
      </c>
      <c r="I535" s="82" t="str">
        <f t="shared" si="79"/>
        <v/>
      </c>
      <c r="J535" s="82"/>
      <c r="K535" s="82"/>
    </row>
    <row r="536" spans="2:11" s="11" customFormat="1" ht="15" hidden="1" customHeight="1">
      <c r="B536" s="9">
        <v>83</v>
      </c>
      <c r="C536" s="23" t="str">
        <f t="shared" si="73"/>
        <v/>
      </c>
      <c r="D536" s="23" t="str">
        <f t="shared" si="74"/>
        <v/>
      </c>
      <c r="E536" s="12" t="str">
        <f t="shared" si="75"/>
        <v/>
      </c>
      <c r="F536" s="12" t="str">
        <f t="shared" si="76"/>
        <v/>
      </c>
      <c r="G536" s="12" t="str">
        <f t="shared" si="77"/>
        <v/>
      </c>
      <c r="H536" s="23" t="str">
        <f t="shared" si="78"/>
        <v/>
      </c>
      <c r="I536" s="82" t="str">
        <f t="shared" si="79"/>
        <v/>
      </c>
      <c r="J536" s="82"/>
      <c r="K536" s="82"/>
    </row>
    <row r="537" spans="2:11" s="11" customFormat="1" ht="15" hidden="1" customHeight="1">
      <c r="B537" s="9">
        <v>84</v>
      </c>
      <c r="C537" s="23" t="str">
        <f t="shared" si="73"/>
        <v/>
      </c>
      <c r="D537" s="23" t="str">
        <f t="shared" si="74"/>
        <v/>
      </c>
      <c r="E537" s="12" t="str">
        <f t="shared" si="75"/>
        <v/>
      </c>
      <c r="F537" s="12" t="str">
        <f t="shared" si="76"/>
        <v/>
      </c>
      <c r="G537" s="12" t="str">
        <f t="shared" si="77"/>
        <v/>
      </c>
      <c r="H537" s="23" t="str">
        <f t="shared" si="78"/>
        <v/>
      </c>
      <c r="I537" s="82" t="str">
        <f t="shared" si="79"/>
        <v/>
      </c>
      <c r="J537" s="82"/>
      <c r="K537" s="82"/>
    </row>
    <row r="538" spans="2:11" s="11" customFormat="1" ht="15" hidden="1" customHeight="1">
      <c r="B538" s="9">
        <v>85</v>
      </c>
      <c r="C538" s="23" t="str">
        <f t="shared" si="73"/>
        <v/>
      </c>
      <c r="D538" s="23" t="str">
        <f t="shared" si="74"/>
        <v/>
      </c>
      <c r="E538" s="12" t="str">
        <f t="shared" si="75"/>
        <v/>
      </c>
      <c r="F538" s="12" t="str">
        <f t="shared" si="76"/>
        <v/>
      </c>
      <c r="G538" s="12" t="str">
        <f t="shared" si="77"/>
        <v/>
      </c>
      <c r="H538" s="23" t="str">
        <f t="shared" si="78"/>
        <v/>
      </c>
      <c r="I538" s="82" t="str">
        <f t="shared" si="79"/>
        <v/>
      </c>
      <c r="J538" s="82"/>
      <c r="K538" s="82"/>
    </row>
    <row r="539" spans="2:11" s="11" customFormat="1" ht="15" hidden="1" customHeight="1">
      <c r="B539" s="9">
        <v>86</v>
      </c>
      <c r="C539" s="23" t="str">
        <f t="shared" si="73"/>
        <v/>
      </c>
      <c r="D539" s="23" t="str">
        <f t="shared" si="74"/>
        <v/>
      </c>
      <c r="E539" s="12" t="str">
        <f t="shared" si="75"/>
        <v/>
      </c>
      <c r="F539" s="12" t="str">
        <f t="shared" si="76"/>
        <v/>
      </c>
      <c r="G539" s="12" t="str">
        <f t="shared" si="77"/>
        <v/>
      </c>
      <c r="H539" s="23" t="str">
        <f t="shared" si="78"/>
        <v/>
      </c>
      <c r="I539" s="82" t="str">
        <f t="shared" si="79"/>
        <v/>
      </c>
      <c r="J539" s="82"/>
      <c r="K539" s="82"/>
    </row>
    <row r="540" spans="2:11" s="11" customFormat="1" ht="15" hidden="1" customHeight="1">
      <c r="B540" s="9">
        <v>87</v>
      </c>
      <c r="C540" s="23" t="str">
        <f t="shared" si="73"/>
        <v/>
      </c>
      <c r="D540" s="23" t="str">
        <f t="shared" si="74"/>
        <v/>
      </c>
      <c r="E540" s="12" t="str">
        <f t="shared" si="75"/>
        <v/>
      </c>
      <c r="F540" s="12" t="str">
        <f t="shared" si="76"/>
        <v/>
      </c>
      <c r="G540" s="12" t="str">
        <f t="shared" si="77"/>
        <v/>
      </c>
      <c r="H540" s="23" t="str">
        <f t="shared" si="78"/>
        <v/>
      </c>
      <c r="I540" s="82" t="str">
        <f t="shared" si="79"/>
        <v/>
      </c>
      <c r="J540" s="82"/>
      <c r="K540" s="82"/>
    </row>
    <row r="541" spans="2:11" s="11" customFormat="1" ht="15" hidden="1" customHeight="1">
      <c r="B541" s="9">
        <v>88</v>
      </c>
      <c r="C541" s="23" t="str">
        <f t="shared" si="73"/>
        <v/>
      </c>
      <c r="D541" s="23" t="str">
        <f t="shared" si="74"/>
        <v/>
      </c>
      <c r="E541" s="12" t="str">
        <f t="shared" si="75"/>
        <v/>
      </c>
      <c r="F541" s="12" t="str">
        <f t="shared" si="76"/>
        <v/>
      </c>
      <c r="G541" s="12" t="str">
        <f t="shared" si="77"/>
        <v/>
      </c>
      <c r="H541" s="23" t="str">
        <f t="shared" si="78"/>
        <v/>
      </c>
      <c r="I541" s="82" t="str">
        <f t="shared" si="79"/>
        <v/>
      </c>
      <c r="J541" s="82"/>
      <c r="K541" s="82"/>
    </row>
    <row r="542" spans="2:11" s="11" customFormat="1" ht="15" hidden="1" customHeight="1">
      <c r="B542" s="9">
        <v>89</v>
      </c>
      <c r="C542" s="23" t="str">
        <f t="shared" si="73"/>
        <v/>
      </c>
      <c r="D542" s="23" t="str">
        <f t="shared" si="74"/>
        <v/>
      </c>
      <c r="E542" s="12" t="str">
        <f t="shared" si="75"/>
        <v/>
      </c>
      <c r="F542" s="12" t="str">
        <f t="shared" si="76"/>
        <v/>
      </c>
      <c r="G542" s="12" t="str">
        <f t="shared" si="77"/>
        <v/>
      </c>
      <c r="H542" s="23" t="str">
        <f t="shared" si="78"/>
        <v/>
      </c>
      <c r="I542" s="82" t="str">
        <f t="shared" si="79"/>
        <v/>
      </c>
      <c r="J542" s="82"/>
      <c r="K542" s="82"/>
    </row>
    <row r="543" spans="2:11" s="11" customFormat="1" ht="15" hidden="1" customHeight="1">
      <c r="B543" s="9">
        <v>90</v>
      </c>
      <c r="C543" s="23" t="str">
        <f t="shared" si="73"/>
        <v/>
      </c>
      <c r="D543" s="23" t="str">
        <f t="shared" si="74"/>
        <v/>
      </c>
      <c r="E543" s="12" t="str">
        <f t="shared" si="75"/>
        <v/>
      </c>
      <c r="F543" s="12" t="str">
        <f t="shared" si="76"/>
        <v/>
      </c>
      <c r="G543" s="12" t="str">
        <f t="shared" si="77"/>
        <v/>
      </c>
      <c r="H543" s="23" t="str">
        <f t="shared" si="78"/>
        <v/>
      </c>
      <c r="I543" s="82" t="str">
        <f t="shared" si="79"/>
        <v/>
      </c>
      <c r="J543" s="82"/>
      <c r="K543" s="82"/>
    </row>
    <row r="544" spans="2:11" s="11" customFormat="1" ht="15" hidden="1" customHeight="1">
      <c r="B544" s="9">
        <v>91</v>
      </c>
      <c r="C544" s="23" t="str">
        <f t="shared" si="73"/>
        <v/>
      </c>
      <c r="D544" s="23" t="str">
        <f t="shared" si="74"/>
        <v/>
      </c>
      <c r="E544" s="12" t="str">
        <f t="shared" si="75"/>
        <v/>
      </c>
      <c r="F544" s="12" t="str">
        <f t="shared" si="76"/>
        <v/>
      </c>
      <c r="G544" s="12" t="str">
        <f t="shared" si="77"/>
        <v/>
      </c>
      <c r="H544" s="23" t="str">
        <f t="shared" si="78"/>
        <v/>
      </c>
      <c r="I544" s="82" t="str">
        <f t="shared" si="79"/>
        <v/>
      </c>
      <c r="J544" s="82"/>
      <c r="K544" s="82"/>
    </row>
    <row r="545" spans="2:11" s="11" customFormat="1" ht="15" hidden="1" customHeight="1">
      <c r="B545" s="9">
        <v>92</v>
      </c>
      <c r="C545" s="23" t="str">
        <f t="shared" si="73"/>
        <v/>
      </c>
      <c r="D545" s="23" t="str">
        <f t="shared" si="74"/>
        <v/>
      </c>
      <c r="E545" s="12" t="str">
        <f t="shared" si="75"/>
        <v/>
      </c>
      <c r="F545" s="12" t="str">
        <f t="shared" si="76"/>
        <v/>
      </c>
      <c r="G545" s="12" t="str">
        <f t="shared" si="77"/>
        <v/>
      </c>
      <c r="H545" s="23" t="str">
        <f t="shared" si="78"/>
        <v/>
      </c>
      <c r="I545" s="82" t="str">
        <f t="shared" si="79"/>
        <v/>
      </c>
      <c r="J545" s="82"/>
      <c r="K545" s="82"/>
    </row>
    <row r="546" spans="2:11" s="11" customFormat="1" ht="15" hidden="1" customHeight="1">
      <c r="B546" s="9">
        <v>93</v>
      </c>
      <c r="C546" s="23" t="str">
        <f t="shared" si="73"/>
        <v/>
      </c>
      <c r="D546" s="23" t="str">
        <f t="shared" si="74"/>
        <v/>
      </c>
      <c r="E546" s="12" t="str">
        <f t="shared" si="75"/>
        <v/>
      </c>
      <c r="F546" s="12" t="str">
        <f t="shared" si="76"/>
        <v/>
      </c>
      <c r="G546" s="12" t="str">
        <f t="shared" si="77"/>
        <v/>
      </c>
      <c r="H546" s="23" t="str">
        <f t="shared" si="78"/>
        <v/>
      </c>
      <c r="I546" s="82" t="str">
        <f t="shared" si="79"/>
        <v/>
      </c>
      <c r="J546" s="82"/>
      <c r="K546" s="82"/>
    </row>
    <row r="547" spans="2:11" s="11" customFormat="1" ht="15" hidden="1" customHeight="1">
      <c r="B547" s="9">
        <v>94</v>
      </c>
      <c r="C547" s="23" t="str">
        <f t="shared" si="73"/>
        <v/>
      </c>
      <c r="D547" s="23" t="str">
        <f t="shared" si="74"/>
        <v/>
      </c>
      <c r="E547" s="12" t="str">
        <f t="shared" si="75"/>
        <v/>
      </c>
      <c r="F547" s="12" t="str">
        <f t="shared" si="76"/>
        <v/>
      </c>
      <c r="G547" s="12" t="str">
        <f t="shared" si="77"/>
        <v/>
      </c>
      <c r="H547" s="23" t="str">
        <f t="shared" si="78"/>
        <v/>
      </c>
      <c r="I547" s="82" t="str">
        <f t="shared" si="79"/>
        <v/>
      </c>
      <c r="J547" s="82"/>
      <c r="K547" s="82"/>
    </row>
    <row r="548" spans="2:11" s="11" customFormat="1" ht="15" hidden="1" customHeight="1">
      <c r="B548" s="9">
        <v>95</v>
      </c>
      <c r="C548" s="23" t="str">
        <f t="shared" si="73"/>
        <v/>
      </c>
      <c r="D548" s="23" t="str">
        <f t="shared" si="74"/>
        <v/>
      </c>
      <c r="E548" s="12" t="str">
        <f t="shared" si="75"/>
        <v/>
      </c>
      <c r="F548" s="12" t="str">
        <f t="shared" si="76"/>
        <v/>
      </c>
      <c r="G548" s="12" t="str">
        <f t="shared" si="77"/>
        <v/>
      </c>
      <c r="H548" s="23" t="str">
        <f t="shared" si="78"/>
        <v/>
      </c>
      <c r="I548" s="82" t="str">
        <f t="shared" si="79"/>
        <v/>
      </c>
      <c r="J548" s="82"/>
      <c r="K548" s="82"/>
    </row>
    <row r="549" spans="2:11" s="11" customFormat="1" ht="15" hidden="1" customHeight="1">
      <c r="B549" s="9">
        <v>96</v>
      </c>
      <c r="C549" s="23" t="str">
        <f t="shared" si="73"/>
        <v/>
      </c>
      <c r="D549" s="23" t="str">
        <f t="shared" si="74"/>
        <v/>
      </c>
      <c r="E549" s="12" t="str">
        <f t="shared" si="75"/>
        <v/>
      </c>
      <c r="F549" s="12" t="str">
        <f t="shared" si="76"/>
        <v/>
      </c>
      <c r="G549" s="12" t="str">
        <f t="shared" si="77"/>
        <v/>
      </c>
      <c r="H549" s="23" t="str">
        <f t="shared" si="78"/>
        <v/>
      </c>
      <c r="I549" s="82" t="str">
        <f t="shared" si="79"/>
        <v/>
      </c>
      <c r="J549" s="82"/>
      <c r="K549" s="82"/>
    </row>
    <row r="550" spans="2:11" s="11" customFormat="1" ht="15" hidden="1" customHeight="1">
      <c r="B550" s="9">
        <v>97</v>
      </c>
      <c r="C550" s="23" t="str">
        <f t="shared" si="73"/>
        <v/>
      </c>
      <c r="D550" s="23" t="str">
        <f t="shared" si="74"/>
        <v/>
      </c>
      <c r="E550" s="12" t="str">
        <f t="shared" si="75"/>
        <v/>
      </c>
      <c r="F550" s="12" t="str">
        <f t="shared" si="76"/>
        <v/>
      </c>
      <c r="G550" s="12" t="str">
        <f t="shared" si="77"/>
        <v/>
      </c>
      <c r="H550" s="23" t="str">
        <f t="shared" si="78"/>
        <v/>
      </c>
      <c r="I550" s="82" t="str">
        <f t="shared" si="79"/>
        <v/>
      </c>
      <c r="J550" s="82"/>
      <c r="K550" s="82"/>
    </row>
    <row r="551" spans="2:11" s="11" customFormat="1" ht="15" hidden="1" customHeight="1">
      <c r="B551" s="9">
        <v>98</v>
      </c>
      <c r="C551" s="23" t="str">
        <f t="shared" si="73"/>
        <v/>
      </c>
      <c r="D551" s="23" t="str">
        <f t="shared" si="74"/>
        <v/>
      </c>
      <c r="E551" s="12" t="str">
        <f t="shared" si="75"/>
        <v/>
      </c>
      <c r="F551" s="12" t="str">
        <f t="shared" si="76"/>
        <v/>
      </c>
      <c r="G551" s="12" t="str">
        <f t="shared" si="77"/>
        <v/>
      </c>
      <c r="H551" s="23" t="str">
        <f t="shared" si="78"/>
        <v/>
      </c>
      <c r="I551" s="82" t="str">
        <f t="shared" si="79"/>
        <v/>
      </c>
      <c r="J551" s="82"/>
      <c r="K551" s="82"/>
    </row>
    <row r="552" spans="2:11" s="11" customFormat="1" ht="15" hidden="1" customHeight="1">
      <c r="B552" s="9">
        <v>99</v>
      </c>
      <c r="C552" s="23" t="str">
        <f t="shared" si="73"/>
        <v/>
      </c>
      <c r="D552" s="23" t="str">
        <f t="shared" si="74"/>
        <v/>
      </c>
      <c r="E552" s="12" t="str">
        <f t="shared" si="75"/>
        <v/>
      </c>
      <c r="F552" s="12" t="str">
        <f t="shared" si="76"/>
        <v/>
      </c>
      <c r="G552" s="12" t="str">
        <f t="shared" si="77"/>
        <v/>
      </c>
      <c r="H552" s="23" t="str">
        <f t="shared" si="78"/>
        <v/>
      </c>
      <c r="I552" s="82" t="str">
        <f t="shared" si="79"/>
        <v/>
      </c>
      <c r="J552" s="82"/>
      <c r="K552" s="82"/>
    </row>
    <row r="553" spans="2:11" s="11" customFormat="1" ht="15" hidden="1" customHeight="1">
      <c r="B553" s="9">
        <v>100</v>
      </c>
      <c r="C553" s="26" t="str">
        <f t="shared" si="73"/>
        <v/>
      </c>
      <c r="D553" s="26" t="str">
        <f t="shared" si="74"/>
        <v/>
      </c>
      <c r="E553" s="40" t="str">
        <f t="shared" si="75"/>
        <v/>
      </c>
      <c r="F553" s="40" t="str">
        <f t="shared" si="76"/>
        <v/>
      </c>
      <c r="G553" s="40" t="str">
        <f t="shared" si="77"/>
        <v/>
      </c>
      <c r="H553" s="26" t="str">
        <f t="shared" si="78"/>
        <v/>
      </c>
      <c r="I553" s="82" t="str">
        <f t="shared" si="79"/>
        <v/>
      </c>
      <c r="J553" s="82"/>
      <c r="K553" s="82"/>
    </row>
    <row r="554" spans="2:11" s="11" customFormat="1" ht="15" customHeight="1">
      <c r="B554" s="9"/>
      <c r="C554" s="27" t="str">
        <f t="shared" si="73"/>
        <v/>
      </c>
      <c r="D554" s="27" t="str">
        <f t="shared" si="74"/>
        <v/>
      </c>
      <c r="E554" s="41" t="str">
        <f t="shared" si="75"/>
        <v/>
      </c>
      <c r="F554" s="41" t="str">
        <f t="shared" si="76"/>
        <v/>
      </c>
      <c r="G554" s="41" t="str">
        <f t="shared" si="77"/>
        <v/>
      </c>
      <c r="H554" s="22" t="s">
        <v>112</v>
      </c>
      <c r="I554" s="85">
        <f>SUM(I454:I553)</f>
        <v>50000</v>
      </c>
      <c r="J554" s="85"/>
      <c r="K554" s="85"/>
    </row>
    <row r="555" spans="2:11" ht="18.75" customHeight="1">
      <c r="C555" t="str">
        <f t="shared" si="73"/>
        <v/>
      </c>
      <c r="D555" t="str">
        <f t="shared" si="74"/>
        <v/>
      </c>
      <c r="E555" s="44" t="str">
        <f t="shared" si="75"/>
        <v/>
      </c>
      <c r="F555" s="44" t="str">
        <f t="shared" si="76"/>
        <v/>
      </c>
      <c r="G555" s="44" t="str">
        <f t="shared" si="77"/>
        <v/>
      </c>
      <c r="H555" t="str">
        <f>IFERROR(VLOOKUP("補助対象外"&amp;B555,$A$3:$J$19,8,FALSE),"")</f>
        <v/>
      </c>
    </row>
    <row r="556" spans="2:11" ht="18.75" customHeight="1">
      <c r="C556" t="str">
        <f t="shared" si="73"/>
        <v/>
      </c>
      <c r="D556" t="str">
        <f t="shared" si="74"/>
        <v/>
      </c>
      <c r="E556" s="44" t="str">
        <f t="shared" si="75"/>
        <v/>
      </c>
      <c r="F556" s="44" t="str">
        <f t="shared" si="76"/>
        <v/>
      </c>
      <c r="G556" s="44" t="str">
        <f t="shared" si="77"/>
        <v/>
      </c>
      <c r="H556" t="str">
        <f>IFERROR(VLOOKUP("補助対象外"&amp;B556,$A$3:$J$19,8,FALSE),"")</f>
        <v/>
      </c>
    </row>
    <row r="557" spans="2:11">
      <c r="C557" t="str">
        <f t="shared" si="73"/>
        <v/>
      </c>
      <c r="D557" t="str">
        <f t="shared" si="74"/>
        <v/>
      </c>
      <c r="E557" s="44" t="str">
        <f t="shared" si="75"/>
        <v/>
      </c>
      <c r="F557" s="44" t="str">
        <f t="shared" si="76"/>
        <v/>
      </c>
      <c r="G557" s="44" t="str">
        <f t="shared" si="77"/>
        <v/>
      </c>
      <c r="H557" t="str">
        <f>IFERROR(VLOOKUP("補助対象外"&amp;B557,$A$3:$J$19,8,FALSE),"")</f>
        <v/>
      </c>
    </row>
  </sheetData>
  <mergeCells count="521">
    <mergeCell ref="I22:K22"/>
    <mergeCell ref="I23:K23"/>
    <mergeCell ref="I24:K24"/>
    <mergeCell ref="I25:K25"/>
    <mergeCell ref="I26:K26"/>
    <mergeCell ref="I27:K27"/>
    <mergeCell ref="I28:K28"/>
    <mergeCell ref="I29:K29"/>
    <mergeCell ref="I30:K30"/>
    <mergeCell ref="I31:K31"/>
    <mergeCell ref="I32:K32"/>
    <mergeCell ref="I33:K33"/>
    <mergeCell ref="G34:H34"/>
    <mergeCell ref="I34:K34"/>
    <mergeCell ref="I39:K39"/>
    <mergeCell ref="I40:K40"/>
    <mergeCell ref="I41:K41"/>
    <mergeCell ref="I42:K42"/>
    <mergeCell ref="I43:K43"/>
    <mergeCell ref="I44:K44"/>
    <mergeCell ref="I45:K45"/>
    <mergeCell ref="I46:K46"/>
    <mergeCell ref="I47:K47"/>
    <mergeCell ref="I48:K48"/>
    <mergeCell ref="I49:K49"/>
    <mergeCell ref="I50:K50"/>
    <mergeCell ref="I51:K51"/>
    <mergeCell ref="I52:K52"/>
    <mergeCell ref="I53:K53"/>
    <mergeCell ref="I54:K54"/>
    <mergeCell ref="I55:K55"/>
    <mergeCell ref="I56:K56"/>
    <mergeCell ref="I57:K57"/>
    <mergeCell ref="I58:K58"/>
    <mergeCell ref="I59:K59"/>
    <mergeCell ref="I60:K60"/>
    <mergeCell ref="I61:K61"/>
    <mergeCell ref="I62:K62"/>
    <mergeCell ref="I63:K63"/>
    <mergeCell ref="I64:K64"/>
    <mergeCell ref="I65:K65"/>
    <mergeCell ref="I66:K66"/>
    <mergeCell ref="I67:K67"/>
    <mergeCell ref="I68:K68"/>
    <mergeCell ref="I69:K69"/>
    <mergeCell ref="I70:K70"/>
    <mergeCell ref="I72:K72"/>
    <mergeCell ref="I73:K73"/>
    <mergeCell ref="I74:K74"/>
    <mergeCell ref="I75:K75"/>
    <mergeCell ref="I76:K76"/>
    <mergeCell ref="I77:K77"/>
    <mergeCell ref="I78:K78"/>
    <mergeCell ref="I79:K79"/>
    <mergeCell ref="I80:K80"/>
    <mergeCell ref="I81:K81"/>
    <mergeCell ref="I82:K82"/>
    <mergeCell ref="I83:K83"/>
    <mergeCell ref="I84:K84"/>
    <mergeCell ref="I85:K85"/>
    <mergeCell ref="I86:K86"/>
    <mergeCell ref="I87:K87"/>
    <mergeCell ref="I88:K88"/>
    <mergeCell ref="I89:K89"/>
    <mergeCell ref="I90:K90"/>
    <mergeCell ref="I91:K91"/>
    <mergeCell ref="I92:K92"/>
    <mergeCell ref="I93:K93"/>
    <mergeCell ref="I94:K94"/>
    <mergeCell ref="I95:K95"/>
    <mergeCell ref="I96:K96"/>
    <mergeCell ref="I97:K97"/>
    <mergeCell ref="I98:K98"/>
    <mergeCell ref="I99:K99"/>
    <mergeCell ref="I100:K100"/>
    <mergeCell ref="I101:K101"/>
    <mergeCell ref="I102:K102"/>
    <mergeCell ref="I103:K103"/>
    <mergeCell ref="I106:K106"/>
    <mergeCell ref="I107:K107"/>
    <mergeCell ref="I108:K108"/>
    <mergeCell ref="I109:K109"/>
    <mergeCell ref="I110:K110"/>
    <mergeCell ref="I111:K111"/>
    <mergeCell ref="I112:K112"/>
    <mergeCell ref="I113:K113"/>
    <mergeCell ref="I114:K114"/>
    <mergeCell ref="I115:K115"/>
    <mergeCell ref="I116:K116"/>
    <mergeCell ref="I117:K117"/>
    <mergeCell ref="I118:K118"/>
    <mergeCell ref="I119:K119"/>
    <mergeCell ref="I120:K120"/>
    <mergeCell ref="I121:K121"/>
    <mergeCell ref="I122:K122"/>
    <mergeCell ref="I123:K123"/>
    <mergeCell ref="I124:K124"/>
    <mergeCell ref="I125:K125"/>
    <mergeCell ref="I126:K126"/>
    <mergeCell ref="I127:K127"/>
    <mergeCell ref="I128:K128"/>
    <mergeCell ref="I129:K129"/>
    <mergeCell ref="I130:K130"/>
    <mergeCell ref="I131:K131"/>
    <mergeCell ref="I132:K132"/>
    <mergeCell ref="I133:K133"/>
    <mergeCell ref="I134:K134"/>
    <mergeCell ref="I135:K135"/>
    <mergeCell ref="I136:K136"/>
    <mergeCell ref="I137:K137"/>
    <mergeCell ref="I139:K139"/>
    <mergeCell ref="I140:K140"/>
    <mergeCell ref="I141:K141"/>
    <mergeCell ref="I142:K142"/>
    <mergeCell ref="I143:K143"/>
    <mergeCell ref="I144:K144"/>
    <mergeCell ref="I145:K145"/>
    <mergeCell ref="I146:K146"/>
    <mergeCell ref="I147:K147"/>
    <mergeCell ref="I148:K148"/>
    <mergeCell ref="I149:K149"/>
    <mergeCell ref="I150:K150"/>
    <mergeCell ref="I151:K151"/>
    <mergeCell ref="I152:K152"/>
    <mergeCell ref="I153:K153"/>
    <mergeCell ref="I154:K154"/>
    <mergeCell ref="I155:K155"/>
    <mergeCell ref="I156:K156"/>
    <mergeCell ref="I157:K157"/>
    <mergeCell ref="I158:K158"/>
    <mergeCell ref="I159:K159"/>
    <mergeCell ref="I160:K160"/>
    <mergeCell ref="I161:K161"/>
    <mergeCell ref="I162:K162"/>
    <mergeCell ref="I163:K163"/>
    <mergeCell ref="I164:K164"/>
    <mergeCell ref="I165:K165"/>
    <mergeCell ref="I166:K166"/>
    <mergeCell ref="I167:K167"/>
    <mergeCell ref="I168:K168"/>
    <mergeCell ref="I169:K169"/>
    <mergeCell ref="I170:K170"/>
    <mergeCell ref="I171:K171"/>
    <mergeCell ref="I172:K172"/>
    <mergeCell ref="I173:K173"/>
    <mergeCell ref="I174:K174"/>
    <mergeCell ref="I175:K175"/>
    <mergeCell ref="I176:K176"/>
    <mergeCell ref="I177:K177"/>
    <mergeCell ref="I178:K178"/>
    <mergeCell ref="I179:K179"/>
    <mergeCell ref="I180:K180"/>
    <mergeCell ref="I182:K182"/>
    <mergeCell ref="I183:K183"/>
    <mergeCell ref="I184:K184"/>
    <mergeCell ref="I185:K185"/>
    <mergeCell ref="I186:K186"/>
    <mergeCell ref="I187:K187"/>
    <mergeCell ref="I188:K188"/>
    <mergeCell ref="I191:K191"/>
    <mergeCell ref="I192:K192"/>
    <mergeCell ref="I193:K193"/>
    <mergeCell ref="I194:K194"/>
    <mergeCell ref="I195:K195"/>
    <mergeCell ref="I196:K196"/>
    <mergeCell ref="I197:K197"/>
    <mergeCell ref="I198:K198"/>
    <mergeCell ref="I199:K199"/>
    <mergeCell ref="I200:K200"/>
    <mergeCell ref="I201:K201"/>
    <mergeCell ref="I202:K202"/>
    <mergeCell ref="I203:K203"/>
    <mergeCell ref="I204:K204"/>
    <mergeCell ref="I205:K205"/>
    <mergeCell ref="I206:K206"/>
    <mergeCell ref="I207:K207"/>
    <mergeCell ref="I208:K208"/>
    <mergeCell ref="I209:K209"/>
    <mergeCell ref="I210:K210"/>
    <mergeCell ref="I211:K211"/>
    <mergeCell ref="I212:K212"/>
    <mergeCell ref="I213:K213"/>
    <mergeCell ref="I214:K214"/>
    <mergeCell ref="I215:K215"/>
    <mergeCell ref="I216:K216"/>
    <mergeCell ref="I217:K217"/>
    <mergeCell ref="I218:K218"/>
    <mergeCell ref="I219:K219"/>
    <mergeCell ref="I220:K220"/>
    <mergeCell ref="I221:K221"/>
    <mergeCell ref="I222:K222"/>
    <mergeCell ref="I223:K223"/>
    <mergeCell ref="I224:K224"/>
    <mergeCell ref="I225:K225"/>
    <mergeCell ref="I226:K226"/>
    <mergeCell ref="I227:K227"/>
    <mergeCell ref="I228:K228"/>
    <mergeCell ref="I229:K229"/>
    <mergeCell ref="I230:K230"/>
    <mergeCell ref="I231:K231"/>
    <mergeCell ref="I232:K232"/>
    <mergeCell ref="I233:K233"/>
    <mergeCell ref="I234:K234"/>
    <mergeCell ref="I235:K235"/>
    <mergeCell ref="I236:K236"/>
    <mergeCell ref="I237:K237"/>
    <mergeCell ref="I238:K238"/>
    <mergeCell ref="I239:K239"/>
    <mergeCell ref="I240:K240"/>
    <mergeCell ref="I241:K241"/>
    <mergeCell ref="I242:K242"/>
    <mergeCell ref="I244:K244"/>
    <mergeCell ref="I245:K245"/>
    <mergeCell ref="I246:K246"/>
    <mergeCell ref="I247:K247"/>
    <mergeCell ref="I248:K248"/>
    <mergeCell ref="I249:K249"/>
    <mergeCell ref="I250:K250"/>
    <mergeCell ref="I251:K251"/>
    <mergeCell ref="I252:K252"/>
    <mergeCell ref="I253:K253"/>
    <mergeCell ref="I254:K254"/>
    <mergeCell ref="I255:K255"/>
    <mergeCell ref="I256:K256"/>
    <mergeCell ref="I257:K257"/>
    <mergeCell ref="I258:K258"/>
    <mergeCell ref="I259:K259"/>
    <mergeCell ref="I260:K260"/>
    <mergeCell ref="I261:K261"/>
    <mergeCell ref="I262:K262"/>
    <mergeCell ref="I263:K263"/>
    <mergeCell ref="I264:K264"/>
    <mergeCell ref="I265:K265"/>
    <mergeCell ref="I266:K266"/>
    <mergeCell ref="I267:K267"/>
    <mergeCell ref="I268:K268"/>
    <mergeCell ref="I269:K269"/>
    <mergeCell ref="I270:K270"/>
    <mergeCell ref="I271:K271"/>
    <mergeCell ref="I272:K272"/>
    <mergeCell ref="I273:K273"/>
    <mergeCell ref="I274:K274"/>
    <mergeCell ref="I275:K275"/>
    <mergeCell ref="I276:K276"/>
    <mergeCell ref="I277:K277"/>
    <mergeCell ref="I278:K278"/>
    <mergeCell ref="I279:K279"/>
    <mergeCell ref="I280:K280"/>
    <mergeCell ref="I281:K281"/>
    <mergeCell ref="I282:K282"/>
    <mergeCell ref="I283:K283"/>
    <mergeCell ref="I284:K284"/>
    <mergeCell ref="I285:K285"/>
    <mergeCell ref="I286:K286"/>
    <mergeCell ref="I287:K287"/>
    <mergeCell ref="I288:K288"/>
    <mergeCell ref="I289:K289"/>
    <mergeCell ref="I290:K290"/>
    <mergeCell ref="I291:K291"/>
    <mergeCell ref="I292:K292"/>
    <mergeCell ref="I293:K293"/>
    <mergeCell ref="I294:K294"/>
    <mergeCell ref="I295:K295"/>
    <mergeCell ref="I297:K297"/>
    <mergeCell ref="I298:K298"/>
    <mergeCell ref="I299:K299"/>
    <mergeCell ref="I300:K300"/>
    <mergeCell ref="I301:K301"/>
    <mergeCell ref="I302:K302"/>
    <mergeCell ref="I303:K303"/>
    <mergeCell ref="I304:K304"/>
    <mergeCell ref="I305:K305"/>
    <mergeCell ref="I306:K306"/>
    <mergeCell ref="I307:K307"/>
    <mergeCell ref="I308:K308"/>
    <mergeCell ref="I309:K309"/>
    <mergeCell ref="I310:K310"/>
    <mergeCell ref="I311:K311"/>
    <mergeCell ref="I312:K312"/>
    <mergeCell ref="I313:K313"/>
    <mergeCell ref="I314:K314"/>
    <mergeCell ref="I315:K315"/>
    <mergeCell ref="I316:K316"/>
    <mergeCell ref="I317:K317"/>
    <mergeCell ref="I318:K318"/>
    <mergeCell ref="I319:K319"/>
    <mergeCell ref="I320:K320"/>
    <mergeCell ref="I321:K321"/>
    <mergeCell ref="I322:K322"/>
    <mergeCell ref="I323:K323"/>
    <mergeCell ref="I324:K324"/>
    <mergeCell ref="I325:K325"/>
    <mergeCell ref="I326:K326"/>
    <mergeCell ref="I327:K327"/>
    <mergeCell ref="I328:K328"/>
    <mergeCell ref="I329:K329"/>
    <mergeCell ref="I330:K330"/>
    <mergeCell ref="I331:K331"/>
    <mergeCell ref="I332:K332"/>
    <mergeCell ref="I333:K333"/>
    <mergeCell ref="I334:K334"/>
    <mergeCell ref="I335:K335"/>
    <mergeCell ref="I336:K336"/>
    <mergeCell ref="I337:K337"/>
    <mergeCell ref="I338:K338"/>
    <mergeCell ref="I339:K339"/>
    <mergeCell ref="I340:K340"/>
    <mergeCell ref="I341:K341"/>
    <mergeCell ref="I342:K342"/>
    <mergeCell ref="I343:K343"/>
    <mergeCell ref="I344:K344"/>
    <mergeCell ref="I345:K345"/>
    <mergeCell ref="I346:K346"/>
    <mergeCell ref="I347:K347"/>
    <mergeCell ref="I348:K348"/>
    <mergeCell ref="I350:K350"/>
    <mergeCell ref="I351:K351"/>
    <mergeCell ref="I352:K352"/>
    <mergeCell ref="I353:K353"/>
    <mergeCell ref="I354:K354"/>
    <mergeCell ref="I355:K355"/>
    <mergeCell ref="I356:K356"/>
    <mergeCell ref="I357:K357"/>
    <mergeCell ref="I358:K358"/>
    <mergeCell ref="I359:K359"/>
    <mergeCell ref="I360:K360"/>
    <mergeCell ref="I361:K361"/>
    <mergeCell ref="I362:K362"/>
    <mergeCell ref="I363:K363"/>
    <mergeCell ref="I364:K364"/>
    <mergeCell ref="I365:K365"/>
    <mergeCell ref="I366:K366"/>
    <mergeCell ref="I367:K367"/>
    <mergeCell ref="I368:K368"/>
    <mergeCell ref="I369:K369"/>
    <mergeCell ref="I370:K370"/>
    <mergeCell ref="I371:K371"/>
    <mergeCell ref="I372:K372"/>
    <mergeCell ref="I373:K373"/>
    <mergeCell ref="I374:K374"/>
    <mergeCell ref="I375:K375"/>
    <mergeCell ref="I376:K376"/>
    <mergeCell ref="I377:K377"/>
    <mergeCell ref="I378:K378"/>
    <mergeCell ref="I379:K379"/>
    <mergeCell ref="I380:K380"/>
    <mergeCell ref="I381:K381"/>
    <mergeCell ref="I382:K382"/>
    <mergeCell ref="I383:K383"/>
    <mergeCell ref="I384:K384"/>
    <mergeCell ref="I385:K385"/>
    <mergeCell ref="I386:K386"/>
    <mergeCell ref="I387:K387"/>
    <mergeCell ref="I388:K388"/>
    <mergeCell ref="I389:K389"/>
    <mergeCell ref="I390:K390"/>
    <mergeCell ref="I391:K391"/>
    <mergeCell ref="I392:K392"/>
    <mergeCell ref="I393:K393"/>
    <mergeCell ref="I394:K394"/>
    <mergeCell ref="I395:K395"/>
    <mergeCell ref="I396:K396"/>
    <mergeCell ref="I397:K397"/>
    <mergeCell ref="I398:K398"/>
    <mergeCell ref="I399:K399"/>
    <mergeCell ref="I400:K400"/>
    <mergeCell ref="I401:K401"/>
    <mergeCell ref="I402:K402"/>
    <mergeCell ref="I403:K403"/>
    <mergeCell ref="I404:K404"/>
    <mergeCell ref="I405:K405"/>
    <mergeCell ref="I406:K406"/>
    <mergeCell ref="I407:K407"/>
    <mergeCell ref="I408:K408"/>
    <mergeCell ref="I409:K409"/>
    <mergeCell ref="I410:K410"/>
    <mergeCell ref="I411:K411"/>
    <mergeCell ref="I412:K412"/>
    <mergeCell ref="I413:K413"/>
    <mergeCell ref="I414:K414"/>
    <mergeCell ref="I415:K415"/>
    <mergeCell ref="I416:K416"/>
    <mergeCell ref="I417:K417"/>
    <mergeCell ref="I418:K418"/>
    <mergeCell ref="I419:K419"/>
    <mergeCell ref="I420:K420"/>
    <mergeCell ref="I421:K421"/>
    <mergeCell ref="I422:K422"/>
    <mergeCell ref="I423:K423"/>
    <mergeCell ref="I424:K424"/>
    <mergeCell ref="I425:K425"/>
    <mergeCell ref="I426:K426"/>
    <mergeCell ref="I427:K427"/>
    <mergeCell ref="I428:K428"/>
    <mergeCell ref="I429:K429"/>
    <mergeCell ref="I430:K430"/>
    <mergeCell ref="I431:K431"/>
    <mergeCell ref="I432:K432"/>
    <mergeCell ref="I433:K433"/>
    <mergeCell ref="I434:K434"/>
    <mergeCell ref="I435:K435"/>
    <mergeCell ref="I436:K436"/>
    <mergeCell ref="I437:K437"/>
    <mergeCell ref="I438:K438"/>
    <mergeCell ref="I439:K439"/>
    <mergeCell ref="I440:K440"/>
    <mergeCell ref="I441:K441"/>
    <mergeCell ref="I442:K442"/>
    <mergeCell ref="I443:K443"/>
    <mergeCell ref="I444:K444"/>
    <mergeCell ref="I445:K445"/>
    <mergeCell ref="I446:K446"/>
    <mergeCell ref="I447:K447"/>
    <mergeCell ref="I448:K448"/>
    <mergeCell ref="I449:K449"/>
    <mergeCell ref="I450:K450"/>
    <mergeCell ref="I451:K451"/>
    <mergeCell ref="I453:K453"/>
    <mergeCell ref="I454:K454"/>
    <mergeCell ref="I455:K455"/>
    <mergeCell ref="I456:K456"/>
    <mergeCell ref="I457:K457"/>
    <mergeCell ref="I458:K458"/>
    <mergeCell ref="I459:K459"/>
    <mergeCell ref="I460:K460"/>
    <mergeCell ref="I461:K461"/>
    <mergeCell ref="I462:K462"/>
    <mergeCell ref="I463:K463"/>
    <mergeCell ref="I464:K464"/>
    <mergeCell ref="I465:K465"/>
    <mergeCell ref="I466:K466"/>
    <mergeCell ref="I467:K467"/>
    <mergeCell ref="I468:K468"/>
    <mergeCell ref="I469:K469"/>
    <mergeCell ref="I470:K470"/>
    <mergeCell ref="I471:K471"/>
    <mergeCell ref="I472:K472"/>
    <mergeCell ref="I473:K473"/>
    <mergeCell ref="I474:K474"/>
    <mergeCell ref="I475:K475"/>
    <mergeCell ref="I476:K476"/>
    <mergeCell ref="I477:K477"/>
    <mergeCell ref="I478:K478"/>
    <mergeCell ref="I479:K479"/>
    <mergeCell ref="I480:K480"/>
    <mergeCell ref="I481:K481"/>
    <mergeCell ref="I482:K482"/>
    <mergeCell ref="I483:K483"/>
    <mergeCell ref="I484:K484"/>
    <mergeCell ref="I485:K485"/>
    <mergeCell ref="I486:K486"/>
    <mergeCell ref="I487:K487"/>
    <mergeCell ref="I488:K488"/>
    <mergeCell ref="I489:K489"/>
    <mergeCell ref="I490:K490"/>
    <mergeCell ref="I491:K491"/>
    <mergeCell ref="I492:K492"/>
    <mergeCell ref="I493:K493"/>
    <mergeCell ref="I494:K494"/>
    <mergeCell ref="I495:K495"/>
    <mergeCell ref="I496:K496"/>
    <mergeCell ref="I497:K497"/>
    <mergeCell ref="I498:K498"/>
    <mergeCell ref="I499:K499"/>
    <mergeCell ref="I500:K500"/>
    <mergeCell ref="I501:K501"/>
    <mergeCell ref="I502:K502"/>
    <mergeCell ref="I503:K503"/>
    <mergeCell ref="I504:K504"/>
    <mergeCell ref="I505:K505"/>
    <mergeCell ref="I506:K506"/>
    <mergeCell ref="I507:K507"/>
    <mergeCell ref="I508:K508"/>
    <mergeCell ref="I509:K509"/>
    <mergeCell ref="I510:K510"/>
    <mergeCell ref="I511:K511"/>
    <mergeCell ref="I512:K512"/>
    <mergeCell ref="I513:K513"/>
    <mergeCell ref="I514:K514"/>
    <mergeCell ref="I515:K515"/>
    <mergeCell ref="I516:K516"/>
    <mergeCell ref="I517:K517"/>
    <mergeCell ref="I518:K518"/>
    <mergeCell ref="I519:K519"/>
    <mergeCell ref="I520:K520"/>
    <mergeCell ref="I521:K521"/>
    <mergeCell ref="I522:K522"/>
    <mergeCell ref="I523:K523"/>
    <mergeCell ref="I524:K524"/>
    <mergeCell ref="I525:K525"/>
    <mergeCell ref="I526:K526"/>
    <mergeCell ref="I527:K527"/>
    <mergeCell ref="I528:K528"/>
    <mergeCell ref="I529:K529"/>
    <mergeCell ref="I530:K530"/>
    <mergeCell ref="I531:K531"/>
    <mergeCell ref="I532:K532"/>
    <mergeCell ref="I533:K533"/>
    <mergeCell ref="I534:K534"/>
    <mergeCell ref="I535:K535"/>
    <mergeCell ref="I536:K536"/>
    <mergeCell ref="I537:K537"/>
    <mergeCell ref="I538:K538"/>
    <mergeCell ref="I539:K539"/>
    <mergeCell ref="I540:K540"/>
    <mergeCell ref="I541:K541"/>
    <mergeCell ref="I542:K542"/>
    <mergeCell ref="I543:K543"/>
    <mergeCell ref="I544:K544"/>
    <mergeCell ref="I545:K545"/>
    <mergeCell ref="I546:K546"/>
    <mergeCell ref="I547:K547"/>
    <mergeCell ref="I548:K548"/>
    <mergeCell ref="I549:K549"/>
    <mergeCell ref="I550:K550"/>
    <mergeCell ref="I551:K551"/>
    <mergeCell ref="I552:K552"/>
    <mergeCell ref="I553:K553"/>
    <mergeCell ref="I554:K554"/>
    <mergeCell ref="G22:G27"/>
    <mergeCell ref="G28:G33"/>
  </mergeCells>
  <phoneticPr fontId="2"/>
  <conditionalFormatting sqref="E4:E7">
    <cfRule type="containsText" dxfId="286" priority="9" text="支出">
      <formula>NOT(ISERROR(SEARCH("支出",E4)))</formula>
    </cfRule>
    <cfRule type="containsText" dxfId="285" priority="10" text="収入">
      <formula>NOT(ISERROR(SEARCH("収入",E4)))</formula>
    </cfRule>
  </conditionalFormatting>
  <conditionalFormatting sqref="E17:E19">
    <cfRule type="containsText" dxfId="284" priority="7" text="支出">
      <formula>NOT(ISERROR(SEARCH("支出",E17)))</formula>
    </cfRule>
    <cfRule type="containsText" dxfId="283" priority="8" text="収入">
      <formula>NOT(ISERROR(SEARCH("収入",E17)))</formula>
    </cfRule>
  </conditionalFormatting>
  <conditionalFormatting sqref="E17:E19 E3:E7">
    <cfRule type="containsText" dxfId="282" priority="11" text="支出">
      <formula>NOT(ISERROR(SEARCH("支出",E3)))</formula>
    </cfRule>
    <cfRule type="containsText" dxfId="281" priority="12" text="収入">
      <formula>NOT(ISERROR(SEARCH("収入",E3)))</formula>
    </cfRule>
  </conditionalFormatting>
  <conditionalFormatting sqref="I17:I19 I3:I7">
    <cfRule type="cellIs" dxfId="280" priority="6" operator="greaterThan">
      <formula>0</formula>
    </cfRule>
  </conditionalFormatting>
  <conditionalFormatting sqref="E8:E16">
    <cfRule type="containsText" dxfId="279" priority="2" text="支出">
      <formula>NOT(ISERROR(SEARCH("支出",E8)))</formula>
    </cfRule>
    <cfRule type="containsText" dxfId="278" priority="3" text="収入">
      <formula>NOT(ISERROR(SEARCH("収入",E8)))</formula>
    </cfRule>
  </conditionalFormatting>
  <conditionalFormatting sqref="E8:E16">
    <cfRule type="containsText" dxfId="277" priority="4" text="支出">
      <formula>NOT(ISERROR(SEARCH("支出",E8)))</formula>
    </cfRule>
    <cfRule type="containsText" dxfId="276" priority="5" text="収入">
      <formula>NOT(ISERROR(SEARCH("収入",E8)))</formula>
    </cfRule>
  </conditionalFormatting>
  <conditionalFormatting sqref="I8:I16">
    <cfRule type="cellIs" dxfId="275" priority="1" operator="greaterThan">
      <formula>0</formula>
    </cfRule>
  </conditionalFormatting>
  <dataValidations count="2">
    <dataValidation type="list" allowBlank="1" showDropDown="0" showInputMessage="1" showErrorMessage="1" sqref="E3:E19">
      <formula1>"収入,支出"</formula1>
    </dataValidation>
    <dataValidation type="list" allowBlank="1" showDropDown="0" showInputMessage="1" showErrorMessage="1" sqref="F3:F19">
      <formula1>"1,2,3,4,5"</formula1>
    </dataValidation>
  </dataValidations>
  <hyperlinks>
    <hyperlink ref="M1" location="入力例!G34"/>
    <hyperlink ref="N1" location="入力例!C38"/>
    <hyperlink ref="L1" location="入力例!C1"/>
  </hyperlinks>
  <pageMargins left="0.7" right="0.7" top="0.75" bottom="0.75" header="0.3" footer="0.3"/>
  <pageSetup paperSize="9" scale="76" fitToWidth="1" fitToHeight="1" orientation="landscape" usePrinterDefaults="1" r:id="rId1"/>
  <rowBreaks count="2" manualBreakCount="2">
    <brk id="34" min="2" max="16" man="1"/>
    <brk id="188" min="2" max="16"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tabColor rgb="FFFFC000"/>
  </sheetPr>
  <dimension ref="A1:N932"/>
  <sheetViews>
    <sheetView zoomScaleSheetLayoutView="100" workbookViewId="0">
      <pane ySplit="2" topLeftCell="A3" activePane="bottomLeft" state="frozen"/>
      <selection pane="bottomLeft" activeCell="M3" sqref="M3"/>
    </sheetView>
  </sheetViews>
  <sheetFormatPr defaultRowHeight="13.2"/>
  <cols>
    <col min="1" max="1" width="20.875" hidden="1" customWidth="1"/>
    <col min="2" max="2" width="5.25" style="9" hidden="1" customWidth="1"/>
    <col min="3" max="4" width="4.5" customWidth="1"/>
    <col min="5" max="6" width="9" style="9" customWidth="1"/>
    <col min="7" max="7" width="20" style="9" customWidth="1"/>
    <col min="8" max="8" width="40" customWidth="1"/>
    <col min="9" max="11" width="10" style="10" customWidth="1"/>
  </cols>
  <sheetData>
    <row r="1" spans="1:14" ht="30" customHeight="1">
      <c r="C1" s="118" t="s">
        <v>210</v>
      </c>
      <c r="D1" s="121"/>
      <c r="E1" s="35" t="s">
        <v>334</v>
      </c>
      <c r="F1" s="45"/>
      <c r="G1" s="49" t="s">
        <v>27</v>
      </c>
      <c r="H1" s="128"/>
      <c r="L1" s="144" t="s">
        <v>283</v>
      </c>
      <c r="M1" s="144" t="s">
        <v>115</v>
      </c>
      <c r="N1" s="144" t="s">
        <v>113</v>
      </c>
    </row>
    <row r="2" spans="1:14" s="9" customFormat="1" ht="13.95">
      <c r="A2" s="9" t="s">
        <v>85</v>
      </c>
      <c r="B2" s="12" t="s">
        <v>94</v>
      </c>
      <c r="C2" s="22" t="s">
        <v>1</v>
      </c>
      <c r="D2" s="22" t="s">
        <v>5</v>
      </c>
      <c r="E2" s="22" t="s">
        <v>32</v>
      </c>
      <c r="F2" s="22" t="s">
        <v>21</v>
      </c>
      <c r="G2" s="22" t="s">
        <v>12</v>
      </c>
      <c r="H2" s="22" t="s">
        <v>13</v>
      </c>
      <c r="I2" s="132" t="s">
        <v>10</v>
      </c>
      <c r="J2" s="139" t="s">
        <v>16</v>
      </c>
      <c r="K2" s="85" t="s">
        <v>18</v>
      </c>
    </row>
    <row r="3" spans="1:14" ht="18.75" customHeight="1">
      <c r="A3" t="str">
        <f t="shared" ref="A3:A66" si="0">G3&amp;B3</f>
        <v>1</v>
      </c>
      <c r="B3" s="12">
        <f>COUNTIF($G$3:G3,G3)</f>
        <v>1</v>
      </c>
      <c r="C3" s="119"/>
      <c r="D3" s="120"/>
      <c r="E3" s="122"/>
      <c r="F3" s="123"/>
      <c r="G3" s="124" t="str">
        <f t="shared" ref="G3:G66" si="1">IF(AND(E3="収入",F3=1),"会費",(IF(AND(E3="収入",F3=2),"補助金および助成金",(IF(AND(E3="収入",F3=3),"寄付金",(IF(AND(E3="収入",F3=4),"雑収入",(IF(AND(E3="収入",F3=5),"前年度繰越金",(IF(AND(E3="支出",F3=1),"社会奉仕活動",(IF(AND(E3="支出",F3=2),"生きがいを高める活動",(IF(AND(E3="支出",F3=3),"健康を進める活動",(IF(AND(E3="支出",F3=4),"その他の社会活動",(IF(AND(E3="支出",F3=5),"補助対象外","")))))))))))))))))))</f>
        <v/>
      </c>
      <c r="H3" s="120"/>
      <c r="I3" s="133"/>
      <c r="J3" s="140"/>
      <c r="K3" s="142">
        <f>I3</f>
        <v>0</v>
      </c>
      <c r="M3" s="117" t="s">
        <v>306</v>
      </c>
    </row>
    <row r="4" spans="1:14" ht="18.75" customHeight="1">
      <c r="A4" t="str">
        <f t="shared" si="0"/>
        <v>2</v>
      </c>
      <c r="B4" s="12">
        <f>COUNTIF($G$3:G4,G4)</f>
        <v>2</v>
      </c>
      <c r="C4" s="119"/>
      <c r="D4" s="120"/>
      <c r="E4" s="122"/>
      <c r="F4" s="123"/>
      <c r="G4" s="124" t="str">
        <f t="shared" si="1"/>
        <v/>
      </c>
      <c r="H4" s="120"/>
      <c r="I4" s="133"/>
      <c r="J4" s="140"/>
      <c r="K4" s="142" t="str">
        <f t="shared" ref="K4:K67" si="2">IF(AND((E4="収入"),I4&gt;0),(K3+I4),(IF(AND((E4="支出"),J4&gt;0),(K3-J4),"")))</f>
        <v/>
      </c>
    </row>
    <row r="5" spans="1:14" ht="18.75" customHeight="1">
      <c r="A5" t="str">
        <f t="shared" si="0"/>
        <v>3</v>
      </c>
      <c r="B5" s="12">
        <f>COUNTIF($G$3:G5,G5)</f>
        <v>3</v>
      </c>
      <c r="C5" s="119"/>
      <c r="D5" s="120"/>
      <c r="E5" s="122"/>
      <c r="F5" s="123"/>
      <c r="G5" s="124" t="str">
        <f t="shared" si="1"/>
        <v/>
      </c>
      <c r="H5" s="120"/>
      <c r="I5" s="133"/>
      <c r="J5" s="140"/>
      <c r="K5" s="142" t="str">
        <f t="shared" si="2"/>
        <v/>
      </c>
    </row>
    <row r="6" spans="1:14" ht="18.75" customHeight="1">
      <c r="A6" t="str">
        <f t="shared" si="0"/>
        <v>4</v>
      </c>
      <c r="B6" s="12">
        <f>COUNTIF($G$3:G6,G6)</f>
        <v>4</v>
      </c>
      <c r="C6" s="119"/>
      <c r="D6" s="120"/>
      <c r="E6" s="122"/>
      <c r="F6" s="123"/>
      <c r="G6" s="124" t="str">
        <f t="shared" si="1"/>
        <v/>
      </c>
      <c r="H6" s="120"/>
      <c r="I6" s="133"/>
      <c r="J6" s="140"/>
      <c r="K6" s="142" t="str">
        <f t="shared" si="2"/>
        <v/>
      </c>
    </row>
    <row r="7" spans="1:14" ht="18.75" customHeight="1">
      <c r="A7" t="str">
        <f t="shared" si="0"/>
        <v>5</v>
      </c>
      <c r="B7" s="12">
        <f>COUNTIF($G$3:G7,G7)</f>
        <v>5</v>
      </c>
      <c r="C7" s="119"/>
      <c r="D7" s="120"/>
      <c r="E7" s="122"/>
      <c r="F7" s="123"/>
      <c r="G7" s="124" t="str">
        <f t="shared" si="1"/>
        <v/>
      </c>
      <c r="H7" s="120"/>
      <c r="I7" s="133"/>
      <c r="J7" s="140"/>
      <c r="K7" s="142" t="str">
        <f t="shared" si="2"/>
        <v/>
      </c>
    </row>
    <row r="8" spans="1:14" ht="18.75" customHeight="1">
      <c r="A8" t="str">
        <f t="shared" si="0"/>
        <v>6</v>
      </c>
      <c r="B8" s="12">
        <f>COUNTIF($G$3:G8,G8)</f>
        <v>6</v>
      </c>
      <c r="C8" s="119"/>
      <c r="D8" s="120"/>
      <c r="E8" s="122"/>
      <c r="F8" s="123"/>
      <c r="G8" s="124" t="str">
        <f t="shared" si="1"/>
        <v/>
      </c>
      <c r="H8" s="120"/>
      <c r="I8" s="133"/>
      <c r="J8" s="140"/>
      <c r="K8" s="142" t="str">
        <f t="shared" si="2"/>
        <v/>
      </c>
    </row>
    <row r="9" spans="1:14" ht="18.75" customHeight="1">
      <c r="A9" t="str">
        <f t="shared" si="0"/>
        <v>7</v>
      </c>
      <c r="B9" s="12">
        <f>COUNTIF($G$3:G9,G9)</f>
        <v>7</v>
      </c>
      <c r="C9" s="119"/>
      <c r="D9" s="120"/>
      <c r="E9" s="122"/>
      <c r="F9" s="123"/>
      <c r="G9" s="124" t="str">
        <f t="shared" si="1"/>
        <v/>
      </c>
      <c r="H9" s="120"/>
      <c r="I9" s="133"/>
      <c r="J9" s="140"/>
      <c r="K9" s="142" t="str">
        <f t="shared" si="2"/>
        <v/>
      </c>
    </row>
    <row r="10" spans="1:14" ht="18.75" customHeight="1">
      <c r="A10" t="str">
        <f t="shared" si="0"/>
        <v>8</v>
      </c>
      <c r="B10" s="12">
        <f>COUNTIF($G$3:G10,G10)</f>
        <v>8</v>
      </c>
      <c r="C10" s="119"/>
      <c r="D10" s="120"/>
      <c r="E10" s="122"/>
      <c r="F10" s="123"/>
      <c r="G10" s="124" t="str">
        <f t="shared" si="1"/>
        <v/>
      </c>
      <c r="H10" s="120"/>
      <c r="I10" s="133"/>
      <c r="J10" s="140"/>
      <c r="K10" s="142" t="str">
        <f t="shared" si="2"/>
        <v/>
      </c>
    </row>
    <row r="11" spans="1:14" ht="18.75" customHeight="1">
      <c r="A11" t="str">
        <f t="shared" si="0"/>
        <v>9</v>
      </c>
      <c r="B11" s="12">
        <f>COUNTIF($G$3:G11,G11)</f>
        <v>9</v>
      </c>
      <c r="C11" s="119"/>
      <c r="D11" s="120"/>
      <c r="E11" s="122"/>
      <c r="F11" s="123"/>
      <c r="G11" s="124" t="str">
        <f t="shared" si="1"/>
        <v/>
      </c>
      <c r="H11" s="120"/>
      <c r="I11" s="133"/>
      <c r="J11" s="140"/>
      <c r="K11" s="142" t="str">
        <f t="shared" si="2"/>
        <v/>
      </c>
    </row>
    <row r="12" spans="1:14" ht="18.75" customHeight="1">
      <c r="A12" t="str">
        <f t="shared" si="0"/>
        <v>10</v>
      </c>
      <c r="B12" s="12">
        <f>COUNTIF($G$3:G12,G12)</f>
        <v>10</v>
      </c>
      <c r="C12" s="119"/>
      <c r="D12" s="120"/>
      <c r="E12" s="122"/>
      <c r="F12" s="123"/>
      <c r="G12" s="124" t="str">
        <f t="shared" si="1"/>
        <v/>
      </c>
      <c r="H12" s="120"/>
      <c r="I12" s="133"/>
      <c r="J12" s="140"/>
      <c r="K12" s="142" t="str">
        <f t="shared" si="2"/>
        <v/>
      </c>
    </row>
    <row r="13" spans="1:14" ht="18.75" customHeight="1">
      <c r="A13" t="str">
        <f t="shared" si="0"/>
        <v>11</v>
      </c>
      <c r="B13" s="12">
        <f>COUNTIF($G$3:G13,G13)</f>
        <v>11</v>
      </c>
      <c r="C13" s="119"/>
      <c r="D13" s="120"/>
      <c r="E13" s="122"/>
      <c r="F13" s="123"/>
      <c r="G13" s="124" t="str">
        <f t="shared" si="1"/>
        <v/>
      </c>
      <c r="H13" s="120"/>
      <c r="I13" s="133"/>
      <c r="J13" s="140"/>
      <c r="K13" s="142" t="str">
        <f t="shared" si="2"/>
        <v/>
      </c>
    </row>
    <row r="14" spans="1:14" ht="18.75" customHeight="1">
      <c r="A14" t="str">
        <f t="shared" si="0"/>
        <v>12</v>
      </c>
      <c r="B14" s="12">
        <f>COUNTIF($G$3:G14,G14)</f>
        <v>12</v>
      </c>
      <c r="C14" s="119"/>
      <c r="D14" s="120"/>
      <c r="E14" s="122"/>
      <c r="F14" s="123"/>
      <c r="G14" s="124" t="str">
        <f t="shared" si="1"/>
        <v/>
      </c>
      <c r="H14" s="120"/>
      <c r="I14" s="133"/>
      <c r="J14" s="140"/>
      <c r="K14" s="142" t="str">
        <f t="shared" si="2"/>
        <v/>
      </c>
    </row>
    <row r="15" spans="1:14" ht="18.75" customHeight="1">
      <c r="A15" t="str">
        <f t="shared" si="0"/>
        <v>13</v>
      </c>
      <c r="B15" s="12">
        <f>COUNTIF($G$3:G15,G15)</f>
        <v>13</v>
      </c>
      <c r="C15" s="119"/>
      <c r="D15" s="120"/>
      <c r="E15" s="122"/>
      <c r="F15" s="123"/>
      <c r="G15" s="124" t="str">
        <f t="shared" si="1"/>
        <v/>
      </c>
      <c r="H15" s="120"/>
      <c r="I15" s="133"/>
      <c r="J15" s="140"/>
      <c r="K15" s="142" t="str">
        <f t="shared" si="2"/>
        <v/>
      </c>
    </row>
    <row r="16" spans="1:14" ht="18.75" customHeight="1">
      <c r="A16" t="str">
        <f t="shared" si="0"/>
        <v>14</v>
      </c>
      <c r="B16" s="12">
        <f>COUNTIF($G$3:G16,G16)</f>
        <v>14</v>
      </c>
      <c r="C16" s="119"/>
      <c r="D16" s="120"/>
      <c r="E16" s="122"/>
      <c r="F16" s="123"/>
      <c r="G16" s="124" t="str">
        <f t="shared" si="1"/>
        <v/>
      </c>
      <c r="H16" s="120"/>
      <c r="I16" s="133"/>
      <c r="J16" s="140"/>
      <c r="K16" s="142" t="str">
        <f t="shared" si="2"/>
        <v/>
      </c>
    </row>
    <row r="17" spans="1:11" ht="18.75" customHeight="1">
      <c r="A17" t="str">
        <f t="shared" si="0"/>
        <v>15</v>
      </c>
      <c r="B17" s="12">
        <f>COUNTIF($G$3:G17,G17)</f>
        <v>15</v>
      </c>
      <c r="C17" s="119"/>
      <c r="D17" s="120"/>
      <c r="E17" s="122"/>
      <c r="F17" s="123"/>
      <c r="G17" s="124" t="str">
        <f t="shared" si="1"/>
        <v/>
      </c>
      <c r="H17" s="120"/>
      <c r="I17" s="133"/>
      <c r="J17" s="140"/>
      <c r="K17" s="142" t="str">
        <f t="shared" si="2"/>
        <v/>
      </c>
    </row>
    <row r="18" spans="1:11" ht="18.75" customHeight="1">
      <c r="A18" t="str">
        <f t="shared" si="0"/>
        <v>16</v>
      </c>
      <c r="B18" s="12">
        <f>COUNTIF($G$3:G18,G18)</f>
        <v>16</v>
      </c>
      <c r="C18" s="119"/>
      <c r="D18" s="120"/>
      <c r="E18" s="122"/>
      <c r="F18" s="123"/>
      <c r="G18" s="124" t="str">
        <f t="shared" si="1"/>
        <v/>
      </c>
      <c r="H18" s="120"/>
      <c r="I18" s="133"/>
      <c r="J18" s="140"/>
      <c r="K18" s="142" t="str">
        <f t="shared" si="2"/>
        <v/>
      </c>
    </row>
    <row r="19" spans="1:11" ht="18.75" customHeight="1">
      <c r="A19" t="str">
        <f t="shared" si="0"/>
        <v>17</v>
      </c>
      <c r="B19" s="12">
        <f>COUNTIF($G$3:G19,G19)</f>
        <v>17</v>
      </c>
      <c r="C19" s="119"/>
      <c r="D19" s="120"/>
      <c r="E19" s="122"/>
      <c r="F19" s="123"/>
      <c r="G19" s="124" t="str">
        <f t="shared" si="1"/>
        <v/>
      </c>
      <c r="H19" s="120"/>
      <c r="I19" s="133"/>
      <c r="J19" s="140"/>
      <c r="K19" s="142" t="str">
        <f t="shared" si="2"/>
        <v/>
      </c>
    </row>
    <row r="20" spans="1:11" ht="18.75" customHeight="1">
      <c r="A20" t="str">
        <f t="shared" si="0"/>
        <v>18</v>
      </c>
      <c r="B20" s="12">
        <f>COUNTIF($G$3:G20,G20)</f>
        <v>18</v>
      </c>
      <c r="C20" s="119"/>
      <c r="D20" s="120"/>
      <c r="E20" s="122"/>
      <c r="F20" s="123"/>
      <c r="G20" s="124" t="str">
        <f t="shared" si="1"/>
        <v/>
      </c>
      <c r="H20" s="120"/>
      <c r="I20" s="133"/>
      <c r="J20" s="140"/>
      <c r="K20" s="142" t="str">
        <f t="shared" si="2"/>
        <v/>
      </c>
    </row>
    <row r="21" spans="1:11" ht="18.75" customHeight="1">
      <c r="A21" t="str">
        <f t="shared" si="0"/>
        <v>19</v>
      </c>
      <c r="B21" s="12">
        <f>COUNTIF($G$3:G21,G21)</f>
        <v>19</v>
      </c>
      <c r="C21" s="119"/>
      <c r="D21" s="120"/>
      <c r="E21" s="122"/>
      <c r="F21" s="123"/>
      <c r="G21" s="124" t="str">
        <f t="shared" si="1"/>
        <v/>
      </c>
      <c r="H21" s="120"/>
      <c r="I21" s="133"/>
      <c r="J21" s="140"/>
      <c r="K21" s="142" t="str">
        <f t="shared" si="2"/>
        <v/>
      </c>
    </row>
    <row r="22" spans="1:11" ht="18.75" customHeight="1">
      <c r="A22" t="str">
        <f t="shared" si="0"/>
        <v>20</v>
      </c>
      <c r="B22" s="12">
        <f>COUNTIF($G$3:G22,G22)</f>
        <v>20</v>
      </c>
      <c r="C22" s="119"/>
      <c r="D22" s="120"/>
      <c r="E22" s="122"/>
      <c r="F22" s="123"/>
      <c r="G22" s="124" t="str">
        <f t="shared" si="1"/>
        <v/>
      </c>
      <c r="H22" s="120"/>
      <c r="I22" s="133"/>
      <c r="J22" s="140"/>
      <c r="K22" s="142" t="str">
        <f t="shared" si="2"/>
        <v/>
      </c>
    </row>
    <row r="23" spans="1:11" ht="18.75" customHeight="1">
      <c r="A23" t="str">
        <f t="shared" si="0"/>
        <v>21</v>
      </c>
      <c r="B23" s="12">
        <f>COUNTIF($G$3:G23,G23)</f>
        <v>21</v>
      </c>
      <c r="C23" s="119"/>
      <c r="D23" s="120"/>
      <c r="E23" s="122"/>
      <c r="F23" s="123"/>
      <c r="G23" s="124" t="str">
        <f t="shared" si="1"/>
        <v/>
      </c>
      <c r="H23" s="120"/>
      <c r="I23" s="133"/>
      <c r="J23" s="140"/>
      <c r="K23" s="142" t="str">
        <f t="shared" si="2"/>
        <v/>
      </c>
    </row>
    <row r="24" spans="1:11" ht="18.75" customHeight="1">
      <c r="A24" t="str">
        <f t="shared" si="0"/>
        <v>22</v>
      </c>
      <c r="B24" s="12">
        <f>COUNTIF($G$3:G24,G24)</f>
        <v>22</v>
      </c>
      <c r="C24" s="119"/>
      <c r="D24" s="120"/>
      <c r="E24" s="122"/>
      <c r="F24" s="123"/>
      <c r="G24" s="124" t="str">
        <f t="shared" si="1"/>
        <v/>
      </c>
      <c r="H24" s="120"/>
      <c r="I24" s="133"/>
      <c r="J24" s="140"/>
      <c r="K24" s="142" t="str">
        <f t="shared" si="2"/>
        <v/>
      </c>
    </row>
    <row r="25" spans="1:11" ht="18.75" customHeight="1">
      <c r="A25" t="str">
        <f t="shared" si="0"/>
        <v>23</v>
      </c>
      <c r="B25" s="12">
        <f>COUNTIF($G$3:G25,G25)</f>
        <v>23</v>
      </c>
      <c r="C25" s="119"/>
      <c r="D25" s="120"/>
      <c r="E25" s="122"/>
      <c r="F25" s="123"/>
      <c r="G25" s="124" t="str">
        <f t="shared" si="1"/>
        <v/>
      </c>
      <c r="H25" s="120"/>
      <c r="I25" s="133"/>
      <c r="J25" s="140"/>
      <c r="K25" s="142" t="str">
        <f t="shared" si="2"/>
        <v/>
      </c>
    </row>
    <row r="26" spans="1:11" ht="18.75" customHeight="1">
      <c r="A26" t="str">
        <f t="shared" si="0"/>
        <v>24</v>
      </c>
      <c r="B26" s="12">
        <f>COUNTIF($G$3:G26,G26)</f>
        <v>24</v>
      </c>
      <c r="C26" s="119"/>
      <c r="D26" s="120"/>
      <c r="E26" s="122"/>
      <c r="F26" s="123"/>
      <c r="G26" s="124" t="str">
        <f t="shared" si="1"/>
        <v/>
      </c>
      <c r="H26" s="120"/>
      <c r="I26" s="133"/>
      <c r="J26" s="140"/>
      <c r="K26" s="142" t="str">
        <f t="shared" si="2"/>
        <v/>
      </c>
    </row>
    <row r="27" spans="1:11" ht="18.75" customHeight="1">
      <c r="A27" t="str">
        <f t="shared" si="0"/>
        <v>25</v>
      </c>
      <c r="B27" s="12">
        <f>COUNTIF($G$3:G27,G27)</f>
        <v>25</v>
      </c>
      <c r="C27" s="119"/>
      <c r="D27" s="120"/>
      <c r="E27" s="122"/>
      <c r="F27" s="123"/>
      <c r="G27" s="124" t="str">
        <f t="shared" si="1"/>
        <v/>
      </c>
      <c r="H27" s="120"/>
      <c r="I27" s="133"/>
      <c r="J27" s="140"/>
      <c r="K27" s="142" t="str">
        <f t="shared" si="2"/>
        <v/>
      </c>
    </row>
    <row r="28" spans="1:11" ht="18.75" customHeight="1">
      <c r="A28" t="str">
        <f t="shared" si="0"/>
        <v>26</v>
      </c>
      <c r="B28" s="12">
        <f>COUNTIF($G$3:G28,G28)</f>
        <v>26</v>
      </c>
      <c r="C28" s="119"/>
      <c r="D28" s="120"/>
      <c r="E28" s="122"/>
      <c r="F28" s="123"/>
      <c r="G28" s="124" t="str">
        <f t="shared" si="1"/>
        <v/>
      </c>
      <c r="H28" s="120"/>
      <c r="I28" s="133"/>
      <c r="J28" s="140"/>
      <c r="K28" s="142" t="str">
        <f t="shared" si="2"/>
        <v/>
      </c>
    </row>
    <row r="29" spans="1:11" ht="18.75" customHeight="1">
      <c r="A29" t="str">
        <f t="shared" si="0"/>
        <v>27</v>
      </c>
      <c r="B29" s="12">
        <f>COUNTIF($G$3:G29,G29)</f>
        <v>27</v>
      </c>
      <c r="C29" s="119"/>
      <c r="D29" s="120"/>
      <c r="E29" s="122"/>
      <c r="F29" s="123"/>
      <c r="G29" s="124" t="str">
        <f t="shared" si="1"/>
        <v/>
      </c>
      <c r="H29" s="120"/>
      <c r="I29" s="133"/>
      <c r="J29" s="140"/>
      <c r="K29" s="142" t="str">
        <f t="shared" si="2"/>
        <v/>
      </c>
    </row>
    <row r="30" spans="1:11" ht="18.75" customHeight="1">
      <c r="A30" t="str">
        <f t="shared" si="0"/>
        <v>28</v>
      </c>
      <c r="B30" s="12">
        <f>COUNTIF($G$3:G30,G30)</f>
        <v>28</v>
      </c>
      <c r="C30" s="119"/>
      <c r="D30" s="120"/>
      <c r="E30" s="122"/>
      <c r="F30" s="123"/>
      <c r="G30" s="124" t="str">
        <f t="shared" si="1"/>
        <v/>
      </c>
      <c r="H30" s="120"/>
      <c r="I30" s="133"/>
      <c r="J30" s="140"/>
      <c r="K30" s="142" t="str">
        <f t="shared" si="2"/>
        <v/>
      </c>
    </row>
    <row r="31" spans="1:11" ht="18.75" customHeight="1">
      <c r="A31" t="str">
        <f t="shared" si="0"/>
        <v>29</v>
      </c>
      <c r="B31" s="12">
        <f>COUNTIF($G$3:G31,G31)</f>
        <v>29</v>
      </c>
      <c r="C31" s="119"/>
      <c r="D31" s="120"/>
      <c r="E31" s="122"/>
      <c r="F31" s="123"/>
      <c r="G31" s="124" t="str">
        <f t="shared" si="1"/>
        <v/>
      </c>
      <c r="H31" s="120"/>
      <c r="I31" s="133"/>
      <c r="J31" s="140"/>
      <c r="K31" s="142" t="str">
        <f t="shared" si="2"/>
        <v/>
      </c>
    </row>
    <row r="32" spans="1:11" ht="18.75" customHeight="1">
      <c r="A32" t="str">
        <f t="shared" si="0"/>
        <v>30</v>
      </c>
      <c r="B32" s="12">
        <f>COUNTIF($G$3:G32,G32)</f>
        <v>30</v>
      </c>
      <c r="C32" s="119"/>
      <c r="D32" s="120"/>
      <c r="E32" s="122"/>
      <c r="F32" s="123"/>
      <c r="G32" s="124" t="str">
        <f t="shared" si="1"/>
        <v/>
      </c>
      <c r="H32" s="120"/>
      <c r="I32" s="133"/>
      <c r="J32" s="140"/>
      <c r="K32" s="142" t="str">
        <f t="shared" si="2"/>
        <v/>
      </c>
    </row>
    <row r="33" spans="1:11" ht="18.75" customHeight="1">
      <c r="A33" t="str">
        <f t="shared" si="0"/>
        <v>31</v>
      </c>
      <c r="B33" s="12">
        <f>COUNTIF($G$3:G33,G33)</f>
        <v>31</v>
      </c>
      <c r="C33" s="119"/>
      <c r="D33" s="120"/>
      <c r="E33" s="122"/>
      <c r="F33" s="123"/>
      <c r="G33" s="124" t="str">
        <f t="shared" si="1"/>
        <v/>
      </c>
      <c r="H33" s="120"/>
      <c r="I33" s="133"/>
      <c r="J33" s="140"/>
      <c r="K33" s="142" t="str">
        <f t="shared" si="2"/>
        <v/>
      </c>
    </row>
    <row r="34" spans="1:11" ht="18.75" customHeight="1">
      <c r="A34" t="str">
        <f t="shared" si="0"/>
        <v>32</v>
      </c>
      <c r="B34" s="12">
        <f>COUNTIF($G$3:G34,G34)</f>
        <v>32</v>
      </c>
      <c r="C34" s="119"/>
      <c r="D34" s="120"/>
      <c r="E34" s="122"/>
      <c r="F34" s="123"/>
      <c r="G34" s="124" t="str">
        <f t="shared" si="1"/>
        <v/>
      </c>
      <c r="H34" s="120"/>
      <c r="I34" s="133"/>
      <c r="J34" s="140"/>
      <c r="K34" s="142" t="str">
        <f t="shared" si="2"/>
        <v/>
      </c>
    </row>
    <row r="35" spans="1:11" ht="18.75" customHeight="1">
      <c r="A35" t="str">
        <f t="shared" si="0"/>
        <v>33</v>
      </c>
      <c r="B35" s="12">
        <f>COUNTIF($G$3:G35,G35)</f>
        <v>33</v>
      </c>
      <c r="C35" s="119"/>
      <c r="D35" s="120"/>
      <c r="E35" s="122"/>
      <c r="F35" s="123"/>
      <c r="G35" s="124" t="str">
        <f t="shared" si="1"/>
        <v/>
      </c>
      <c r="H35" s="120"/>
      <c r="I35" s="133"/>
      <c r="J35" s="140"/>
      <c r="K35" s="142" t="str">
        <f t="shared" si="2"/>
        <v/>
      </c>
    </row>
    <row r="36" spans="1:11" ht="18.75" customHeight="1">
      <c r="A36" t="str">
        <f t="shared" si="0"/>
        <v>34</v>
      </c>
      <c r="B36" s="12">
        <f>COUNTIF($G$3:G36,G36)</f>
        <v>34</v>
      </c>
      <c r="C36" s="119"/>
      <c r="D36" s="120"/>
      <c r="E36" s="122"/>
      <c r="F36" s="123"/>
      <c r="G36" s="124" t="str">
        <f t="shared" si="1"/>
        <v/>
      </c>
      <c r="H36" s="120"/>
      <c r="I36" s="133"/>
      <c r="J36" s="140"/>
      <c r="K36" s="142" t="str">
        <f t="shared" si="2"/>
        <v/>
      </c>
    </row>
    <row r="37" spans="1:11" ht="18.75" customHeight="1">
      <c r="A37" t="str">
        <f t="shared" si="0"/>
        <v>35</v>
      </c>
      <c r="B37" s="12">
        <f>COUNTIF($G$3:G37,G37)</f>
        <v>35</v>
      </c>
      <c r="C37" s="119"/>
      <c r="D37" s="120"/>
      <c r="E37" s="122"/>
      <c r="F37" s="123"/>
      <c r="G37" s="124" t="str">
        <f t="shared" si="1"/>
        <v/>
      </c>
      <c r="H37" s="120"/>
      <c r="I37" s="133"/>
      <c r="J37" s="140"/>
      <c r="K37" s="142" t="str">
        <f t="shared" si="2"/>
        <v/>
      </c>
    </row>
    <row r="38" spans="1:11" ht="18.75" customHeight="1">
      <c r="A38" t="str">
        <f t="shared" si="0"/>
        <v>36</v>
      </c>
      <c r="B38" s="12">
        <f>COUNTIF($G$3:G38,G38)</f>
        <v>36</v>
      </c>
      <c r="C38" s="119"/>
      <c r="D38" s="120"/>
      <c r="E38" s="122"/>
      <c r="F38" s="123"/>
      <c r="G38" s="124" t="str">
        <f t="shared" si="1"/>
        <v/>
      </c>
      <c r="H38" s="120"/>
      <c r="I38" s="133"/>
      <c r="J38" s="140"/>
      <c r="K38" s="142" t="str">
        <f t="shared" si="2"/>
        <v/>
      </c>
    </row>
    <row r="39" spans="1:11" ht="18.75" customHeight="1">
      <c r="A39" t="str">
        <f t="shared" si="0"/>
        <v>37</v>
      </c>
      <c r="B39" s="12">
        <f>COUNTIF($G$3:G39,G39)</f>
        <v>37</v>
      </c>
      <c r="C39" s="119"/>
      <c r="D39" s="120"/>
      <c r="E39" s="122"/>
      <c r="F39" s="123"/>
      <c r="G39" s="124" t="str">
        <f t="shared" si="1"/>
        <v/>
      </c>
      <c r="H39" s="120"/>
      <c r="I39" s="133"/>
      <c r="J39" s="140"/>
      <c r="K39" s="142" t="str">
        <f t="shared" si="2"/>
        <v/>
      </c>
    </row>
    <row r="40" spans="1:11" ht="18.75" customHeight="1">
      <c r="A40" t="str">
        <f t="shared" si="0"/>
        <v>38</v>
      </c>
      <c r="B40" s="12">
        <f>COUNTIF($G$3:G40,G40)</f>
        <v>38</v>
      </c>
      <c r="C40" s="119"/>
      <c r="D40" s="120"/>
      <c r="E40" s="122"/>
      <c r="F40" s="123"/>
      <c r="G40" s="124" t="str">
        <f t="shared" si="1"/>
        <v/>
      </c>
      <c r="H40" s="120"/>
      <c r="I40" s="133"/>
      <c r="J40" s="140"/>
      <c r="K40" s="142" t="str">
        <f t="shared" si="2"/>
        <v/>
      </c>
    </row>
    <row r="41" spans="1:11" ht="18.75" customHeight="1">
      <c r="A41" t="str">
        <f t="shared" si="0"/>
        <v>39</v>
      </c>
      <c r="B41" s="12">
        <f>COUNTIF($G$3:G41,G41)</f>
        <v>39</v>
      </c>
      <c r="C41" s="119"/>
      <c r="D41" s="120"/>
      <c r="E41" s="122"/>
      <c r="F41" s="123"/>
      <c r="G41" s="124" t="str">
        <f t="shared" si="1"/>
        <v/>
      </c>
      <c r="H41" s="120"/>
      <c r="I41" s="133"/>
      <c r="J41" s="140"/>
      <c r="K41" s="142" t="str">
        <f t="shared" si="2"/>
        <v/>
      </c>
    </row>
    <row r="42" spans="1:11" ht="18.75" customHeight="1">
      <c r="A42" t="str">
        <f t="shared" si="0"/>
        <v>40</v>
      </c>
      <c r="B42" s="12">
        <f>COUNTIF($G$3:G42,G42)</f>
        <v>40</v>
      </c>
      <c r="C42" s="119"/>
      <c r="D42" s="120"/>
      <c r="E42" s="122"/>
      <c r="F42" s="123"/>
      <c r="G42" s="124" t="str">
        <f t="shared" si="1"/>
        <v/>
      </c>
      <c r="H42" s="120"/>
      <c r="I42" s="133"/>
      <c r="J42" s="140"/>
      <c r="K42" s="142" t="str">
        <f t="shared" si="2"/>
        <v/>
      </c>
    </row>
    <row r="43" spans="1:11" ht="18.75" customHeight="1">
      <c r="A43" t="str">
        <f t="shared" si="0"/>
        <v>41</v>
      </c>
      <c r="B43" s="12">
        <f>COUNTIF($G$3:G43,G43)</f>
        <v>41</v>
      </c>
      <c r="C43" s="119"/>
      <c r="D43" s="120"/>
      <c r="E43" s="122"/>
      <c r="F43" s="123"/>
      <c r="G43" s="124" t="str">
        <f t="shared" si="1"/>
        <v/>
      </c>
      <c r="H43" s="120"/>
      <c r="I43" s="133"/>
      <c r="J43" s="140"/>
      <c r="K43" s="142" t="str">
        <f t="shared" si="2"/>
        <v/>
      </c>
    </row>
    <row r="44" spans="1:11" ht="18.75" customHeight="1">
      <c r="A44" t="str">
        <f t="shared" si="0"/>
        <v>42</v>
      </c>
      <c r="B44" s="12">
        <f>COUNTIF($G$3:G44,G44)</f>
        <v>42</v>
      </c>
      <c r="C44" s="119"/>
      <c r="D44" s="120"/>
      <c r="E44" s="122"/>
      <c r="F44" s="123"/>
      <c r="G44" s="124" t="str">
        <f t="shared" si="1"/>
        <v/>
      </c>
      <c r="H44" s="120"/>
      <c r="I44" s="133"/>
      <c r="J44" s="140"/>
      <c r="K44" s="142" t="str">
        <f t="shared" si="2"/>
        <v/>
      </c>
    </row>
    <row r="45" spans="1:11" ht="18.75" customHeight="1">
      <c r="A45" t="str">
        <f t="shared" si="0"/>
        <v>43</v>
      </c>
      <c r="B45" s="12">
        <f>COUNTIF($G$3:G45,G45)</f>
        <v>43</v>
      </c>
      <c r="C45" s="119"/>
      <c r="D45" s="120"/>
      <c r="E45" s="122"/>
      <c r="F45" s="123"/>
      <c r="G45" s="124" t="str">
        <f t="shared" si="1"/>
        <v/>
      </c>
      <c r="H45" s="120"/>
      <c r="I45" s="133"/>
      <c r="J45" s="140"/>
      <c r="K45" s="142" t="str">
        <f t="shared" si="2"/>
        <v/>
      </c>
    </row>
    <row r="46" spans="1:11" ht="18.75" customHeight="1">
      <c r="A46" t="str">
        <f t="shared" si="0"/>
        <v>44</v>
      </c>
      <c r="B46" s="12">
        <f>COUNTIF($G$3:G46,G46)</f>
        <v>44</v>
      </c>
      <c r="C46" s="119"/>
      <c r="D46" s="120"/>
      <c r="E46" s="122"/>
      <c r="F46" s="123"/>
      <c r="G46" s="124" t="str">
        <f t="shared" si="1"/>
        <v/>
      </c>
      <c r="H46" s="120"/>
      <c r="I46" s="133"/>
      <c r="J46" s="140"/>
      <c r="K46" s="142" t="str">
        <f t="shared" si="2"/>
        <v/>
      </c>
    </row>
    <row r="47" spans="1:11" ht="18.75" customHeight="1">
      <c r="A47" t="str">
        <f t="shared" si="0"/>
        <v>45</v>
      </c>
      <c r="B47" s="12">
        <f>COUNTIF($G$3:G47,G47)</f>
        <v>45</v>
      </c>
      <c r="C47" s="119"/>
      <c r="D47" s="120"/>
      <c r="E47" s="122"/>
      <c r="F47" s="123"/>
      <c r="G47" s="124" t="str">
        <f t="shared" si="1"/>
        <v/>
      </c>
      <c r="H47" s="120"/>
      <c r="I47" s="133"/>
      <c r="J47" s="140"/>
      <c r="K47" s="142" t="str">
        <f t="shared" si="2"/>
        <v/>
      </c>
    </row>
    <row r="48" spans="1:11" ht="18.75" customHeight="1">
      <c r="A48" t="str">
        <f t="shared" si="0"/>
        <v>46</v>
      </c>
      <c r="B48" s="12">
        <f>COUNTIF($G$3:G48,G48)</f>
        <v>46</v>
      </c>
      <c r="C48" s="119"/>
      <c r="D48" s="120"/>
      <c r="E48" s="122"/>
      <c r="F48" s="123"/>
      <c r="G48" s="124" t="str">
        <f t="shared" si="1"/>
        <v/>
      </c>
      <c r="H48" s="120"/>
      <c r="I48" s="133"/>
      <c r="J48" s="140"/>
      <c r="K48" s="142" t="str">
        <f t="shared" si="2"/>
        <v/>
      </c>
    </row>
    <row r="49" spans="1:11" ht="18.75" customHeight="1">
      <c r="A49" t="str">
        <f t="shared" si="0"/>
        <v>47</v>
      </c>
      <c r="B49" s="12">
        <f>COUNTIF($G$3:G49,G49)</f>
        <v>47</v>
      </c>
      <c r="C49" s="119"/>
      <c r="D49" s="120"/>
      <c r="E49" s="122"/>
      <c r="F49" s="123"/>
      <c r="G49" s="124" t="str">
        <f t="shared" si="1"/>
        <v/>
      </c>
      <c r="H49" s="120"/>
      <c r="I49" s="133"/>
      <c r="J49" s="140"/>
      <c r="K49" s="142" t="str">
        <f t="shared" si="2"/>
        <v/>
      </c>
    </row>
    <row r="50" spans="1:11" ht="18.75" customHeight="1">
      <c r="A50" t="str">
        <f t="shared" si="0"/>
        <v>48</v>
      </c>
      <c r="B50" s="12">
        <f>COUNTIF($G$3:G50,G50)</f>
        <v>48</v>
      </c>
      <c r="C50" s="119"/>
      <c r="D50" s="120"/>
      <c r="E50" s="122"/>
      <c r="F50" s="123"/>
      <c r="G50" s="124" t="str">
        <f t="shared" si="1"/>
        <v/>
      </c>
      <c r="H50" s="120"/>
      <c r="I50" s="133"/>
      <c r="J50" s="140"/>
      <c r="K50" s="142" t="str">
        <f t="shared" si="2"/>
        <v/>
      </c>
    </row>
    <row r="51" spans="1:11" ht="18.75" customHeight="1">
      <c r="A51" t="str">
        <f t="shared" si="0"/>
        <v>49</v>
      </c>
      <c r="B51" s="12">
        <f>COUNTIF($G$3:G51,G51)</f>
        <v>49</v>
      </c>
      <c r="C51" s="119"/>
      <c r="D51" s="120"/>
      <c r="E51" s="122"/>
      <c r="F51" s="123"/>
      <c r="G51" s="124" t="str">
        <f t="shared" si="1"/>
        <v/>
      </c>
      <c r="H51" s="120"/>
      <c r="I51" s="133"/>
      <c r="J51" s="140"/>
      <c r="K51" s="142" t="str">
        <f t="shared" si="2"/>
        <v/>
      </c>
    </row>
    <row r="52" spans="1:11" ht="18.75" customHeight="1">
      <c r="A52" t="str">
        <f t="shared" si="0"/>
        <v>50</v>
      </c>
      <c r="B52" s="12">
        <f>COUNTIF($G$3:G52,G52)</f>
        <v>50</v>
      </c>
      <c r="C52" s="119"/>
      <c r="D52" s="120"/>
      <c r="E52" s="122"/>
      <c r="F52" s="123"/>
      <c r="G52" s="124" t="str">
        <f t="shared" si="1"/>
        <v/>
      </c>
      <c r="H52" s="120"/>
      <c r="I52" s="133"/>
      <c r="J52" s="140"/>
      <c r="K52" s="142" t="str">
        <f t="shared" si="2"/>
        <v/>
      </c>
    </row>
    <row r="53" spans="1:11" ht="18.75" customHeight="1">
      <c r="A53" t="str">
        <f t="shared" si="0"/>
        <v>51</v>
      </c>
      <c r="B53" s="12">
        <f>COUNTIF($G$3:G53,G53)</f>
        <v>51</v>
      </c>
      <c r="C53" s="119"/>
      <c r="D53" s="120"/>
      <c r="E53" s="122"/>
      <c r="F53" s="123"/>
      <c r="G53" s="124" t="str">
        <f t="shared" si="1"/>
        <v/>
      </c>
      <c r="H53" s="120"/>
      <c r="I53" s="133"/>
      <c r="J53" s="140"/>
      <c r="K53" s="142" t="str">
        <f t="shared" si="2"/>
        <v/>
      </c>
    </row>
    <row r="54" spans="1:11" ht="18.75" customHeight="1">
      <c r="A54" t="str">
        <f t="shared" si="0"/>
        <v>52</v>
      </c>
      <c r="B54" s="12">
        <f>COUNTIF($G$3:G54,G54)</f>
        <v>52</v>
      </c>
      <c r="C54" s="119"/>
      <c r="D54" s="120"/>
      <c r="E54" s="122"/>
      <c r="F54" s="123"/>
      <c r="G54" s="124" t="str">
        <f t="shared" si="1"/>
        <v/>
      </c>
      <c r="H54" s="120"/>
      <c r="I54" s="133"/>
      <c r="J54" s="140"/>
      <c r="K54" s="142" t="str">
        <f t="shared" si="2"/>
        <v/>
      </c>
    </row>
    <row r="55" spans="1:11" ht="18.75" customHeight="1">
      <c r="A55" t="str">
        <f t="shared" si="0"/>
        <v>53</v>
      </c>
      <c r="B55" s="12">
        <f>COUNTIF($G$3:G55,G55)</f>
        <v>53</v>
      </c>
      <c r="C55" s="119"/>
      <c r="D55" s="120"/>
      <c r="E55" s="122"/>
      <c r="F55" s="123"/>
      <c r="G55" s="124" t="str">
        <f t="shared" si="1"/>
        <v/>
      </c>
      <c r="H55" s="120"/>
      <c r="I55" s="133"/>
      <c r="J55" s="140"/>
      <c r="K55" s="142" t="str">
        <f t="shared" si="2"/>
        <v/>
      </c>
    </row>
    <row r="56" spans="1:11" ht="18.75" customHeight="1">
      <c r="A56" t="str">
        <f t="shared" si="0"/>
        <v>54</v>
      </c>
      <c r="B56" s="12">
        <f>COUNTIF($G$3:G56,G56)</f>
        <v>54</v>
      </c>
      <c r="C56" s="119"/>
      <c r="D56" s="120"/>
      <c r="E56" s="122"/>
      <c r="F56" s="123"/>
      <c r="G56" s="124" t="str">
        <f t="shared" si="1"/>
        <v/>
      </c>
      <c r="H56" s="120"/>
      <c r="I56" s="133"/>
      <c r="J56" s="140"/>
      <c r="K56" s="142" t="str">
        <f t="shared" si="2"/>
        <v/>
      </c>
    </row>
    <row r="57" spans="1:11" ht="18.75" customHeight="1">
      <c r="A57" t="str">
        <f t="shared" si="0"/>
        <v>55</v>
      </c>
      <c r="B57" s="12">
        <f>COUNTIF($G$3:G57,G57)</f>
        <v>55</v>
      </c>
      <c r="C57" s="119"/>
      <c r="D57" s="120"/>
      <c r="E57" s="122"/>
      <c r="F57" s="123"/>
      <c r="G57" s="124" t="str">
        <f t="shared" si="1"/>
        <v/>
      </c>
      <c r="H57" s="120"/>
      <c r="I57" s="133"/>
      <c r="J57" s="140"/>
      <c r="K57" s="142" t="str">
        <f t="shared" si="2"/>
        <v/>
      </c>
    </row>
    <row r="58" spans="1:11" ht="18.75" customHeight="1">
      <c r="A58" t="str">
        <f t="shared" si="0"/>
        <v>56</v>
      </c>
      <c r="B58" s="12">
        <f>COUNTIF($G$3:G58,G58)</f>
        <v>56</v>
      </c>
      <c r="C58" s="119"/>
      <c r="D58" s="120"/>
      <c r="E58" s="122"/>
      <c r="F58" s="123"/>
      <c r="G58" s="124" t="str">
        <f t="shared" si="1"/>
        <v/>
      </c>
      <c r="H58" s="120"/>
      <c r="I58" s="133"/>
      <c r="J58" s="140"/>
      <c r="K58" s="142" t="str">
        <f t="shared" si="2"/>
        <v/>
      </c>
    </row>
    <row r="59" spans="1:11" ht="18.75" customHeight="1">
      <c r="A59" t="str">
        <f t="shared" si="0"/>
        <v>57</v>
      </c>
      <c r="B59" s="12">
        <f>COUNTIF($G$3:G59,G59)</f>
        <v>57</v>
      </c>
      <c r="C59" s="119"/>
      <c r="D59" s="120"/>
      <c r="E59" s="122"/>
      <c r="F59" s="123"/>
      <c r="G59" s="124" t="str">
        <f t="shared" si="1"/>
        <v/>
      </c>
      <c r="H59" s="120"/>
      <c r="I59" s="133"/>
      <c r="J59" s="140"/>
      <c r="K59" s="142" t="str">
        <f t="shared" si="2"/>
        <v/>
      </c>
    </row>
    <row r="60" spans="1:11" ht="18.75" customHeight="1">
      <c r="A60" t="str">
        <f t="shared" si="0"/>
        <v>58</v>
      </c>
      <c r="B60" s="12">
        <f>COUNTIF($G$3:G60,G60)</f>
        <v>58</v>
      </c>
      <c r="C60" s="119"/>
      <c r="D60" s="120"/>
      <c r="E60" s="122"/>
      <c r="F60" s="123"/>
      <c r="G60" s="124" t="str">
        <f t="shared" si="1"/>
        <v/>
      </c>
      <c r="H60" s="120"/>
      <c r="I60" s="133"/>
      <c r="J60" s="140"/>
      <c r="K60" s="142" t="str">
        <f t="shared" si="2"/>
        <v/>
      </c>
    </row>
    <row r="61" spans="1:11" ht="18.75" customHeight="1">
      <c r="A61" t="str">
        <f t="shared" si="0"/>
        <v>59</v>
      </c>
      <c r="B61" s="12">
        <f>COUNTIF($G$3:G61,G61)</f>
        <v>59</v>
      </c>
      <c r="C61" s="119"/>
      <c r="D61" s="120"/>
      <c r="E61" s="122"/>
      <c r="F61" s="123"/>
      <c r="G61" s="124" t="str">
        <f t="shared" si="1"/>
        <v/>
      </c>
      <c r="H61" s="120"/>
      <c r="I61" s="133"/>
      <c r="J61" s="140"/>
      <c r="K61" s="142" t="str">
        <f t="shared" si="2"/>
        <v/>
      </c>
    </row>
    <row r="62" spans="1:11" ht="18.75" customHeight="1">
      <c r="A62" t="str">
        <f t="shared" si="0"/>
        <v>60</v>
      </c>
      <c r="B62" s="12">
        <f>COUNTIF($G$3:G62,G62)</f>
        <v>60</v>
      </c>
      <c r="C62" s="119"/>
      <c r="D62" s="120"/>
      <c r="E62" s="122"/>
      <c r="F62" s="123"/>
      <c r="G62" s="124" t="str">
        <f t="shared" si="1"/>
        <v/>
      </c>
      <c r="H62" s="120"/>
      <c r="I62" s="133"/>
      <c r="J62" s="140"/>
      <c r="K62" s="142" t="str">
        <f t="shared" si="2"/>
        <v/>
      </c>
    </row>
    <row r="63" spans="1:11" ht="18.75" customHeight="1">
      <c r="A63" t="str">
        <f t="shared" si="0"/>
        <v>61</v>
      </c>
      <c r="B63" s="12">
        <f>COUNTIF($G$3:G63,G63)</f>
        <v>61</v>
      </c>
      <c r="C63" s="119"/>
      <c r="D63" s="120"/>
      <c r="E63" s="122"/>
      <c r="F63" s="123"/>
      <c r="G63" s="124" t="str">
        <f t="shared" si="1"/>
        <v/>
      </c>
      <c r="H63" s="120"/>
      <c r="I63" s="133"/>
      <c r="J63" s="140"/>
      <c r="K63" s="142" t="str">
        <f t="shared" si="2"/>
        <v/>
      </c>
    </row>
    <row r="64" spans="1:11" ht="18.75" customHeight="1">
      <c r="A64" t="str">
        <f t="shared" si="0"/>
        <v>62</v>
      </c>
      <c r="B64" s="12">
        <f>COUNTIF($G$3:G64,G64)</f>
        <v>62</v>
      </c>
      <c r="C64" s="119"/>
      <c r="D64" s="120"/>
      <c r="E64" s="122"/>
      <c r="F64" s="123"/>
      <c r="G64" s="124" t="str">
        <f t="shared" si="1"/>
        <v/>
      </c>
      <c r="H64" s="120"/>
      <c r="I64" s="133"/>
      <c r="J64" s="140"/>
      <c r="K64" s="142" t="str">
        <f t="shared" si="2"/>
        <v/>
      </c>
    </row>
    <row r="65" spans="1:11" ht="18.75" customHeight="1">
      <c r="A65" t="str">
        <f t="shared" si="0"/>
        <v>63</v>
      </c>
      <c r="B65" s="12">
        <f>COUNTIF($G$3:G65,G65)</f>
        <v>63</v>
      </c>
      <c r="C65" s="119"/>
      <c r="D65" s="120"/>
      <c r="E65" s="122"/>
      <c r="F65" s="123"/>
      <c r="G65" s="124" t="str">
        <f t="shared" si="1"/>
        <v/>
      </c>
      <c r="H65" s="120"/>
      <c r="I65" s="133"/>
      <c r="J65" s="140"/>
      <c r="K65" s="142" t="str">
        <f t="shared" si="2"/>
        <v/>
      </c>
    </row>
    <row r="66" spans="1:11" ht="18.75" customHeight="1">
      <c r="A66" t="str">
        <f t="shared" si="0"/>
        <v>64</v>
      </c>
      <c r="B66" s="12">
        <f>COUNTIF($G$3:G66,G66)</f>
        <v>64</v>
      </c>
      <c r="C66" s="119"/>
      <c r="D66" s="120"/>
      <c r="E66" s="122"/>
      <c r="F66" s="123"/>
      <c r="G66" s="124" t="str">
        <f t="shared" si="1"/>
        <v/>
      </c>
      <c r="H66" s="120"/>
      <c r="I66" s="133"/>
      <c r="J66" s="140"/>
      <c r="K66" s="142" t="str">
        <f t="shared" si="2"/>
        <v/>
      </c>
    </row>
    <row r="67" spans="1:11" ht="18.75" customHeight="1">
      <c r="A67" t="str">
        <f t="shared" ref="A67:A130" si="3">G67&amp;B67</f>
        <v>65</v>
      </c>
      <c r="B67" s="12">
        <f>COUNTIF($G$3:G67,G67)</f>
        <v>65</v>
      </c>
      <c r="C67" s="119"/>
      <c r="D67" s="120"/>
      <c r="E67" s="122"/>
      <c r="F67" s="123"/>
      <c r="G67" s="124" t="str">
        <f t="shared" ref="G67:G130" si="4">IF(AND(E67="収入",F67=1),"会費",(IF(AND(E67="収入",F67=2),"補助金および助成金",(IF(AND(E67="収入",F67=3),"寄付金",(IF(AND(E67="収入",F67=4),"雑収入",(IF(AND(E67="収入",F67=5),"前年度繰越金",(IF(AND(E67="支出",F67=1),"社会奉仕活動",(IF(AND(E67="支出",F67=2),"生きがいを高める活動",(IF(AND(E67="支出",F67=3),"健康を進める活動",(IF(AND(E67="支出",F67=4),"その他の社会活動",(IF(AND(E67="支出",F67=5),"補助対象外","")))))))))))))))))))</f>
        <v/>
      </c>
      <c r="H67" s="120"/>
      <c r="I67" s="133"/>
      <c r="J67" s="140"/>
      <c r="K67" s="142" t="str">
        <f t="shared" si="2"/>
        <v/>
      </c>
    </row>
    <row r="68" spans="1:11" ht="18.75" customHeight="1">
      <c r="A68" t="str">
        <f t="shared" si="3"/>
        <v>66</v>
      </c>
      <c r="B68" s="12">
        <f>COUNTIF($G$3:G68,G68)</f>
        <v>66</v>
      </c>
      <c r="C68" s="119"/>
      <c r="D68" s="120"/>
      <c r="E68" s="122"/>
      <c r="F68" s="123"/>
      <c r="G68" s="124" t="str">
        <f t="shared" si="4"/>
        <v/>
      </c>
      <c r="H68" s="120"/>
      <c r="I68" s="133"/>
      <c r="J68" s="140"/>
      <c r="K68" s="142" t="str">
        <f t="shared" ref="K68:K131" si="5">IF(AND((E68="収入"),I68&gt;0),(K67+I68),(IF(AND((E68="支出"),J68&gt;0),(K67-J68),"")))</f>
        <v/>
      </c>
    </row>
    <row r="69" spans="1:11" ht="18.75" customHeight="1">
      <c r="A69" t="str">
        <f t="shared" si="3"/>
        <v>67</v>
      </c>
      <c r="B69" s="12">
        <f>COUNTIF($G$3:G69,G69)</f>
        <v>67</v>
      </c>
      <c r="C69" s="119"/>
      <c r="D69" s="120"/>
      <c r="E69" s="122"/>
      <c r="F69" s="123"/>
      <c r="G69" s="124" t="str">
        <f t="shared" si="4"/>
        <v/>
      </c>
      <c r="H69" s="120"/>
      <c r="I69" s="133"/>
      <c r="J69" s="140"/>
      <c r="K69" s="142" t="str">
        <f t="shared" si="5"/>
        <v/>
      </c>
    </row>
    <row r="70" spans="1:11" ht="18.75" customHeight="1">
      <c r="A70" t="str">
        <f t="shared" si="3"/>
        <v>68</v>
      </c>
      <c r="B70" s="12">
        <f>COUNTIF($G$3:G70,G70)</f>
        <v>68</v>
      </c>
      <c r="C70" s="119"/>
      <c r="D70" s="120"/>
      <c r="E70" s="122"/>
      <c r="F70" s="123"/>
      <c r="G70" s="124" t="str">
        <f t="shared" si="4"/>
        <v/>
      </c>
      <c r="H70" s="120"/>
      <c r="I70" s="133"/>
      <c r="J70" s="140"/>
      <c r="K70" s="142" t="str">
        <f t="shared" si="5"/>
        <v/>
      </c>
    </row>
    <row r="71" spans="1:11" ht="18.75" customHeight="1">
      <c r="A71" t="str">
        <f t="shared" si="3"/>
        <v>69</v>
      </c>
      <c r="B71" s="12">
        <f>COUNTIF($G$3:G71,G71)</f>
        <v>69</v>
      </c>
      <c r="C71" s="119"/>
      <c r="D71" s="120"/>
      <c r="E71" s="122"/>
      <c r="F71" s="123"/>
      <c r="G71" s="124" t="str">
        <f t="shared" si="4"/>
        <v/>
      </c>
      <c r="H71" s="120"/>
      <c r="I71" s="133"/>
      <c r="J71" s="140"/>
      <c r="K71" s="142" t="str">
        <f t="shared" si="5"/>
        <v/>
      </c>
    </row>
    <row r="72" spans="1:11" ht="18.75" customHeight="1">
      <c r="A72" t="str">
        <f t="shared" si="3"/>
        <v>70</v>
      </c>
      <c r="B72" s="12">
        <f>COUNTIF($G$3:G72,G72)</f>
        <v>70</v>
      </c>
      <c r="C72" s="119"/>
      <c r="D72" s="120"/>
      <c r="E72" s="122"/>
      <c r="F72" s="123"/>
      <c r="G72" s="124" t="str">
        <f t="shared" si="4"/>
        <v/>
      </c>
      <c r="H72" s="120"/>
      <c r="I72" s="133"/>
      <c r="J72" s="140"/>
      <c r="K72" s="142" t="str">
        <f t="shared" si="5"/>
        <v/>
      </c>
    </row>
    <row r="73" spans="1:11" ht="18.75" customHeight="1">
      <c r="A73" t="str">
        <f t="shared" si="3"/>
        <v>71</v>
      </c>
      <c r="B73" s="12">
        <f>COUNTIF($G$3:G73,G73)</f>
        <v>71</v>
      </c>
      <c r="C73" s="119"/>
      <c r="D73" s="120"/>
      <c r="E73" s="122"/>
      <c r="F73" s="123"/>
      <c r="G73" s="124" t="str">
        <f t="shared" si="4"/>
        <v/>
      </c>
      <c r="H73" s="120"/>
      <c r="I73" s="133"/>
      <c r="J73" s="140"/>
      <c r="K73" s="142" t="str">
        <f t="shared" si="5"/>
        <v/>
      </c>
    </row>
    <row r="74" spans="1:11" ht="18.75" customHeight="1">
      <c r="A74" t="str">
        <f t="shared" si="3"/>
        <v>72</v>
      </c>
      <c r="B74" s="12">
        <f>COUNTIF($G$3:G74,G74)</f>
        <v>72</v>
      </c>
      <c r="C74" s="119"/>
      <c r="D74" s="120"/>
      <c r="E74" s="122"/>
      <c r="F74" s="123"/>
      <c r="G74" s="124" t="str">
        <f t="shared" si="4"/>
        <v/>
      </c>
      <c r="H74" s="120"/>
      <c r="I74" s="133"/>
      <c r="J74" s="140"/>
      <c r="K74" s="142" t="str">
        <f t="shared" si="5"/>
        <v/>
      </c>
    </row>
    <row r="75" spans="1:11" ht="18.75" customHeight="1">
      <c r="A75" t="str">
        <f t="shared" si="3"/>
        <v>73</v>
      </c>
      <c r="B75" s="12">
        <f>COUNTIF($G$3:G75,G75)</f>
        <v>73</v>
      </c>
      <c r="C75" s="119"/>
      <c r="D75" s="120"/>
      <c r="E75" s="122"/>
      <c r="F75" s="123"/>
      <c r="G75" s="124" t="str">
        <f t="shared" si="4"/>
        <v/>
      </c>
      <c r="H75" s="120"/>
      <c r="I75" s="133"/>
      <c r="J75" s="140"/>
      <c r="K75" s="142" t="str">
        <f t="shared" si="5"/>
        <v/>
      </c>
    </row>
    <row r="76" spans="1:11" ht="18.75" customHeight="1">
      <c r="A76" t="str">
        <f t="shared" si="3"/>
        <v>74</v>
      </c>
      <c r="B76" s="12">
        <f>COUNTIF($G$3:G76,G76)</f>
        <v>74</v>
      </c>
      <c r="C76" s="119"/>
      <c r="D76" s="120"/>
      <c r="E76" s="122"/>
      <c r="F76" s="123"/>
      <c r="G76" s="124" t="str">
        <f t="shared" si="4"/>
        <v/>
      </c>
      <c r="H76" s="120"/>
      <c r="I76" s="133"/>
      <c r="J76" s="140"/>
      <c r="K76" s="142" t="str">
        <f t="shared" si="5"/>
        <v/>
      </c>
    </row>
    <row r="77" spans="1:11" ht="18.75" customHeight="1">
      <c r="A77" t="str">
        <f t="shared" si="3"/>
        <v>75</v>
      </c>
      <c r="B77" s="12">
        <f>COUNTIF($G$3:G77,G77)</f>
        <v>75</v>
      </c>
      <c r="C77" s="119"/>
      <c r="D77" s="120"/>
      <c r="E77" s="122"/>
      <c r="F77" s="123"/>
      <c r="G77" s="124" t="str">
        <f t="shared" si="4"/>
        <v/>
      </c>
      <c r="H77" s="120"/>
      <c r="I77" s="133"/>
      <c r="J77" s="140"/>
      <c r="K77" s="142" t="str">
        <f t="shared" si="5"/>
        <v/>
      </c>
    </row>
    <row r="78" spans="1:11" ht="18.75" customHeight="1">
      <c r="A78" t="str">
        <f t="shared" si="3"/>
        <v>76</v>
      </c>
      <c r="B78" s="12">
        <f>COUNTIF($G$3:G78,G78)</f>
        <v>76</v>
      </c>
      <c r="C78" s="119"/>
      <c r="D78" s="120"/>
      <c r="E78" s="122"/>
      <c r="F78" s="123"/>
      <c r="G78" s="124" t="str">
        <f t="shared" si="4"/>
        <v/>
      </c>
      <c r="H78" s="120"/>
      <c r="I78" s="133"/>
      <c r="J78" s="140"/>
      <c r="K78" s="142" t="str">
        <f t="shared" si="5"/>
        <v/>
      </c>
    </row>
    <row r="79" spans="1:11" ht="18.75" customHeight="1">
      <c r="A79" t="str">
        <f t="shared" si="3"/>
        <v>77</v>
      </c>
      <c r="B79" s="12">
        <f>COUNTIF($G$3:G79,G79)</f>
        <v>77</v>
      </c>
      <c r="C79" s="119"/>
      <c r="D79" s="120"/>
      <c r="E79" s="122"/>
      <c r="F79" s="123"/>
      <c r="G79" s="124" t="str">
        <f t="shared" si="4"/>
        <v/>
      </c>
      <c r="H79" s="120"/>
      <c r="I79" s="133"/>
      <c r="J79" s="140"/>
      <c r="K79" s="142" t="str">
        <f t="shared" si="5"/>
        <v/>
      </c>
    </row>
    <row r="80" spans="1:11" ht="18.75" customHeight="1">
      <c r="A80" t="str">
        <f t="shared" si="3"/>
        <v>78</v>
      </c>
      <c r="B80" s="12">
        <f>COUNTIF($G$3:G80,G80)</f>
        <v>78</v>
      </c>
      <c r="C80" s="119"/>
      <c r="D80" s="120"/>
      <c r="E80" s="122"/>
      <c r="F80" s="123"/>
      <c r="G80" s="124" t="str">
        <f t="shared" si="4"/>
        <v/>
      </c>
      <c r="H80" s="120"/>
      <c r="I80" s="133"/>
      <c r="J80" s="140"/>
      <c r="K80" s="142" t="str">
        <f t="shared" si="5"/>
        <v/>
      </c>
    </row>
    <row r="81" spans="1:11" ht="18.75" customHeight="1">
      <c r="A81" t="str">
        <f t="shared" si="3"/>
        <v>79</v>
      </c>
      <c r="B81" s="12">
        <f>COUNTIF($G$3:G81,G81)</f>
        <v>79</v>
      </c>
      <c r="C81" s="119"/>
      <c r="D81" s="120"/>
      <c r="E81" s="122"/>
      <c r="F81" s="123"/>
      <c r="G81" s="124" t="str">
        <f t="shared" si="4"/>
        <v/>
      </c>
      <c r="H81" s="120"/>
      <c r="I81" s="133"/>
      <c r="J81" s="140"/>
      <c r="K81" s="142" t="str">
        <f t="shared" si="5"/>
        <v/>
      </c>
    </row>
    <row r="82" spans="1:11" ht="18.75" customHeight="1">
      <c r="A82" t="str">
        <f t="shared" si="3"/>
        <v>80</v>
      </c>
      <c r="B82" s="12">
        <f>COUNTIF($G$3:G82,G82)</f>
        <v>80</v>
      </c>
      <c r="C82" s="119"/>
      <c r="D82" s="120"/>
      <c r="E82" s="122"/>
      <c r="F82" s="123"/>
      <c r="G82" s="124" t="str">
        <f t="shared" si="4"/>
        <v/>
      </c>
      <c r="H82" s="120"/>
      <c r="I82" s="133"/>
      <c r="J82" s="140"/>
      <c r="K82" s="142" t="str">
        <f t="shared" si="5"/>
        <v/>
      </c>
    </row>
    <row r="83" spans="1:11" ht="18.75" customHeight="1">
      <c r="A83" t="str">
        <f t="shared" si="3"/>
        <v>81</v>
      </c>
      <c r="B83" s="12">
        <f>COUNTIF($G$3:G83,G83)</f>
        <v>81</v>
      </c>
      <c r="C83" s="119"/>
      <c r="D83" s="120"/>
      <c r="E83" s="122"/>
      <c r="F83" s="123"/>
      <c r="G83" s="124" t="str">
        <f t="shared" si="4"/>
        <v/>
      </c>
      <c r="H83" s="120"/>
      <c r="I83" s="133"/>
      <c r="J83" s="140"/>
      <c r="K83" s="142" t="str">
        <f t="shared" si="5"/>
        <v/>
      </c>
    </row>
    <row r="84" spans="1:11" ht="18.75" customHeight="1">
      <c r="A84" t="str">
        <f t="shared" si="3"/>
        <v>82</v>
      </c>
      <c r="B84" s="12">
        <f>COUNTIF($G$3:G84,G84)</f>
        <v>82</v>
      </c>
      <c r="C84" s="119"/>
      <c r="D84" s="120"/>
      <c r="E84" s="122"/>
      <c r="F84" s="123"/>
      <c r="G84" s="124" t="str">
        <f t="shared" si="4"/>
        <v/>
      </c>
      <c r="H84" s="120"/>
      <c r="I84" s="133"/>
      <c r="J84" s="140"/>
      <c r="K84" s="142" t="str">
        <f t="shared" si="5"/>
        <v/>
      </c>
    </row>
    <row r="85" spans="1:11" ht="18.75" customHeight="1">
      <c r="A85" t="str">
        <f t="shared" si="3"/>
        <v>83</v>
      </c>
      <c r="B85" s="12">
        <f>COUNTIF($G$3:G85,G85)</f>
        <v>83</v>
      </c>
      <c r="C85" s="119"/>
      <c r="D85" s="120"/>
      <c r="E85" s="122"/>
      <c r="F85" s="123"/>
      <c r="G85" s="124" t="str">
        <f t="shared" si="4"/>
        <v/>
      </c>
      <c r="H85" s="120"/>
      <c r="I85" s="133"/>
      <c r="J85" s="140"/>
      <c r="K85" s="142" t="str">
        <f t="shared" si="5"/>
        <v/>
      </c>
    </row>
    <row r="86" spans="1:11" ht="18.75" customHeight="1">
      <c r="A86" t="str">
        <f t="shared" si="3"/>
        <v>84</v>
      </c>
      <c r="B86" s="12">
        <f>COUNTIF($G$3:G86,G86)</f>
        <v>84</v>
      </c>
      <c r="C86" s="119"/>
      <c r="D86" s="120"/>
      <c r="E86" s="122"/>
      <c r="F86" s="123"/>
      <c r="G86" s="124" t="str">
        <f t="shared" si="4"/>
        <v/>
      </c>
      <c r="H86" s="120"/>
      <c r="I86" s="133"/>
      <c r="J86" s="140"/>
      <c r="K86" s="142" t="str">
        <f t="shared" si="5"/>
        <v/>
      </c>
    </row>
    <row r="87" spans="1:11" ht="18.75" customHeight="1">
      <c r="A87" t="str">
        <f t="shared" si="3"/>
        <v>85</v>
      </c>
      <c r="B87" s="12">
        <f>COUNTIF($G$3:G87,G87)</f>
        <v>85</v>
      </c>
      <c r="C87" s="119"/>
      <c r="D87" s="120"/>
      <c r="E87" s="122"/>
      <c r="F87" s="123"/>
      <c r="G87" s="124" t="str">
        <f t="shared" si="4"/>
        <v/>
      </c>
      <c r="H87" s="120"/>
      <c r="I87" s="133"/>
      <c r="J87" s="140"/>
      <c r="K87" s="142" t="str">
        <f t="shared" si="5"/>
        <v/>
      </c>
    </row>
    <row r="88" spans="1:11" ht="18.75" customHeight="1">
      <c r="A88" t="str">
        <f t="shared" si="3"/>
        <v>86</v>
      </c>
      <c r="B88" s="12">
        <f>COUNTIF($G$3:G88,G88)</f>
        <v>86</v>
      </c>
      <c r="C88" s="119"/>
      <c r="D88" s="120"/>
      <c r="E88" s="122"/>
      <c r="F88" s="123"/>
      <c r="G88" s="124" t="str">
        <f t="shared" si="4"/>
        <v/>
      </c>
      <c r="H88" s="120"/>
      <c r="I88" s="133"/>
      <c r="J88" s="140"/>
      <c r="K88" s="142" t="str">
        <f t="shared" si="5"/>
        <v/>
      </c>
    </row>
    <row r="89" spans="1:11" ht="18.75" customHeight="1">
      <c r="A89" t="str">
        <f t="shared" si="3"/>
        <v>87</v>
      </c>
      <c r="B89" s="12">
        <f>COUNTIF($G$3:G89,G89)</f>
        <v>87</v>
      </c>
      <c r="C89" s="119"/>
      <c r="D89" s="120"/>
      <c r="E89" s="122"/>
      <c r="F89" s="123"/>
      <c r="G89" s="124" t="str">
        <f t="shared" si="4"/>
        <v/>
      </c>
      <c r="H89" s="120"/>
      <c r="I89" s="133"/>
      <c r="J89" s="140"/>
      <c r="K89" s="142" t="str">
        <f t="shared" si="5"/>
        <v/>
      </c>
    </row>
    <row r="90" spans="1:11" ht="18.75" customHeight="1">
      <c r="A90" t="str">
        <f t="shared" si="3"/>
        <v>88</v>
      </c>
      <c r="B90" s="12">
        <f>COUNTIF($G$3:G90,G90)</f>
        <v>88</v>
      </c>
      <c r="C90" s="119"/>
      <c r="D90" s="120"/>
      <c r="E90" s="122"/>
      <c r="F90" s="123"/>
      <c r="G90" s="124" t="str">
        <f t="shared" si="4"/>
        <v/>
      </c>
      <c r="H90" s="120"/>
      <c r="I90" s="133"/>
      <c r="J90" s="140"/>
      <c r="K90" s="142" t="str">
        <f t="shared" si="5"/>
        <v/>
      </c>
    </row>
    <row r="91" spans="1:11" ht="18.75" customHeight="1">
      <c r="A91" t="str">
        <f t="shared" si="3"/>
        <v>89</v>
      </c>
      <c r="B91" s="12">
        <f>COUNTIF($G$3:G91,G91)</f>
        <v>89</v>
      </c>
      <c r="C91" s="119"/>
      <c r="D91" s="120"/>
      <c r="E91" s="122"/>
      <c r="F91" s="123"/>
      <c r="G91" s="124" t="str">
        <f t="shared" si="4"/>
        <v/>
      </c>
      <c r="H91" s="120"/>
      <c r="I91" s="133"/>
      <c r="J91" s="140"/>
      <c r="K91" s="142" t="str">
        <f t="shared" si="5"/>
        <v/>
      </c>
    </row>
    <row r="92" spans="1:11" ht="18.75" customHeight="1">
      <c r="A92" t="str">
        <f t="shared" si="3"/>
        <v>90</v>
      </c>
      <c r="B92" s="12">
        <f>COUNTIF($G$3:G92,G92)</f>
        <v>90</v>
      </c>
      <c r="C92" s="119"/>
      <c r="D92" s="120"/>
      <c r="E92" s="122"/>
      <c r="F92" s="123"/>
      <c r="G92" s="124" t="str">
        <f t="shared" si="4"/>
        <v/>
      </c>
      <c r="H92" s="120"/>
      <c r="I92" s="133"/>
      <c r="J92" s="140"/>
      <c r="K92" s="142" t="str">
        <f t="shared" si="5"/>
        <v/>
      </c>
    </row>
    <row r="93" spans="1:11" ht="18.75" customHeight="1">
      <c r="A93" t="str">
        <f t="shared" si="3"/>
        <v>91</v>
      </c>
      <c r="B93" s="12">
        <f>COUNTIF($G$3:G93,G93)</f>
        <v>91</v>
      </c>
      <c r="C93" s="119"/>
      <c r="D93" s="120"/>
      <c r="E93" s="122"/>
      <c r="F93" s="123"/>
      <c r="G93" s="124" t="str">
        <f t="shared" si="4"/>
        <v/>
      </c>
      <c r="H93" s="120"/>
      <c r="I93" s="133"/>
      <c r="J93" s="140"/>
      <c r="K93" s="142" t="str">
        <f t="shared" si="5"/>
        <v/>
      </c>
    </row>
    <row r="94" spans="1:11" ht="18.75" customHeight="1">
      <c r="A94" t="str">
        <f t="shared" si="3"/>
        <v>92</v>
      </c>
      <c r="B94" s="12">
        <f>COUNTIF($G$3:G94,G94)</f>
        <v>92</v>
      </c>
      <c r="C94" s="119"/>
      <c r="D94" s="120"/>
      <c r="E94" s="122"/>
      <c r="F94" s="123"/>
      <c r="G94" s="124" t="str">
        <f t="shared" si="4"/>
        <v/>
      </c>
      <c r="H94" s="120"/>
      <c r="I94" s="133"/>
      <c r="J94" s="140"/>
      <c r="K94" s="142" t="str">
        <f t="shared" si="5"/>
        <v/>
      </c>
    </row>
    <row r="95" spans="1:11" ht="18.75" customHeight="1">
      <c r="A95" t="str">
        <f t="shared" si="3"/>
        <v>93</v>
      </c>
      <c r="B95" s="12">
        <f>COUNTIF($G$3:G95,G95)</f>
        <v>93</v>
      </c>
      <c r="C95" s="119"/>
      <c r="D95" s="120"/>
      <c r="E95" s="122"/>
      <c r="F95" s="123"/>
      <c r="G95" s="124" t="str">
        <f t="shared" si="4"/>
        <v/>
      </c>
      <c r="H95" s="120"/>
      <c r="I95" s="133"/>
      <c r="J95" s="140"/>
      <c r="K95" s="142" t="str">
        <f t="shared" si="5"/>
        <v/>
      </c>
    </row>
    <row r="96" spans="1:11" ht="18.75" customHeight="1">
      <c r="A96" t="str">
        <f t="shared" si="3"/>
        <v>94</v>
      </c>
      <c r="B96" s="12">
        <f>COUNTIF($G$3:G96,G96)</f>
        <v>94</v>
      </c>
      <c r="C96" s="119"/>
      <c r="D96" s="120"/>
      <c r="E96" s="122"/>
      <c r="F96" s="123"/>
      <c r="G96" s="124" t="str">
        <f t="shared" si="4"/>
        <v/>
      </c>
      <c r="H96" s="120"/>
      <c r="I96" s="133"/>
      <c r="J96" s="140"/>
      <c r="K96" s="142" t="str">
        <f t="shared" si="5"/>
        <v/>
      </c>
    </row>
    <row r="97" spans="1:11" ht="18.75" customHeight="1">
      <c r="A97" t="str">
        <f t="shared" si="3"/>
        <v>95</v>
      </c>
      <c r="B97" s="12">
        <f>COUNTIF($G$3:G97,G97)</f>
        <v>95</v>
      </c>
      <c r="C97" s="119"/>
      <c r="D97" s="120"/>
      <c r="E97" s="122"/>
      <c r="F97" s="123"/>
      <c r="G97" s="124" t="str">
        <f t="shared" si="4"/>
        <v/>
      </c>
      <c r="H97" s="120"/>
      <c r="I97" s="133"/>
      <c r="J97" s="140"/>
      <c r="K97" s="142" t="str">
        <f t="shared" si="5"/>
        <v/>
      </c>
    </row>
    <row r="98" spans="1:11" ht="18.75" customHeight="1">
      <c r="A98" t="str">
        <f t="shared" si="3"/>
        <v>96</v>
      </c>
      <c r="B98" s="12">
        <f>COUNTIF($G$3:G98,G98)</f>
        <v>96</v>
      </c>
      <c r="C98" s="119"/>
      <c r="D98" s="120"/>
      <c r="E98" s="122"/>
      <c r="F98" s="123"/>
      <c r="G98" s="124" t="str">
        <f t="shared" si="4"/>
        <v/>
      </c>
      <c r="H98" s="120"/>
      <c r="I98" s="133"/>
      <c r="J98" s="140"/>
      <c r="K98" s="142" t="str">
        <f t="shared" si="5"/>
        <v/>
      </c>
    </row>
    <row r="99" spans="1:11" ht="18.75" customHeight="1">
      <c r="A99" t="str">
        <f t="shared" si="3"/>
        <v>97</v>
      </c>
      <c r="B99" s="12">
        <f>COUNTIF($G$3:G99,G99)</f>
        <v>97</v>
      </c>
      <c r="C99" s="119"/>
      <c r="D99" s="120"/>
      <c r="E99" s="122"/>
      <c r="F99" s="123"/>
      <c r="G99" s="124" t="str">
        <f t="shared" si="4"/>
        <v/>
      </c>
      <c r="H99" s="120"/>
      <c r="I99" s="133"/>
      <c r="J99" s="140"/>
      <c r="K99" s="142" t="str">
        <f t="shared" si="5"/>
        <v/>
      </c>
    </row>
    <row r="100" spans="1:11" ht="18.75" customHeight="1">
      <c r="A100" t="str">
        <f t="shared" si="3"/>
        <v>98</v>
      </c>
      <c r="B100" s="12">
        <f>COUNTIF($G$3:G100,G100)</f>
        <v>98</v>
      </c>
      <c r="C100" s="119"/>
      <c r="D100" s="120"/>
      <c r="E100" s="122"/>
      <c r="F100" s="123"/>
      <c r="G100" s="124" t="str">
        <f t="shared" si="4"/>
        <v/>
      </c>
      <c r="H100" s="120"/>
      <c r="I100" s="133"/>
      <c r="J100" s="140"/>
      <c r="K100" s="142" t="str">
        <f t="shared" si="5"/>
        <v/>
      </c>
    </row>
    <row r="101" spans="1:11" ht="18.75" customHeight="1">
      <c r="A101" t="str">
        <f t="shared" si="3"/>
        <v>99</v>
      </c>
      <c r="B101" s="12">
        <f>COUNTIF($G$3:G101,G101)</f>
        <v>99</v>
      </c>
      <c r="C101" s="119"/>
      <c r="D101" s="120"/>
      <c r="E101" s="122"/>
      <c r="F101" s="123"/>
      <c r="G101" s="124" t="str">
        <f t="shared" si="4"/>
        <v/>
      </c>
      <c r="H101" s="120"/>
      <c r="I101" s="133"/>
      <c r="J101" s="140"/>
      <c r="K101" s="142" t="str">
        <f t="shared" si="5"/>
        <v/>
      </c>
    </row>
    <row r="102" spans="1:11" ht="18.75" customHeight="1">
      <c r="A102" t="str">
        <f t="shared" si="3"/>
        <v>100</v>
      </c>
      <c r="B102" s="12">
        <f>COUNTIF($G$3:G102,G102)</f>
        <v>100</v>
      </c>
      <c r="C102" s="119"/>
      <c r="D102" s="120"/>
      <c r="E102" s="122"/>
      <c r="F102" s="123"/>
      <c r="G102" s="124" t="str">
        <f t="shared" si="4"/>
        <v/>
      </c>
      <c r="H102" s="120"/>
      <c r="I102" s="133"/>
      <c r="J102" s="140"/>
      <c r="K102" s="142" t="str">
        <f t="shared" si="5"/>
        <v/>
      </c>
    </row>
    <row r="103" spans="1:11" ht="18.75" customHeight="1">
      <c r="A103" t="str">
        <f t="shared" si="3"/>
        <v>101</v>
      </c>
      <c r="B103" s="12">
        <f>COUNTIF($G$3:G103,G103)</f>
        <v>101</v>
      </c>
      <c r="C103" s="119"/>
      <c r="D103" s="120"/>
      <c r="E103" s="122"/>
      <c r="F103" s="123"/>
      <c r="G103" s="124" t="str">
        <f t="shared" si="4"/>
        <v/>
      </c>
      <c r="H103" s="120"/>
      <c r="I103" s="133"/>
      <c r="J103" s="140"/>
      <c r="K103" s="142" t="str">
        <f t="shared" si="5"/>
        <v/>
      </c>
    </row>
    <row r="104" spans="1:11" ht="18.75" customHeight="1">
      <c r="A104" t="str">
        <f t="shared" si="3"/>
        <v>102</v>
      </c>
      <c r="B104" s="12">
        <f>COUNTIF($G$3:G104,G104)</f>
        <v>102</v>
      </c>
      <c r="C104" s="119"/>
      <c r="D104" s="120"/>
      <c r="E104" s="122"/>
      <c r="F104" s="123"/>
      <c r="G104" s="124" t="str">
        <f t="shared" si="4"/>
        <v/>
      </c>
      <c r="H104" s="120"/>
      <c r="I104" s="133"/>
      <c r="J104" s="140"/>
      <c r="K104" s="142" t="str">
        <f t="shared" si="5"/>
        <v/>
      </c>
    </row>
    <row r="105" spans="1:11" ht="18.75" customHeight="1">
      <c r="A105" t="str">
        <f t="shared" si="3"/>
        <v>103</v>
      </c>
      <c r="B105" s="12">
        <f>COUNTIF($G$3:G105,G105)</f>
        <v>103</v>
      </c>
      <c r="C105" s="119"/>
      <c r="D105" s="120"/>
      <c r="E105" s="122"/>
      <c r="F105" s="123"/>
      <c r="G105" s="124" t="str">
        <f t="shared" si="4"/>
        <v/>
      </c>
      <c r="H105" s="120"/>
      <c r="I105" s="133"/>
      <c r="J105" s="140"/>
      <c r="K105" s="142" t="str">
        <f t="shared" si="5"/>
        <v/>
      </c>
    </row>
    <row r="106" spans="1:11" ht="18.75" customHeight="1">
      <c r="A106" t="str">
        <f t="shared" si="3"/>
        <v>104</v>
      </c>
      <c r="B106" s="12">
        <f>COUNTIF($G$3:G106,G106)</f>
        <v>104</v>
      </c>
      <c r="C106" s="119"/>
      <c r="D106" s="120"/>
      <c r="E106" s="122"/>
      <c r="F106" s="123"/>
      <c r="G106" s="124" t="str">
        <f t="shared" si="4"/>
        <v/>
      </c>
      <c r="H106" s="120"/>
      <c r="I106" s="133"/>
      <c r="J106" s="140"/>
      <c r="K106" s="142" t="str">
        <f t="shared" si="5"/>
        <v/>
      </c>
    </row>
    <row r="107" spans="1:11" ht="18.75" customHeight="1">
      <c r="A107" t="str">
        <f t="shared" si="3"/>
        <v>105</v>
      </c>
      <c r="B107" s="12">
        <f>COUNTIF($G$3:G107,G107)</f>
        <v>105</v>
      </c>
      <c r="C107" s="119"/>
      <c r="D107" s="120"/>
      <c r="E107" s="122"/>
      <c r="F107" s="123"/>
      <c r="G107" s="124" t="str">
        <f t="shared" si="4"/>
        <v/>
      </c>
      <c r="H107" s="120"/>
      <c r="I107" s="133"/>
      <c r="J107" s="140"/>
      <c r="K107" s="142" t="str">
        <f t="shared" si="5"/>
        <v/>
      </c>
    </row>
    <row r="108" spans="1:11" ht="18.75" customHeight="1">
      <c r="A108" t="str">
        <f t="shared" si="3"/>
        <v>106</v>
      </c>
      <c r="B108" s="12">
        <f>COUNTIF($G$3:G108,G108)</f>
        <v>106</v>
      </c>
      <c r="C108" s="119"/>
      <c r="D108" s="120"/>
      <c r="E108" s="122"/>
      <c r="F108" s="123"/>
      <c r="G108" s="124" t="str">
        <f t="shared" si="4"/>
        <v/>
      </c>
      <c r="H108" s="120"/>
      <c r="I108" s="133"/>
      <c r="J108" s="140"/>
      <c r="K108" s="142" t="str">
        <f t="shared" si="5"/>
        <v/>
      </c>
    </row>
    <row r="109" spans="1:11" ht="18.75" customHeight="1">
      <c r="A109" t="str">
        <f t="shared" si="3"/>
        <v>107</v>
      </c>
      <c r="B109" s="12">
        <f>COUNTIF($G$3:G109,G109)</f>
        <v>107</v>
      </c>
      <c r="C109" s="119"/>
      <c r="D109" s="120"/>
      <c r="E109" s="122"/>
      <c r="F109" s="123"/>
      <c r="G109" s="124" t="str">
        <f t="shared" si="4"/>
        <v/>
      </c>
      <c r="H109" s="120"/>
      <c r="I109" s="133"/>
      <c r="J109" s="140"/>
      <c r="K109" s="142" t="str">
        <f t="shared" si="5"/>
        <v/>
      </c>
    </row>
    <row r="110" spans="1:11" ht="18.75" customHeight="1">
      <c r="A110" t="str">
        <f t="shared" si="3"/>
        <v>108</v>
      </c>
      <c r="B110" s="12">
        <f>COUNTIF($G$3:G110,G110)</f>
        <v>108</v>
      </c>
      <c r="C110" s="119"/>
      <c r="D110" s="120"/>
      <c r="E110" s="122"/>
      <c r="F110" s="123"/>
      <c r="G110" s="124" t="str">
        <f t="shared" si="4"/>
        <v/>
      </c>
      <c r="H110" s="120"/>
      <c r="I110" s="133"/>
      <c r="J110" s="140"/>
      <c r="K110" s="142" t="str">
        <f t="shared" si="5"/>
        <v/>
      </c>
    </row>
    <row r="111" spans="1:11" ht="18.75" customHeight="1">
      <c r="A111" t="str">
        <f t="shared" si="3"/>
        <v>109</v>
      </c>
      <c r="B111" s="12">
        <f>COUNTIF($G$3:G111,G111)</f>
        <v>109</v>
      </c>
      <c r="C111" s="119"/>
      <c r="D111" s="120"/>
      <c r="E111" s="122"/>
      <c r="F111" s="123"/>
      <c r="G111" s="124" t="str">
        <f t="shared" si="4"/>
        <v/>
      </c>
      <c r="H111" s="120"/>
      <c r="I111" s="133"/>
      <c r="J111" s="140"/>
      <c r="K111" s="142" t="str">
        <f t="shared" si="5"/>
        <v/>
      </c>
    </row>
    <row r="112" spans="1:11" ht="18.75" customHeight="1">
      <c r="A112" t="str">
        <f t="shared" si="3"/>
        <v>110</v>
      </c>
      <c r="B112" s="12">
        <f>COUNTIF($G$3:G112,G112)</f>
        <v>110</v>
      </c>
      <c r="C112" s="119"/>
      <c r="D112" s="120"/>
      <c r="E112" s="122"/>
      <c r="F112" s="123"/>
      <c r="G112" s="124" t="str">
        <f t="shared" si="4"/>
        <v/>
      </c>
      <c r="H112" s="120"/>
      <c r="I112" s="133"/>
      <c r="J112" s="140"/>
      <c r="K112" s="142" t="str">
        <f t="shared" si="5"/>
        <v/>
      </c>
    </row>
    <row r="113" spans="1:11" ht="18.75" customHeight="1">
      <c r="A113" t="str">
        <f t="shared" si="3"/>
        <v>111</v>
      </c>
      <c r="B113" s="12">
        <f>COUNTIF($G$3:G113,G113)</f>
        <v>111</v>
      </c>
      <c r="C113" s="119"/>
      <c r="D113" s="120"/>
      <c r="E113" s="122"/>
      <c r="F113" s="123"/>
      <c r="G113" s="124" t="str">
        <f t="shared" si="4"/>
        <v/>
      </c>
      <c r="H113" s="120"/>
      <c r="I113" s="133"/>
      <c r="J113" s="140"/>
      <c r="K113" s="142" t="str">
        <f t="shared" si="5"/>
        <v/>
      </c>
    </row>
    <row r="114" spans="1:11" ht="18.75" customHeight="1">
      <c r="A114" t="str">
        <f t="shared" si="3"/>
        <v>112</v>
      </c>
      <c r="B114" s="12">
        <f>COUNTIF($G$3:G114,G114)</f>
        <v>112</v>
      </c>
      <c r="C114" s="119"/>
      <c r="D114" s="120"/>
      <c r="E114" s="122"/>
      <c r="F114" s="123"/>
      <c r="G114" s="124" t="str">
        <f t="shared" si="4"/>
        <v/>
      </c>
      <c r="H114" s="120"/>
      <c r="I114" s="133"/>
      <c r="J114" s="140"/>
      <c r="K114" s="142" t="str">
        <f t="shared" si="5"/>
        <v/>
      </c>
    </row>
    <row r="115" spans="1:11" ht="18.75" customHeight="1">
      <c r="A115" t="str">
        <f t="shared" si="3"/>
        <v>113</v>
      </c>
      <c r="B115" s="12">
        <f>COUNTIF($G$3:G115,G115)</f>
        <v>113</v>
      </c>
      <c r="C115" s="119"/>
      <c r="D115" s="120"/>
      <c r="E115" s="122"/>
      <c r="F115" s="123"/>
      <c r="G115" s="124" t="str">
        <f t="shared" si="4"/>
        <v/>
      </c>
      <c r="H115" s="120"/>
      <c r="I115" s="133"/>
      <c r="J115" s="140"/>
      <c r="K115" s="142" t="str">
        <f t="shared" si="5"/>
        <v/>
      </c>
    </row>
    <row r="116" spans="1:11" ht="18.75" customHeight="1">
      <c r="A116" t="str">
        <f t="shared" si="3"/>
        <v>114</v>
      </c>
      <c r="B116" s="12">
        <f>COUNTIF($G$3:G116,G116)</f>
        <v>114</v>
      </c>
      <c r="C116" s="119"/>
      <c r="D116" s="120"/>
      <c r="E116" s="122"/>
      <c r="F116" s="123"/>
      <c r="G116" s="124" t="str">
        <f t="shared" si="4"/>
        <v/>
      </c>
      <c r="H116" s="120"/>
      <c r="I116" s="133"/>
      <c r="J116" s="140"/>
      <c r="K116" s="142" t="str">
        <f t="shared" si="5"/>
        <v/>
      </c>
    </row>
    <row r="117" spans="1:11" ht="18.75" customHeight="1">
      <c r="A117" t="str">
        <f t="shared" si="3"/>
        <v>115</v>
      </c>
      <c r="B117" s="12">
        <f>COUNTIF($G$3:G117,G117)</f>
        <v>115</v>
      </c>
      <c r="C117" s="119"/>
      <c r="D117" s="120"/>
      <c r="E117" s="122"/>
      <c r="F117" s="123"/>
      <c r="G117" s="124" t="str">
        <f t="shared" si="4"/>
        <v/>
      </c>
      <c r="H117" s="120"/>
      <c r="I117" s="133"/>
      <c r="J117" s="140"/>
      <c r="K117" s="142" t="str">
        <f t="shared" si="5"/>
        <v/>
      </c>
    </row>
    <row r="118" spans="1:11" ht="18.75" customHeight="1">
      <c r="A118" t="str">
        <f t="shared" si="3"/>
        <v>116</v>
      </c>
      <c r="B118" s="12">
        <f>COUNTIF($G$3:G118,G118)</f>
        <v>116</v>
      </c>
      <c r="C118" s="119"/>
      <c r="D118" s="120"/>
      <c r="E118" s="122"/>
      <c r="F118" s="123"/>
      <c r="G118" s="124" t="str">
        <f t="shared" si="4"/>
        <v/>
      </c>
      <c r="H118" s="120"/>
      <c r="I118" s="133"/>
      <c r="J118" s="140"/>
      <c r="K118" s="142" t="str">
        <f t="shared" si="5"/>
        <v/>
      </c>
    </row>
    <row r="119" spans="1:11" ht="18.75" customHeight="1">
      <c r="A119" t="str">
        <f t="shared" si="3"/>
        <v>117</v>
      </c>
      <c r="B119" s="12">
        <f>COUNTIF($G$3:G119,G119)</f>
        <v>117</v>
      </c>
      <c r="C119" s="119"/>
      <c r="D119" s="120"/>
      <c r="E119" s="122"/>
      <c r="F119" s="123"/>
      <c r="G119" s="124" t="str">
        <f t="shared" si="4"/>
        <v/>
      </c>
      <c r="H119" s="120"/>
      <c r="I119" s="133"/>
      <c r="J119" s="140"/>
      <c r="K119" s="142" t="str">
        <f t="shared" si="5"/>
        <v/>
      </c>
    </row>
    <row r="120" spans="1:11" ht="18.75" customHeight="1">
      <c r="A120" t="str">
        <f t="shared" si="3"/>
        <v>118</v>
      </c>
      <c r="B120" s="12">
        <f>COUNTIF($G$3:G120,G120)</f>
        <v>118</v>
      </c>
      <c r="C120" s="119"/>
      <c r="D120" s="120"/>
      <c r="E120" s="122"/>
      <c r="F120" s="123"/>
      <c r="G120" s="124" t="str">
        <f t="shared" si="4"/>
        <v/>
      </c>
      <c r="H120" s="120"/>
      <c r="I120" s="133"/>
      <c r="J120" s="140"/>
      <c r="K120" s="142" t="str">
        <f t="shared" si="5"/>
        <v/>
      </c>
    </row>
    <row r="121" spans="1:11" ht="18.75" customHeight="1">
      <c r="A121" t="str">
        <f t="shared" si="3"/>
        <v>119</v>
      </c>
      <c r="B121" s="12">
        <f>COUNTIF($G$3:G121,G121)</f>
        <v>119</v>
      </c>
      <c r="C121" s="119"/>
      <c r="D121" s="120"/>
      <c r="E121" s="122"/>
      <c r="F121" s="123"/>
      <c r="G121" s="124" t="str">
        <f t="shared" si="4"/>
        <v/>
      </c>
      <c r="H121" s="120"/>
      <c r="I121" s="133"/>
      <c r="J121" s="140"/>
      <c r="K121" s="142" t="str">
        <f t="shared" si="5"/>
        <v/>
      </c>
    </row>
    <row r="122" spans="1:11" ht="18.75" customHeight="1">
      <c r="A122" t="str">
        <f t="shared" si="3"/>
        <v>120</v>
      </c>
      <c r="B122" s="12">
        <f>COUNTIF($G$3:G122,G122)</f>
        <v>120</v>
      </c>
      <c r="C122" s="119"/>
      <c r="D122" s="120"/>
      <c r="E122" s="122"/>
      <c r="F122" s="123"/>
      <c r="G122" s="124" t="str">
        <f t="shared" si="4"/>
        <v/>
      </c>
      <c r="H122" s="120"/>
      <c r="I122" s="133"/>
      <c r="J122" s="140"/>
      <c r="K122" s="142" t="str">
        <f t="shared" si="5"/>
        <v/>
      </c>
    </row>
    <row r="123" spans="1:11" ht="18.75" customHeight="1">
      <c r="A123" t="str">
        <f t="shared" si="3"/>
        <v>121</v>
      </c>
      <c r="B123" s="12">
        <f>COUNTIF($G$3:G123,G123)</f>
        <v>121</v>
      </c>
      <c r="C123" s="119"/>
      <c r="D123" s="120"/>
      <c r="E123" s="122"/>
      <c r="F123" s="123"/>
      <c r="G123" s="124" t="str">
        <f t="shared" si="4"/>
        <v/>
      </c>
      <c r="H123" s="120"/>
      <c r="I123" s="133"/>
      <c r="J123" s="140"/>
      <c r="K123" s="142" t="str">
        <f t="shared" si="5"/>
        <v/>
      </c>
    </row>
    <row r="124" spans="1:11" ht="18.75" customHeight="1">
      <c r="A124" t="str">
        <f t="shared" si="3"/>
        <v>122</v>
      </c>
      <c r="B124" s="12">
        <f>COUNTIF($G$3:G124,G124)</f>
        <v>122</v>
      </c>
      <c r="C124" s="119"/>
      <c r="D124" s="120"/>
      <c r="E124" s="122"/>
      <c r="F124" s="123"/>
      <c r="G124" s="124" t="str">
        <f t="shared" si="4"/>
        <v/>
      </c>
      <c r="H124" s="120"/>
      <c r="I124" s="133"/>
      <c r="J124" s="140"/>
      <c r="K124" s="142" t="str">
        <f t="shared" si="5"/>
        <v/>
      </c>
    </row>
    <row r="125" spans="1:11" ht="18.75" customHeight="1">
      <c r="A125" t="str">
        <f t="shared" si="3"/>
        <v>123</v>
      </c>
      <c r="B125" s="12">
        <f>COUNTIF($G$3:G125,G125)</f>
        <v>123</v>
      </c>
      <c r="C125" s="119"/>
      <c r="D125" s="120"/>
      <c r="E125" s="122"/>
      <c r="F125" s="123"/>
      <c r="G125" s="124" t="str">
        <f t="shared" si="4"/>
        <v/>
      </c>
      <c r="H125" s="120"/>
      <c r="I125" s="133"/>
      <c r="J125" s="140"/>
      <c r="K125" s="142" t="str">
        <f t="shared" si="5"/>
        <v/>
      </c>
    </row>
    <row r="126" spans="1:11" ht="18.75" customHeight="1">
      <c r="A126" t="str">
        <f t="shared" si="3"/>
        <v>124</v>
      </c>
      <c r="B126" s="12">
        <f>COUNTIF($G$3:G126,G126)</f>
        <v>124</v>
      </c>
      <c r="C126" s="119"/>
      <c r="D126" s="120"/>
      <c r="E126" s="122"/>
      <c r="F126" s="123"/>
      <c r="G126" s="124" t="str">
        <f t="shared" si="4"/>
        <v/>
      </c>
      <c r="H126" s="120"/>
      <c r="I126" s="133"/>
      <c r="J126" s="140"/>
      <c r="K126" s="142" t="str">
        <f t="shared" si="5"/>
        <v/>
      </c>
    </row>
    <row r="127" spans="1:11" ht="18.75" customHeight="1">
      <c r="A127" t="str">
        <f t="shared" si="3"/>
        <v>125</v>
      </c>
      <c r="B127" s="12">
        <f>COUNTIF($G$3:G127,G127)</f>
        <v>125</v>
      </c>
      <c r="C127" s="119"/>
      <c r="D127" s="120"/>
      <c r="E127" s="122"/>
      <c r="F127" s="123"/>
      <c r="G127" s="124" t="str">
        <f t="shared" si="4"/>
        <v/>
      </c>
      <c r="H127" s="120"/>
      <c r="I127" s="133"/>
      <c r="J127" s="140"/>
      <c r="K127" s="142" t="str">
        <f t="shared" si="5"/>
        <v/>
      </c>
    </row>
    <row r="128" spans="1:11" ht="18.75" customHeight="1">
      <c r="A128" t="str">
        <f t="shared" si="3"/>
        <v>126</v>
      </c>
      <c r="B128" s="12">
        <f>COUNTIF($G$3:G128,G128)</f>
        <v>126</v>
      </c>
      <c r="C128" s="119"/>
      <c r="D128" s="120"/>
      <c r="E128" s="122"/>
      <c r="F128" s="123"/>
      <c r="G128" s="124" t="str">
        <f t="shared" si="4"/>
        <v/>
      </c>
      <c r="H128" s="120"/>
      <c r="I128" s="133"/>
      <c r="J128" s="140"/>
      <c r="K128" s="142" t="str">
        <f t="shared" si="5"/>
        <v/>
      </c>
    </row>
    <row r="129" spans="1:11" ht="18.75" customHeight="1">
      <c r="A129" t="str">
        <f t="shared" si="3"/>
        <v>127</v>
      </c>
      <c r="B129" s="12">
        <f>COUNTIF($G$3:G129,G129)</f>
        <v>127</v>
      </c>
      <c r="C129" s="119"/>
      <c r="D129" s="120"/>
      <c r="E129" s="122"/>
      <c r="F129" s="123"/>
      <c r="G129" s="124" t="str">
        <f t="shared" si="4"/>
        <v/>
      </c>
      <c r="H129" s="120"/>
      <c r="I129" s="133"/>
      <c r="J129" s="140"/>
      <c r="K129" s="142" t="str">
        <f t="shared" si="5"/>
        <v/>
      </c>
    </row>
    <row r="130" spans="1:11" ht="18.75" customHeight="1">
      <c r="A130" t="str">
        <f t="shared" si="3"/>
        <v>128</v>
      </c>
      <c r="B130" s="12">
        <f>COUNTIF($G$3:G130,G130)</f>
        <v>128</v>
      </c>
      <c r="C130" s="119"/>
      <c r="D130" s="120"/>
      <c r="E130" s="122"/>
      <c r="F130" s="123"/>
      <c r="G130" s="124" t="str">
        <f t="shared" si="4"/>
        <v/>
      </c>
      <c r="H130" s="120"/>
      <c r="I130" s="133"/>
      <c r="J130" s="140"/>
      <c r="K130" s="142" t="str">
        <f t="shared" si="5"/>
        <v/>
      </c>
    </row>
    <row r="131" spans="1:11" ht="18.75" customHeight="1">
      <c r="A131" t="str">
        <f t="shared" ref="A131:A194" si="6">G131&amp;B131</f>
        <v>129</v>
      </c>
      <c r="B131" s="12">
        <f>COUNTIF($G$3:G131,G131)</f>
        <v>129</v>
      </c>
      <c r="C131" s="119"/>
      <c r="D131" s="120"/>
      <c r="E131" s="122"/>
      <c r="F131" s="123"/>
      <c r="G131" s="124" t="str">
        <f t="shared" ref="G131:G194" si="7">IF(AND(E131="収入",F131=1),"会費",(IF(AND(E131="収入",F131=2),"補助金および助成金",(IF(AND(E131="収入",F131=3),"寄付金",(IF(AND(E131="収入",F131=4),"雑収入",(IF(AND(E131="収入",F131=5),"前年度繰越金",(IF(AND(E131="支出",F131=1),"社会奉仕活動",(IF(AND(E131="支出",F131=2),"生きがいを高める活動",(IF(AND(E131="支出",F131=3),"健康を進める活動",(IF(AND(E131="支出",F131=4),"その他の社会活動",(IF(AND(E131="支出",F131=5),"補助対象外","")))))))))))))))))))</f>
        <v/>
      </c>
      <c r="H131" s="120"/>
      <c r="I131" s="133"/>
      <c r="J131" s="140"/>
      <c r="K131" s="142" t="str">
        <f t="shared" si="5"/>
        <v/>
      </c>
    </row>
    <row r="132" spans="1:11" ht="18.75" customHeight="1">
      <c r="A132" t="str">
        <f t="shared" si="6"/>
        <v>130</v>
      </c>
      <c r="B132" s="12">
        <f>COUNTIF($G$3:G132,G132)</f>
        <v>130</v>
      </c>
      <c r="C132" s="119"/>
      <c r="D132" s="120"/>
      <c r="E132" s="122"/>
      <c r="F132" s="123"/>
      <c r="G132" s="124" t="str">
        <f t="shared" si="7"/>
        <v/>
      </c>
      <c r="H132" s="120"/>
      <c r="I132" s="133"/>
      <c r="J132" s="140"/>
      <c r="K132" s="142" t="str">
        <f t="shared" ref="K132:K195" si="8">IF(AND((E132="収入"),I132&gt;0),(K131+I132),(IF(AND((E132="支出"),J132&gt;0),(K131-J132),"")))</f>
        <v/>
      </c>
    </row>
    <row r="133" spans="1:11" ht="18.75" customHeight="1">
      <c r="A133" t="str">
        <f t="shared" si="6"/>
        <v>131</v>
      </c>
      <c r="B133" s="12">
        <f>COUNTIF($G$3:G133,G133)</f>
        <v>131</v>
      </c>
      <c r="C133" s="119"/>
      <c r="D133" s="120"/>
      <c r="E133" s="122"/>
      <c r="F133" s="123"/>
      <c r="G133" s="124" t="str">
        <f t="shared" si="7"/>
        <v/>
      </c>
      <c r="H133" s="120"/>
      <c r="I133" s="133"/>
      <c r="J133" s="140"/>
      <c r="K133" s="142" t="str">
        <f t="shared" si="8"/>
        <v/>
      </c>
    </row>
    <row r="134" spans="1:11" ht="18.75" customHeight="1">
      <c r="A134" t="str">
        <f t="shared" si="6"/>
        <v>132</v>
      </c>
      <c r="B134" s="12">
        <f>COUNTIF($G$3:G134,G134)</f>
        <v>132</v>
      </c>
      <c r="C134" s="119"/>
      <c r="D134" s="120"/>
      <c r="E134" s="122"/>
      <c r="F134" s="123"/>
      <c r="G134" s="124" t="str">
        <f t="shared" si="7"/>
        <v/>
      </c>
      <c r="H134" s="120"/>
      <c r="I134" s="133"/>
      <c r="J134" s="140"/>
      <c r="K134" s="142" t="str">
        <f t="shared" si="8"/>
        <v/>
      </c>
    </row>
    <row r="135" spans="1:11" ht="18.75" customHeight="1">
      <c r="A135" t="str">
        <f t="shared" si="6"/>
        <v>133</v>
      </c>
      <c r="B135" s="12">
        <f>COUNTIF($G$3:G135,G135)</f>
        <v>133</v>
      </c>
      <c r="C135" s="119"/>
      <c r="D135" s="120"/>
      <c r="E135" s="122"/>
      <c r="F135" s="123"/>
      <c r="G135" s="124" t="str">
        <f t="shared" si="7"/>
        <v/>
      </c>
      <c r="H135" s="120"/>
      <c r="I135" s="133"/>
      <c r="J135" s="140"/>
      <c r="K135" s="142" t="str">
        <f t="shared" si="8"/>
        <v/>
      </c>
    </row>
    <row r="136" spans="1:11" ht="18.75" customHeight="1">
      <c r="A136" t="str">
        <f t="shared" si="6"/>
        <v>134</v>
      </c>
      <c r="B136" s="12">
        <f>COUNTIF($G$3:G136,G136)</f>
        <v>134</v>
      </c>
      <c r="C136" s="119"/>
      <c r="D136" s="120"/>
      <c r="E136" s="122"/>
      <c r="F136" s="123"/>
      <c r="G136" s="124" t="str">
        <f t="shared" si="7"/>
        <v/>
      </c>
      <c r="H136" s="120"/>
      <c r="I136" s="133"/>
      <c r="J136" s="140"/>
      <c r="K136" s="142" t="str">
        <f t="shared" si="8"/>
        <v/>
      </c>
    </row>
    <row r="137" spans="1:11" ht="18.75" customHeight="1">
      <c r="A137" t="str">
        <f t="shared" si="6"/>
        <v>135</v>
      </c>
      <c r="B137" s="12">
        <f>COUNTIF($G$3:G137,G137)</f>
        <v>135</v>
      </c>
      <c r="C137" s="119"/>
      <c r="D137" s="120"/>
      <c r="E137" s="122"/>
      <c r="F137" s="123"/>
      <c r="G137" s="124" t="str">
        <f t="shared" si="7"/>
        <v/>
      </c>
      <c r="H137" s="120"/>
      <c r="I137" s="133"/>
      <c r="J137" s="140"/>
      <c r="K137" s="142" t="str">
        <f t="shared" si="8"/>
        <v/>
      </c>
    </row>
    <row r="138" spans="1:11" ht="18.75" customHeight="1">
      <c r="A138" t="str">
        <f t="shared" si="6"/>
        <v>136</v>
      </c>
      <c r="B138" s="12">
        <f>COUNTIF($G$3:G138,G138)</f>
        <v>136</v>
      </c>
      <c r="C138" s="119"/>
      <c r="D138" s="120"/>
      <c r="E138" s="122"/>
      <c r="F138" s="123"/>
      <c r="G138" s="124" t="str">
        <f t="shared" si="7"/>
        <v/>
      </c>
      <c r="H138" s="120"/>
      <c r="I138" s="133"/>
      <c r="J138" s="140"/>
      <c r="K138" s="142" t="str">
        <f t="shared" si="8"/>
        <v/>
      </c>
    </row>
    <row r="139" spans="1:11" ht="18.75" customHeight="1">
      <c r="A139" t="str">
        <f t="shared" si="6"/>
        <v>137</v>
      </c>
      <c r="B139" s="12">
        <f>COUNTIF($G$3:G139,G139)</f>
        <v>137</v>
      </c>
      <c r="C139" s="119"/>
      <c r="D139" s="120"/>
      <c r="E139" s="122"/>
      <c r="F139" s="123"/>
      <c r="G139" s="124" t="str">
        <f t="shared" si="7"/>
        <v/>
      </c>
      <c r="H139" s="120"/>
      <c r="I139" s="133"/>
      <c r="J139" s="140"/>
      <c r="K139" s="142" t="str">
        <f t="shared" si="8"/>
        <v/>
      </c>
    </row>
    <row r="140" spans="1:11" ht="18.75" customHeight="1">
      <c r="A140" t="str">
        <f t="shared" si="6"/>
        <v>138</v>
      </c>
      <c r="B140" s="12">
        <f>COUNTIF($G$3:G140,G140)</f>
        <v>138</v>
      </c>
      <c r="C140" s="119"/>
      <c r="D140" s="120"/>
      <c r="E140" s="122"/>
      <c r="F140" s="123"/>
      <c r="G140" s="124" t="str">
        <f t="shared" si="7"/>
        <v/>
      </c>
      <c r="H140" s="120"/>
      <c r="I140" s="133"/>
      <c r="J140" s="140"/>
      <c r="K140" s="142" t="str">
        <f t="shared" si="8"/>
        <v/>
      </c>
    </row>
    <row r="141" spans="1:11" ht="18.75" customHeight="1">
      <c r="A141" t="str">
        <f t="shared" si="6"/>
        <v>139</v>
      </c>
      <c r="B141" s="12">
        <f>COUNTIF($G$3:G141,G141)</f>
        <v>139</v>
      </c>
      <c r="C141" s="119"/>
      <c r="D141" s="120"/>
      <c r="E141" s="122"/>
      <c r="F141" s="123"/>
      <c r="G141" s="124" t="str">
        <f t="shared" si="7"/>
        <v/>
      </c>
      <c r="H141" s="120"/>
      <c r="I141" s="133"/>
      <c r="J141" s="140"/>
      <c r="K141" s="142" t="str">
        <f t="shared" si="8"/>
        <v/>
      </c>
    </row>
    <row r="142" spans="1:11" ht="18.75" customHeight="1">
      <c r="A142" t="str">
        <f t="shared" si="6"/>
        <v>140</v>
      </c>
      <c r="B142" s="12">
        <f>COUNTIF($G$3:G142,G142)</f>
        <v>140</v>
      </c>
      <c r="C142" s="119"/>
      <c r="D142" s="120"/>
      <c r="E142" s="122"/>
      <c r="F142" s="123"/>
      <c r="G142" s="124" t="str">
        <f t="shared" si="7"/>
        <v/>
      </c>
      <c r="H142" s="120"/>
      <c r="I142" s="133"/>
      <c r="J142" s="140"/>
      <c r="K142" s="142" t="str">
        <f t="shared" si="8"/>
        <v/>
      </c>
    </row>
    <row r="143" spans="1:11" ht="18.75" customHeight="1">
      <c r="A143" t="str">
        <f t="shared" si="6"/>
        <v>141</v>
      </c>
      <c r="B143" s="12">
        <f>COUNTIF($G$3:G143,G143)</f>
        <v>141</v>
      </c>
      <c r="C143" s="119"/>
      <c r="D143" s="120"/>
      <c r="E143" s="122"/>
      <c r="F143" s="123"/>
      <c r="G143" s="124" t="str">
        <f t="shared" si="7"/>
        <v/>
      </c>
      <c r="H143" s="120"/>
      <c r="I143" s="133"/>
      <c r="J143" s="140"/>
      <c r="K143" s="142" t="str">
        <f t="shared" si="8"/>
        <v/>
      </c>
    </row>
    <row r="144" spans="1:11" ht="18.75" customHeight="1">
      <c r="A144" t="str">
        <f t="shared" si="6"/>
        <v>142</v>
      </c>
      <c r="B144" s="12">
        <f>COUNTIF($G$3:G144,G144)</f>
        <v>142</v>
      </c>
      <c r="C144" s="119"/>
      <c r="D144" s="120"/>
      <c r="E144" s="122"/>
      <c r="F144" s="123"/>
      <c r="G144" s="124" t="str">
        <f t="shared" si="7"/>
        <v/>
      </c>
      <c r="H144" s="120"/>
      <c r="I144" s="133"/>
      <c r="J144" s="140"/>
      <c r="K144" s="142" t="str">
        <f t="shared" si="8"/>
        <v/>
      </c>
    </row>
    <row r="145" spans="1:11" ht="18.75" customHeight="1">
      <c r="A145" t="str">
        <f t="shared" si="6"/>
        <v>143</v>
      </c>
      <c r="B145" s="12">
        <f>COUNTIF($G$3:G145,G145)</f>
        <v>143</v>
      </c>
      <c r="C145" s="119"/>
      <c r="D145" s="120"/>
      <c r="E145" s="122"/>
      <c r="F145" s="123"/>
      <c r="G145" s="124" t="str">
        <f t="shared" si="7"/>
        <v/>
      </c>
      <c r="H145" s="120"/>
      <c r="I145" s="133"/>
      <c r="J145" s="140"/>
      <c r="K145" s="142" t="str">
        <f t="shared" si="8"/>
        <v/>
      </c>
    </row>
    <row r="146" spans="1:11" ht="18.75" customHeight="1">
      <c r="A146" t="str">
        <f t="shared" si="6"/>
        <v>144</v>
      </c>
      <c r="B146" s="12">
        <f>COUNTIF($G$3:G146,G146)</f>
        <v>144</v>
      </c>
      <c r="C146" s="119"/>
      <c r="D146" s="120"/>
      <c r="E146" s="122"/>
      <c r="F146" s="123"/>
      <c r="G146" s="124" t="str">
        <f t="shared" si="7"/>
        <v/>
      </c>
      <c r="H146" s="120"/>
      <c r="I146" s="133"/>
      <c r="J146" s="140"/>
      <c r="K146" s="142" t="str">
        <f t="shared" si="8"/>
        <v/>
      </c>
    </row>
    <row r="147" spans="1:11" ht="18.75" customHeight="1">
      <c r="A147" t="str">
        <f t="shared" si="6"/>
        <v>145</v>
      </c>
      <c r="B147" s="12">
        <f>COUNTIF($G$3:G147,G147)</f>
        <v>145</v>
      </c>
      <c r="C147" s="119"/>
      <c r="D147" s="120"/>
      <c r="E147" s="122"/>
      <c r="F147" s="123"/>
      <c r="G147" s="124" t="str">
        <f t="shared" si="7"/>
        <v/>
      </c>
      <c r="H147" s="120"/>
      <c r="I147" s="133"/>
      <c r="J147" s="140"/>
      <c r="K147" s="142" t="str">
        <f t="shared" si="8"/>
        <v/>
      </c>
    </row>
    <row r="148" spans="1:11" ht="18.75" customHeight="1">
      <c r="A148" t="str">
        <f t="shared" si="6"/>
        <v>146</v>
      </c>
      <c r="B148" s="12">
        <f>COUNTIF($G$3:G148,G148)</f>
        <v>146</v>
      </c>
      <c r="C148" s="119"/>
      <c r="D148" s="120"/>
      <c r="E148" s="122"/>
      <c r="F148" s="123"/>
      <c r="G148" s="124" t="str">
        <f t="shared" si="7"/>
        <v/>
      </c>
      <c r="H148" s="120"/>
      <c r="I148" s="133"/>
      <c r="J148" s="140"/>
      <c r="K148" s="142" t="str">
        <f t="shared" si="8"/>
        <v/>
      </c>
    </row>
    <row r="149" spans="1:11" ht="18.75" customHeight="1">
      <c r="A149" t="str">
        <f t="shared" si="6"/>
        <v>147</v>
      </c>
      <c r="B149" s="12">
        <f>COUNTIF($G$3:G149,G149)</f>
        <v>147</v>
      </c>
      <c r="C149" s="119"/>
      <c r="D149" s="120"/>
      <c r="E149" s="122"/>
      <c r="F149" s="123"/>
      <c r="G149" s="124" t="str">
        <f t="shared" si="7"/>
        <v/>
      </c>
      <c r="H149" s="120"/>
      <c r="I149" s="133"/>
      <c r="J149" s="140"/>
      <c r="K149" s="142" t="str">
        <f t="shared" si="8"/>
        <v/>
      </c>
    </row>
    <row r="150" spans="1:11" ht="18.75" customHeight="1">
      <c r="A150" t="str">
        <f t="shared" si="6"/>
        <v>148</v>
      </c>
      <c r="B150" s="12">
        <f>COUNTIF($G$3:G150,G150)</f>
        <v>148</v>
      </c>
      <c r="C150" s="119"/>
      <c r="D150" s="120"/>
      <c r="E150" s="122"/>
      <c r="F150" s="123"/>
      <c r="G150" s="124" t="str">
        <f t="shared" si="7"/>
        <v/>
      </c>
      <c r="H150" s="120"/>
      <c r="I150" s="133"/>
      <c r="J150" s="140"/>
      <c r="K150" s="142" t="str">
        <f t="shared" si="8"/>
        <v/>
      </c>
    </row>
    <row r="151" spans="1:11" ht="18.75" customHeight="1">
      <c r="A151" t="str">
        <f t="shared" si="6"/>
        <v>149</v>
      </c>
      <c r="B151" s="12">
        <f>COUNTIF($G$3:G151,G151)</f>
        <v>149</v>
      </c>
      <c r="C151" s="119"/>
      <c r="D151" s="120"/>
      <c r="E151" s="122"/>
      <c r="F151" s="123"/>
      <c r="G151" s="124" t="str">
        <f t="shared" si="7"/>
        <v/>
      </c>
      <c r="H151" s="120"/>
      <c r="I151" s="133"/>
      <c r="J151" s="140"/>
      <c r="K151" s="142" t="str">
        <f t="shared" si="8"/>
        <v/>
      </c>
    </row>
    <row r="152" spans="1:11" ht="18.75" customHeight="1">
      <c r="A152" t="str">
        <f t="shared" si="6"/>
        <v>150</v>
      </c>
      <c r="B152" s="12">
        <f>COUNTIF($G$3:G152,G152)</f>
        <v>150</v>
      </c>
      <c r="C152" s="119"/>
      <c r="D152" s="120"/>
      <c r="E152" s="122"/>
      <c r="F152" s="123"/>
      <c r="G152" s="124" t="str">
        <f t="shared" si="7"/>
        <v/>
      </c>
      <c r="H152" s="120"/>
      <c r="I152" s="133"/>
      <c r="J152" s="140"/>
      <c r="K152" s="142" t="str">
        <f t="shared" si="8"/>
        <v/>
      </c>
    </row>
    <row r="153" spans="1:11" ht="18.75" customHeight="1">
      <c r="A153" t="str">
        <f t="shared" si="6"/>
        <v>151</v>
      </c>
      <c r="B153" s="12">
        <f>COUNTIF($G$3:G153,G153)</f>
        <v>151</v>
      </c>
      <c r="C153" s="119"/>
      <c r="D153" s="120"/>
      <c r="E153" s="122"/>
      <c r="F153" s="123"/>
      <c r="G153" s="124" t="str">
        <f t="shared" si="7"/>
        <v/>
      </c>
      <c r="H153" s="120"/>
      <c r="I153" s="133"/>
      <c r="J153" s="140"/>
      <c r="K153" s="142" t="str">
        <f t="shared" si="8"/>
        <v/>
      </c>
    </row>
    <row r="154" spans="1:11" ht="18.75" customHeight="1">
      <c r="A154" t="str">
        <f t="shared" si="6"/>
        <v>152</v>
      </c>
      <c r="B154" s="12">
        <f>COUNTIF($G$3:G154,G154)</f>
        <v>152</v>
      </c>
      <c r="C154" s="119"/>
      <c r="D154" s="120"/>
      <c r="E154" s="122"/>
      <c r="F154" s="123"/>
      <c r="G154" s="124" t="str">
        <f t="shared" si="7"/>
        <v/>
      </c>
      <c r="H154" s="120"/>
      <c r="I154" s="133"/>
      <c r="J154" s="140"/>
      <c r="K154" s="142" t="str">
        <f t="shared" si="8"/>
        <v/>
      </c>
    </row>
    <row r="155" spans="1:11" ht="18.75" customHeight="1">
      <c r="A155" t="str">
        <f t="shared" si="6"/>
        <v>153</v>
      </c>
      <c r="B155" s="12">
        <f>COUNTIF($G$3:G155,G155)</f>
        <v>153</v>
      </c>
      <c r="C155" s="119"/>
      <c r="D155" s="120"/>
      <c r="E155" s="122"/>
      <c r="F155" s="123"/>
      <c r="G155" s="124" t="str">
        <f t="shared" si="7"/>
        <v/>
      </c>
      <c r="H155" s="120"/>
      <c r="I155" s="133"/>
      <c r="J155" s="140"/>
      <c r="K155" s="142" t="str">
        <f t="shared" si="8"/>
        <v/>
      </c>
    </row>
    <row r="156" spans="1:11" ht="18.75" customHeight="1">
      <c r="A156" t="str">
        <f t="shared" si="6"/>
        <v>154</v>
      </c>
      <c r="B156" s="12">
        <f>COUNTIF($G$3:G156,G156)</f>
        <v>154</v>
      </c>
      <c r="C156" s="119"/>
      <c r="D156" s="120"/>
      <c r="E156" s="122"/>
      <c r="F156" s="123"/>
      <c r="G156" s="124" t="str">
        <f t="shared" si="7"/>
        <v/>
      </c>
      <c r="H156" s="120"/>
      <c r="I156" s="133"/>
      <c r="J156" s="140"/>
      <c r="K156" s="142" t="str">
        <f t="shared" si="8"/>
        <v/>
      </c>
    </row>
    <row r="157" spans="1:11" ht="18.75" customHeight="1">
      <c r="A157" t="str">
        <f t="shared" si="6"/>
        <v>155</v>
      </c>
      <c r="B157" s="12">
        <f>COUNTIF($G$3:G157,G157)</f>
        <v>155</v>
      </c>
      <c r="C157" s="119"/>
      <c r="D157" s="120"/>
      <c r="E157" s="122"/>
      <c r="F157" s="123"/>
      <c r="G157" s="124" t="str">
        <f t="shared" si="7"/>
        <v/>
      </c>
      <c r="H157" s="120"/>
      <c r="I157" s="133"/>
      <c r="J157" s="140"/>
      <c r="K157" s="142" t="str">
        <f t="shared" si="8"/>
        <v/>
      </c>
    </row>
    <row r="158" spans="1:11" ht="18.75" customHeight="1">
      <c r="A158" t="str">
        <f t="shared" si="6"/>
        <v>156</v>
      </c>
      <c r="B158" s="12">
        <f>COUNTIF($G$3:G158,G158)</f>
        <v>156</v>
      </c>
      <c r="C158" s="119"/>
      <c r="D158" s="120"/>
      <c r="E158" s="122"/>
      <c r="F158" s="123"/>
      <c r="G158" s="124" t="str">
        <f t="shared" si="7"/>
        <v/>
      </c>
      <c r="H158" s="120"/>
      <c r="I158" s="133"/>
      <c r="J158" s="140"/>
      <c r="K158" s="142" t="str">
        <f t="shared" si="8"/>
        <v/>
      </c>
    </row>
    <row r="159" spans="1:11" ht="18.75" customHeight="1">
      <c r="A159" t="str">
        <f t="shared" si="6"/>
        <v>157</v>
      </c>
      <c r="B159" s="12">
        <f>COUNTIF($G$3:G159,G159)</f>
        <v>157</v>
      </c>
      <c r="C159" s="119"/>
      <c r="D159" s="120"/>
      <c r="E159" s="122"/>
      <c r="F159" s="123"/>
      <c r="G159" s="124" t="str">
        <f t="shared" si="7"/>
        <v/>
      </c>
      <c r="H159" s="120"/>
      <c r="I159" s="133"/>
      <c r="J159" s="140"/>
      <c r="K159" s="142" t="str">
        <f t="shared" si="8"/>
        <v/>
      </c>
    </row>
    <row r="160" spans="1:11" ht="18.75" customHeight="1">
      <c r="A160" t="str">
        <f t="shared" si="6"/>
        <v>158</v>
      </c>
      <c r="B160" s="12">
        <f>COUNTIF($G$3:G160,G160)</f>
        <v>158</v>
      </c>
      <c r="C160" s="119"/>
      <c r="D160" s="120"/>
      <c r="E160" s="122"/>
      <c r="F160" s="123"/>
      <c r="G160" s="124" t="str">
        <f t="shared" si="7"/>
        <v/>
      </c>
      <c r="H160" s="120"/>
      <c r="I160" s="133"/>
      <c r="J160" s="140"/>
      <c r="K160" s="142" t="str">
        <f t="shared" si="8"/>
        <v/>
      </c>
    </row>
    <row r="161" spans="1:11" ht="18.75" customHeight="1">
      <c r="A161" t="str">
        <f t="shared" si="6"/>
        <v>159</v>
      </c>
      <c r="B161" s="12">
        <f>COUNTIF($G$3:G161,G161)</f>
        <v>159</v>
      </c>
      <c r="C161" s="119"/>
      <c r="D161" s="120"/>
      <c r="E161" s="122"/>
      <c r="F161" s="123"/>
      <c r="G161" s="124" t="str">
        <f t="shared" si="7"/>
        <v/>
      </c>
      <c r="H161" s="120"/>
      <c r="I161" s="133"/>
      <c r="J161" s="140"/>
      <c r="K161" s="142" t="str">
        <f t="shared" si="8"/>
        <v/>
      </c>
    </row>
    <row r="162" spans="1:11" ht="18.75" customHeight="1">
      <c r="A162" t="str">
        <f t="shared" si="6"/>
        <v>160</v>
      </c>
      <c r="B162" s="12">
        <f>COUNTIF($G$3:G162,G162)</f>
        <v>160</v>
      </c>
      <c r="C162" s="119"/>
      <c r="D162" s="120"/>
      <c r="E162" s="122"/>
      <c r="F162" s="123"/>
      <c r="G162" s="124" t="str">
        <f t="shared" si="7"/>
        <v/>
      </c>
      <c r="H162" s="120"/>
      <c r="I162" s="133"/>
      <c r="J162" s="140"/>
      <c r="K162" s="142" t="str">
        <f t="shared" si="8"/>
        <v/>
      </c>
    </row>
    <row r="163" spans="1:11" ht="18.75" customHeight="1">
      <c r="A163" t="str">
        <f t="shared" si="6"/>
        <v>161</v>
      </c>
      <c r="B163" s="12">
        <f>COUNTIF($G$3:G163,G163)</f>
        <v>161</v>
      </c>
      <c r="C163" s="119"/>
      <c r="D163" s="120"/>
      <c r="E163" s="122"/>
      <c r="F163" s="123"/>
      <c r="G163" s="124" t="str">
        <f t="shared" si="7"/>
        <v/>
      </c>
      <c r="H163" s="120"/>
      <c r="I163" s="133"/>
      <c r="J163" s="140"/>
      <c r="K163" s="142" t="str">
        <f t="shared" si="8"/>
        <v/>
      </c>
    </row>
    <row r="164" spans="1:11" ht="18.75" customHeight="1">
      <c r="A164" t="str">
        <f t="shared" si="6"/>
        <v>162</v>
      </c>
      <c r="B164" s="12">
        <f>COUNTIF($G$3:G164,G164)</f>
        <v>162</v>
      </c>
      <c r="C164" s="119"/>
      <c r="D164" s="120"/>
      <c r="E164" s="122"/>
      <c r="F164" s="123"/>
      <c r="G164" s="124" t="str">
        <f t="shared" si="7"/>
        <v/>
      </c>
      <c r="H164" s="120"/>
      <c r="I164" s="133"/>
      <c r="J164" s="140"/>
      <c r="K164" s="142" t="str">
        <f t="shared" si="8"/>
        <v/>
      </c>
    </row>
    <row r="165" spans="1:11" ht="18.75" customHeight="1">
      <c r="A165" t="str">
        <f t="shared" si="6"/>
        <v>163</v>
      </c>
      <c r="B165" s="12">
        <f>COUNTIF($G$3:G165,G165)</f>
        <v>163</v>
      </c>
      <c r="C165" s="119"/>
      <c r="D165" s="120"/>
      <c r="E165" s="122"/>
      <c r="F165" s="123"/>
      <c r="G165" s="124" t="str">
        <f t="shared" si="7"/>
        <v/>
      </c>
      <c r="H165" s="120"/>
      <c r="I165" s="133"/>
      <c r="J165" s="140"/>
      <c r="K165" s="142" t="str">
        <f t="shared" si="8"/>
        <v/>
      </c>
    </row>
    <row r="166" spans="1:11" ht="18.75" customHeight="1">
      <c r="A166" t="str">
        <f t="shared" si="6"/>
        <v>164</v>
      </c>
      <c r="B166" s="12">
        <f>COUNTIF($G$3:G166,G166)</f>
        <v>164</v>
      </c>
      <c r="C166" s="119"/>
      <c r="D166" s="120"/>
      <c r="E166" s="122"/>
      <c r="F166" s="123"/>
      <c r="G166" s="124" t="str">
        <f t="shared" si="7"/>
        <v/>
      </c>
      <c r="H166" s="120"/>
      <c r="I166" s="133"/>
      <c r="J166" s="140"/>
      <c r="K166" s="142" t="str">
        <f t="shared" si="8"/>
        <v/>
      </c>
    </row>
    <row r="167" spans="1:11" ht="18.75" customHeight="1">
      <c r="A167" t="str">
        <f t="shared" si="6"/>
        <v>165</v>
      </c>
      <c r="B167" s="12">
        <f>COUNTIF($G$3:G167,G167)</f>
        <v>165</v>
      </c>
      <c r="C167" s="119"/>
      <c r="D167" s="120"/>
      <c r="E167" s="122"/>
      <c r="F167" s="123"/>
      <c r="G167" s="124" t="str">
        <f t="shared" si="7"/>
        <v/>
      </c>
      <c r="H167" s="120"/>
      <c r="I167" s="133"/>
      <c r="J167" s="140"/>
      <c r="K167" s="142" t="str">
        <f t="shared" si="8"/>
        <v/>
      </c>
    </row>
    <row r="168" spans="1:11" ht="18.75" customHeight="1">
      <c r="A168" t="str">
        <f t="shared" si="6"/>
        <v>166</v>
      </c>
      <c r="B168" s="12">
        <f>COUNTIF($G$3:G168,G168)</f>
        <v>166</v>
      </c>
      <c r="C168" s="119"/>
      <c r="D168" s="120"/>
      <c r="E168" s="122"/>
      <c r="F168" s="123"/>
      <c r="G168" s="124" t="str">
        <f t="shared" si="7"/>
        <v/>
      </c>
      <c r="H168" s="120"/>
      <c r="I168" s="133"/>
      <c r="J168" s="140"/>
      <c r="K168" s="142" t="str">
        <f t="shared" si="8"/>
        <v/>
      </c>
    </row>
    <row r="169" spans="1:11" ht="18.75" customHeight="1">
      <c r="A169" t="str">
        <f t="shared" si="6"/>
        <v>167</v>
      </c>
      <c r="B169" s="12">
        <f>COUNTIF($G$3:G169,G169)</f>
        <v>167</v>
      </c>
      <c r="C169" s="119"/>
      <c r="D169" s="120"/>
      <c r="E169" s="122"/>
      <c r="F169" s="123"/>
      <c r="G169" s="124" t="str">
        <f t="shared" si="7"/>
        <v/>
      </c>
      <c r="H169" s="120"/>
      <c r="I169" s="133"/>
      <c r="J169" s="140"/>
      <c r="K169" s="142" t="str">
        <f t="shared" si="8"/>
        <v/>
      </c>
    </row>
    <row r="170" spans="1:11" ht="18.75" customHeight="1">
      <c r="A170" t="str">
        <f t="shared" si="6"/>
        <v>168</v>
      </c>
      <c r="B170" s="12">
        <f>COUNTIF($G$3:G170,G170)</f>
        <v>168</v>
      </c>
      <c r="C170" s="119"/>
      <c r="D170" s="120"/>
      <c r="E170" s="122"/>
      <c r="F170" s="123"/>
      <c r="G170" s="124" t="str">
        <f t="shared" si="7"/>
        <v/>
      </c>
      <c r="H170" s="120"/>
      <c r="I170" s="133"/>
      <c r="J170" s="140"/>
      <c r="K170" s="142" t="str">
        <f t="shared" si="8"/>
        <v/>
      </c>
    </row>
    <row r="171" spans="1:11" ht="18.75" customHeight="1">
      <c r="A171" t="str">
        <f t="shared" si="6"/>
        <v>169</v>
      </c>
      <c r="B171" s="12">
        <f>COUNTIF($G$3:G171,G171)</f>
        <v>169</v>
      </c>
      <c r="C171" s="119"/>
      <c r="D171" s="120"/>
      <c r="E171" s="122"/>
      <c r="F171" s="123"/>
      <c r="G171" s="124" t="str">
        <f t="shared" si="7"/>
        <v/>
      </c>
      <c r="H171" s="120"/>
      <c r="I171" s="133"/>
      <c r="J171" s="140"/>
      <c r="K171" s="142" t="str">
        <f t="shared" si="8"/>
        <v/>
      </c>
    </row>
    <row r="172" spans="1:11" ht="18.75" customHeight="1">
      <c r="A172" t="str">
        <f t="shared" si="6"/>
        <v>170</v>
      </c>
      <c r="B172" s="12">
        <f>COUNTIF($G$3:G172,G172)</f>
        <v>170</v>
      </c>
      <c r="C172" s="119"/>
      <c r="D172" s="120"/>
      <c r="E172" s="122"/>
      <c r="F172" s="123"/>
      <c r="G172" s="124" t="str">
        <f t="shared" si="7"/>
        <v/>
      </c>
      <c r="H172" s="120"/>
      <c r="I172" s="133"/>
      <c r="J172" s="140"/>
      <c r="K172" s="142" t="str">
        <f t="shared" si="8"/>
        <v/>
      </c>
    </row>
    <row r="173" spans="1:11" ht="18.75" customHeight="1">
      <c r="A173" t="str">
        <f t="shared" si="6"/>
        <v>171</v>
      </c>
      <c r="B173" s="12">
        <f>COUNTIF($G$3:G173,G173)</f>
        <v>171</v>
      </c>
      <c r="C173" s="119"/>
      <c r="D173" s="120"/>
      <c r="E173" s="122"/>
      <c r="F173" s="123"/>
      <c r="G173" s="124" t="str">
        <f t="shared" si="7"/>
        <v/>
      </c>
      <c r="H173" s="120"/>
      <c r="I173" s="133"/>
      <c r="J173" s="140"/>
      <c r="K173" s="142" t="str">
        <f t="shared" si="8"/>
        <v/>
      </c>
    </row>
    <row r="174" spans="1:11" ht="18.75" customHeight="1">
      <c r="A174" t="str">
        <f t="shared" si="6"/>
        <v>172</v>
      </c>
      <c r="B174" s="12">
        <f>COUNTIF($G$3:G174,G174)</f>
        <v>172</v>
      </c>
      <c r="C174" s="119"/>
      <c r="D174" s="120"/>
      <c r="E174" s="122"/>
      <c r="F174" s="123"/>
      <c r="G174" s="124" t="str">
        <f t="shared" si="7"/>
        <v/>
      </c>
      <c r="H174" s="120"/>
      <c r="I174" s="133"/>
      <c r="J174" s="140"/>
      <c r="K174" s="142" t="str">
        <f t="shared" si="8"/>
        <v/>
      </c>
    </row>
    <row r="175" spans="1:11" ht="18.75" customHeight="1">
      <c r="A175" t="str">
        <f t="shared" si="6"/>
        <v>173</v>
      </c>
      <c r="B175" s="12">
        <f>COUNTIF($G$3:G175,G175)</f>
        <v>173</v>
      </c>
      <c r="C175" s="119"/>
      <c r="D175" s="120"/>
      <c r="E175" s="122"/>
      <c r="F175" s="123"/>
      <c r="G175" s="124" t="str">
        <f t="shared" si="7"/>
        <v/>
      </c>
      <c r="H175" s="120"/>
      <c r="I175" s="133"/>
      <c r="J175" s="140"/>
      <c r="K175" s="142" t="str">
        <f t="shared" si="8"/>
        <v/>
      </c>
    </row>
    <row r="176" spans="1:11" ht="18.75" customHeight="1">
      <c r="A176" t="str">
        <f t="shared" si="6"/>
        <v>174</v>
      </c>
      <c r="B176" s="12">
        <f>COUNTIF($G$3:G176,G176)</f>
        <v>174</v>
      </c>
      <c r="C176" s="119"/>
      <c r="D176" s="120"/>
      <c r="E176" s="122"/>
      <c r="F176" s="123"/>
      <c r="G176" s="124" t="str">
        <f t="shared" si="7"/>
        <v/>
      </c>
      <c r="H176" s="120"/>
      <c r="I176" s="133"/>
      <c r="J176" s="140"/>
      <c r="K176" s="142" t="str">
        <f t="shared" si="8"/>
        <v/>
      </c>
    </row>
    <row r="177" spans="1:11" ht="18.75" customHeight="1">
      <c r="A177" t="str">
        <f t="shared" si="6"/>
        <v>175</v>
      </c>
      <c r="B177" s="12">
        <f>COUNTIF($G$3:G177,G177)</f>
        <v>175</v>
      </c>
      <c r="C177" s="119"/>
      <c r="D177" s="120"/>
      <c r="E177" s="122"/>
      <c r="F177" s="123"/>
      <c r="G177" s="124" t="str">
        <f t="shared" si="7"/>
        <v/>
      </c>
      <c r="H177" s="120"/>
      <c r="I177" s="133"/>
      <c r="J177" s="140"/>
      <c r="K177" s="142" t="str">
        <f t="shared" si="8"/>
        <v/>
      </c>
    </row>
    <row r="178" spans="1:11" ht="18.75" customHeight="1">
      <c r="A178" t="str">
        <f t="shared" si="6"/>
        <v>176</v>
      </c>
      <c r="B178" s="12">
        <f>COUNTIF($G$3:G178,G178)</f>
        <v>176</v>
      </c>
      <c r="C178" s="119"/>
      <c r="D178" s="120"/>
      <c r="E178" s="122"/>
      <c r="F178" s="123"/>
      <c r="G178" s="124" t="str">
        <f t="shared" si="7"/>
        <v/>
      </c>
      <c r="H178" s="120"/>
      <c r="I178" s="133"/>
      <c r="J178" s="140"/>
      <c r="K178" s="142" t="str">
        <f t="shared" si="8"/>
        <v/>
      </c>
    </row>
    <row r="179" spans="1:11" ht="18.75" customHeight="1">
      <c r="A179" t="str">
        <f t="shared" si="6"/>
        <v>177</v>
      </c>
      <c r="B179" s="12">
        <f>COUNTIF($G$3:G179,G179)</f>
        <v>177</v>
      </c>
      <c r="C179" s="119"/>
      <c r="D179" s="120"/>
      <c r="E179" s="122"/>
      <c r="F179" s="123"/>
      <c r="G179" s="124" t="str">
        <f t="shared" si="7"/>
        <v/>
      </c>
      <c r="H179" s="120"/>
      <c r="I179" s="133"/>
      <c r="J179" s="140"/>
      <c r="K179" s="142" t="str">
        <f t="shared" si="8"/>
        <v/>
      </c>
    </row>
    <row r="180" spans="1:11" ht="18.75" customHeight="1">
      <c r="A180" t="str">
        <f t="shared" si="6"/>
        <v>178</v>
      </c>
      <c r="B180" s="12">
        <f>COUNTIF($G$3:G180,G180)</f>
        <v>178</v>
      </c>
      <c r="C180" s="119"/>
      <c r="D180" s="120"/>
      <c r="E180" s="122"/>
      <c r="F180" s="123"/>
      <c r="G180" s="124" t="str">
        <f t="shared" si="7"/>
        <v/>
      </c>
      <c r="H180" s="120"/>
      <c r="I180" s="133"/>
      <c r="J180" s="140"/>
      <c r="K180" s="142" t="str">
        <f t="shared" si="8"/>
        <v/>
      </c>
    </row>
    <row r="181" spans="1:11" ht="18.75" customHeight="1">
      <c r="A181" t="str">
        <f t="shared" si="6"/>
        <v>179</v>
      </c>
      <c r="B181" s="12">
        <f>COUNTIF($G$3:G181,G181)</f>
        <v>179</v>
      </c>
      <c r="C181" s="119"/>
      <c r="D181" s="120"/>
      <c r="E181" s="122"/>
      <c r="F181" s="123"/>
      <c r="G181" s="124" t="str">
        <f t="shared" si="7"/>
        <v/>
      </c>
      <c r="H181" s="120"/>
      <c r="I181" s="133"/>
      <c r="J181" s="140"/>
      <c r="K181" s="142" t="str">
        <f t="shared" si="8"/>
        <v/>
      </c>
    </row>
    <row r="182" spans="1:11" ht="18.75" customHeight="1">
      <c r="A182" t="str">
        <f t="shared" si="6"/>
        <v>180</v>
      </c>
      <c r="B182" s="12">
        <f>COUNTIF($G$3:G182,G182)</f>
        <v>180</v>
      </c>
      <c r="C182" s="119"/>
      <c r="D182" s="120"/>
      <c r="E182" s="122"/>
      <c r="F182" s="123"/>
      <c r="G182" s="124" t="str">
        <f t="shared" si="7"/>
        <v/>
      </c>
      <c r="H182" s="120"/>
      <c r="I182" s="133"/>
      <c r="J182" s="140"/>
      <c r="K182" s="142" t="str">
        <f t="shared" si="8"/>
        <v/>
      </c>
    </row>
    <row r="183" spans="1:11" ht="18.75" customHeight="1">
      <c r="A183" t="str">
        <f t="shared" si="6"/>
        <v>181</v>
      </c>
      <c r="B183" s="12">
        <f>COUNTIF($G$3:G183,G183)</f>
        <v>181</v>
      </c>
      <c r="C183" s="119"/>
      <c r="D183" s="120"/>
      <c r="E183" s="122"/>
      <c r="F183" s="123"/>
      <c r="G183" s="124" t="str">
        <f t="shared" si="7"/>
        <v/>
      </c>
      <c r="H183" s="120"/>
      <c r="I183" s="133"/>
      <c r="J183" s="140"/>
      <c r="K183" s="142" t="str">
        <f t="shared" si="8"/>
        <v/>
      </c>
    </row>
    <row r="184" spans="1:11" ht="18.75" customHeight="1">
      <c r="A184" t="str">
        <f t="shared" si="6"/>
        <v>182</v>
      </c>
      <c r="B184" s="12">
        <f>COUNTIF($G$3:G184,G184)</f>
        <v>182</v>
      </c>
      <c r="C184" s="119"/>
      <c r="D184" s="120"/>
      <c r="E184" s="122"/>
      <c r="F184" s="123"/>
      <c r="G184" s="124" t="str">
        <f t="shared" si="7"/>
        <v/>
      </c>
      <c r="H184" s="120"/>
      <c r="I184" s="133"/>
      <c r="J184" s="140"/>
      <c r="K184" s="142" t="str">
        <f t="shared" si="8"/>
        <v/>
      </c>
    </row>
    <row r="185" spans="1:11" ht="18.75" customHeight="1">
      <c r="A185" t="str">
        <f t="shared" si="6"/>
        <v>183</v>
      </c>
      <c r="B185" s="12">
        <f>COUNTIF($G$3:G185,G185)</f>
        <v>183</v>
      </c>
      <c r="C185" s="119"/>
      <c r="D185" s="120"/>
      <c r="E185" s="122"/>
      <c r="F185" s="123"/>
      <c r="G185" s="124" t="str">
        <f t="shared" si="7"/>
        <v/>
      </c>
      <c r="H185" s="120"/>
      <c r="I185" s="133"/>
      <c r="J185" s="140"/>
      <c r="K185" s="142" t="str">
        <f t="shared" si="8"/>
        <v/>
      </c>
    </row>
    <row r="186" spans="1:11" ht="18.75" customHeight="1">
      <c r="A186" t="str">
        <f t="shared" si="6"/>
        <v>184</v>
      </c>
      <c r="B186" s="12">
        <f>COUNTIF($G$3:G186,G186)</f>
        <v>184</v>
      </c>
      <c r="C186" s="119"/>
      <c r="D186" s="120"/>
      <c r="E186" s="122"/>
      <c r="F186" s="123"/>
      <c r="G186" s="124" t="str">
        <f t="shared" si="7"/>
        <v/>
      </c>
      <c r="H186" s="120"/>
      <c r="I186" s="133"/>
      <c r="J186" s="140"/>
      <c r="K186" s="142" t="str">
        <f t="shared" si="8"/>
        <v/>
      </c>
    </row>
    <row r="187" spans="1:11" ht="18.75" customHeight="1">
      <c r="A187" t="str">
        <f t="shared" si="6"/>
        <v>185</v>
      </c>
      <c r="B187" s="12">
        <f>COUNTIF($G$3:G187,G187)</f>
        <v>185</v>
      </c>
      <c r="C187" s="119"/>
      <c r="D187" s="120"/>
      <c r="E187" s="122"/>
      <c r="F187" s="123"/>
      <c r="G187" s="124" t="str">
        <f t="shared" si="7"/>
        <v/>
      </c>
      <c r="H187" s="120"/>
      <c r="I187" s="133"/>
      <c r="J187" s="140"/>
      <c r="K187" s="142" t="str">
        <f t="shared" si="8"/>
        <v/>
      </c>
    </row>
    <row r="188" spans="1:11" ht="18.75" customHeight="1">
      <c r="A188" t="str">
        <f t="shared" si="6"/>
        <v>186</v>
      </c>
      <c r="B188" s="12">
        <f>COUNTIF($G$3:G188,G188)</f>
        <v>186</v>
      </c>
      <c r="C188" s="120"/>
      <c r="D188" s="120"/>
      <c r="E188" s="122"/>
      <c r="F188" s="123"/>
      <c r="G188" s="124" t="str">
        <f t="shared" si="7"/>
        <v/>
      </c>
      <c r="H188" s="120"/>
      <c r="I188" s="133"/>
      <c r="J188" s="140"/>
      <c r="K188" s="142" t="str">
        <f t="shared" si="8"/>
        <v/>
      </c>
    </row>
    <row r="189" spans="1:11" ht="18.75" customHeight="1">
      <c r="A189" t="str">
        <f t="shared" si="6"/>
        <v>187</v>
      </c>
      <c r="B189" s="12">
        <f>COUNTIF($G$3:G189,G189)</f>
        <v>187</v>
      </c>
      <c r="C189" s="120"/>
      <c r="D189" s="120"/>
      <c r="E189" s="122"/>
      <c r="F189" s="123"/>
      <c r="G189" s="124" t="str">
        <f t="shared" si="7"/>
        <v/>
      </c>
      <c r="H189" s="120"/>
      <c r="I189" s="133"/>
      <c r="J189" s="140"/>
      <c r="K189" s="142" t="str">
        <f t="shared" si="8"/>
        <v/>
      </c>
    </row>
    <row r="190" spans="1:11" ht="18.75" customHeight="1">
      <c r="A190" t="str">
        <f t="shared" si="6"/>
        <v>188</v>
      </c>
      <c r="B190" s="12">
        <f>COUNTIF($G$3:G190,G190)</f>
        <v>188</v>
      </c>
      <c r="C190" s="120"/>
      <c r="D190" s="120"/>
      <c r="E190" s="122"/>
      <c r="F190" s="123"/>
      <c r="G190" s="124" t="str">
        <f t="shared" si="7"/>
        <v/>
      </c>
      <c r="H190" s="120"/>
      <c r="I190" s="133"/>
      <c r="J190" s="140"/>
      <c r="K190" s="142" t="str">
        <f t="shared" si="8"/>
        <v/>
      </c>
    </row>
    <row r="191" spans="1:11" ht="18.75" customHeight="1">
      <c r="A191" t="str">
        <f t="shared" si="6"/>
        <v>189</v>
      </c>
      <c r="B191" s="12">
        <f>COUNTIF($G$3:G191,G191)</f>
        <v>189</v>
      </c>
      <c r="C191" s="120"/>
      <c r="D191" s="120"/>
      <c r="E191" s="122"/>
      <c r="F191" s="123"/>
      <c r="G191" s="124" t="str">
        <f t="shared" si="7"/>
        <v/>
      </c>
      <c r="H191" s="120"/>
      <c r="I191" s="133"/>
      <c r="J191" s="140"/>
      <c r="K191" s="142" t="str">
        <f t="shared" si="8"/>
        <v/>
      </c>
    </row>
    <row r="192" spans="1:11" ht="18.75" customHeight="1">
      <c r="A192" t="str">
        <f t="shared" si="6"/>
        <v>190</v>
      </c>
      <c r="B192" s="12">
        <f>COUNTIF($G$3:G192,G192)</f>
        <v>190</v>
      </c>
      <c r="C192" s="120"/>
      <c r="D192" s="120"/>
      <c r="E192" s="122"/>
      <c r="F192" s="123"/>
      <c r="G192" s="124" t="str">
        <f t="shared" si="7"/>
        <v/>
      </c>
      <c r="H192" s="120"/>
      <c r="I192" s="133"/>
      <c r="J192" s="140"/>
      <c r="K192" s="142" t="str">
        <f t="shared" si="8"/>
        <v/>
      </c>
    </row>
    <row r="193" spans="1:11" ht="18.75" customHeight="1">
      <c r="A193" t="str">
        <f t="shared" si="6"/>
        <v>191</v>
      </c>
      <c r="B193" s="12">
        <f>COUNTIF($G$3:G193,G193)</f>
        <v>191</v>
      </c>
      <c r="C193" s="120"/>
      <c r="D193" s="120"/>
      <c r="E193" s="122"/>
      <c r="F193" s="123"/>
      <c r="G193" s="124" t="str">
        <f t="shared" si="7"/>
        <v/>
      </c>
      <c r="H193" s="120"/>
      <c r="I193" s="133"/>
      <c r="J193" s="140"/>
      <c r="K193" s="142" t="str">
        <f t="shared" si="8"/>
        <v/>
      </c>
    </row>
    <row r="194" spans="1:11" ht="18.75" customHeight="1">
      <c r="A194" t="str">
        <f t="shared" si="6"/>
        <v>192</v>
      </c>
      <c r="B194" s="12">
        <f>COUNTIF($G$3:G194,G194)</f>
        <v>192</v>
      </c>
      <c r="C194" s="120"/>
      <c r="D194" s="120"/>
      <c r="E194" s="122"/>
      <c r="F194" s="123"/>
      <c r="G194" s="124" t="str">
        <f t="shared" si="7"/>
        <v/>
      </c>
      <c r="H194" s="120"/>
      <c r="I194" s="133"/>
      <c r="J194" s="140"/>
      <c r="K194" s="142" t="str">
        <f t="shared" si="8"/>
        <v/>
      </c>
    </row>
    <row r="195" spans="1:11" ht="18.75" customHeight="1">
      <c r="A195" t="str">
        <f t="shared" ref="A195:A258" si="9">G195&amp;B195</f>
        <v>193</v>
      </c>
      <c r="B195" s="12">
        <f>COUNTIF($G$3:G195,G195)</f>
        <v>193</v>
      </c>
      <c r="C195" s="120"/>
      <c r="D195" s="120"/>
      <c r="E195" s="122"/>
      <c r="F195" s="123"/>
      <c r="G195" s="124" t="str">
        <f t="shared" ref="G195:G258" si="10">IF(AND(E195="収入",F195=1),"会費",(IF(AND(E195="収入",F195=2),"補助金および助成金",(IF(AND(E195="収入",F195=3),"寄付金",(IF(AND(E195="収入",F195=4),"雑収入",(IF(AND(E195="収入",F195=5),"前年度繰越金",(IF(AND(E195="支出",F195=1),"社会奉仕活動",(IF(AND(E195="支出",F195=2),"生きがいを高める活動",(IF(AND(E195="支出",F195=3),"健康を進める活動",(IF(AND(E195="支出",F195=4),"その他の社会活動",(IF(AND(E195="支出",F195=5),"補助対象外","")))))))))))))))))))</f>
        <v/>
      </c>
      <c r="H195" s="120"/>
      <c r="I195" s="133"/>
      <c r="J195" s="140"/>
      <c r="K195" s="142" t="str">
        <f t="shared" si="8"/>
        <v/>
      </c>
    </row>
    <row r="196" spans="1:11" ht="18.75" customHeight="1">
      <c r="A196" t="str">
        <f t="shared" si="9"/>
        <v>194</v>
      </c>
      <c r="B196" s="12">
        <f>COUNTIF($G$3:G196,G196)</f>
        <v>194</v>
      </c>
      <c r="C196" s="120"/>
      <c r="D196" s="120"/>
      <c r="E196" s="122"/>
      <c r="F196" s="123"/>
      <c r="G196" s="124" t="str">
        <f t="shared" si="10"/>
        <v/>
      </c>
      <c r="H196" s="120"/>
      <c r="I196" s="133"/>
      <c r="J196" s="140"/>
      <c r="K196" s="142" t="str">
        <f t="shared" ref="K196:K259" si="11">IF(AND((E196="収入"),I196&gt;0),(K195+I196),(IF(AND((E196="支出"),J196&gt;0),(K195-J196),"")))</f>
        <v/>
      </c>
    </row>
    <row r="197" spans="1:11" ht="18.75" customHeight="1">
      <c r="A197" t="str">
        <f t="shared" si="9"/>
        <v>195</v>
      </c>
      <c r="B197" s="12">
        <f>COUNTIF($G$3:G197,G197)</f>
        <v>195</v>
      </c>
      <c r="C197" s="120"/>
      <c r="D197" s="120"/>
      <c r="E197" s="122"/>
      <c r="F197" s="123"/>
      <c r="G197" s="124" t="str">
        <f t="shared" si="10"/>
        <v/>
      </c>
      <c r="H197" s="120"/>
      <c r="I197" s="133"/>
      <c r="J197" s="140"/>
      <c r="K197" s="142" t="str">
        <f t="shared" si="11"/>
        <v/>
      </c>
    </row>
    <row r="198" spans="1:11" ht="18.75" customHeight="1">
      <c r="A198" t="str">
        <f t="shared" si="9"/>
        <v>196</v>
      </c>
      <c r="B198" s="12">
        <f>COUNTIF($G$3:G198,G198)</f>
        <v>196</v>
      </c>
      <c r="C198" s="120"/>
      <c r="D198" s="120"/>
      <c r="E198" s="122"/>
      <c r="F198" s="123"/>
      <c r="G198" s="124" t="str">
        <f t="shared" si="10"/>
        <v/>
      </c>
      <c r="H198" s="120"/>
      <c r="I198" s="133"/>
      <c r="J198" s="140"/>
      <c r="K198" s="142" t="str">
        <f t="shared" si="11"/>
        <v/>
      </c>
    </row>
    <row r="199" spans="1:11" ht="18.75" customHeight="1">
      <c r="A199" t="str">
        <f t="shared" si="9"/>
        <v>197</v>
      </c>
      <c r="B199" s="12">
        <f>COUNTIF($G$3:G199,G199)</f>
        <v>197</v>
      </c>
      <c r="C199" s="120"/>
      <c r="D199" s="120"/>
      <c r="E199" s="122"/>
      <c r="F199" s="123"/>
      <c r="G199" s="124" t="str">
        <f t="shared" si="10"/>
        <v/>
      </c>
      <c r="H199" s="120"/>
      <c r="I199" s="133"/>
      <c r="J199" s="140"/>
      <c r="K199" s="142" t="str">
        <f t="shared" si="11"/>
        <v/>
      </c>
    </row>
    <row r="200" spans="1:11" ht="18.75" customHeight="1">
      <c r="A200" t="str">
        <f t="shared" si="9"/>
        <v>198</v>
      </c>
      <c r="B200" s="12">
        <f>COUNTIF($G$3:G200,G200)</f>
        <v>198</v>
      </c>
      <c r="C200" s="120"/>
      <c r="D200" s="120"/>
      <c r="E200" s="122"/>
      <c r="F200" s="123"/>
      <c r="G200" s="124" t="str">
        <f t="shared" si="10"/>
        <v/>
      </c>
      <c r="H200" s="120"/>
      <c r="I200" s="133"/>
      <c r="J200" s="140"/>
      <c r="K200" s="142" t="str">
        <f t="shared" si="11"/>
        <v/>
      </c>
    </row>
    <row r="201" spans="1:11" ht="18.75" customHeight="1">
      <c r="A201" t="str">
        <f t="shared" si="9"/>
        <v>199</v>
      </c>
      <c r="B201" s="12">
        <f>COUNTIF($G$3:G201,G201)</f>
        <v>199</v>
      </c>
      <c r="C201" s="120"/>
      <c r="D201" s="120"/>
      <c r="E201" s="122"/>
      <c r="F201" s="123"/>
      <c r="G201" s="124" t="str">
        <f t="shared" si="10"/>
        <v/>
      </c>
      <c r="H201" s="120"/>
      <c r="I201" s="133"/>
      <c r="J201" s="140"/>
      <c r="K201" s="142" t="str">
        <f t="shared" si="11"/>
        <v/>
      </c>
    </row>
    <row r="202" spans="1:11" ht="18.75" customHeight="1">
      <c r="A202" t="str">
        <f t="shared" si="9"/>
        <v>200</v>
      </c>
      <c r="B202" s="12">
        <f>COUNTIF($G$3:G202,G202)</f>
        <v>200</v>
      </c>
      <c r="C202" s="120"/>
      <c r="D202" s="120"/>
      <c r="E202" s="122"/>
      <c r="F202" s="123"/>
      <c r="G202" s="124" t="str">
        <f t="shared" si="10"/>
        <v/>
      </c>
      <c r="H202" s="120"/>
      <c r="I202" s="133"/>
      <c r="J202" s="140"/>
      <c r="K202" s="142" t="str">
        <f t="shared" si="11"/>
        <v/>
      </c>
    </row>
    <row r="203" spans="1:11" ht="18.75" customHeight="1">
      <c r="A203" t="str">
        <f t="shared" si="9"/>
        <v>201</v>
      </c>
      <c r="B203" s="12">
        <f>COUNTIF($G$3:G203,G203)</f>
        <v>201</v>
      </c>
      <c r="C203" s="120"/>
      <c r="D203" s="120"/>
      <c r="E203" s="122"/>
      <c r="F203" s="123"/>
      <c r="G203" s="124" t="str">
        <f t="shared" si="10"/>
        <v/>
      </c>
      <c r="H203" s="120"/>
      <c r="I203" s="133"/>
      <c r="J203" s="140"/>
      <c r="K203" s="142" t="str">
        <f t="shared" si="11"/>
        <v/>
      </c>
    </row>
    <row r="204" spans="1:11" ht="18.75" customHeight="1">
      <c r="A204" t="str">
        <f t="shared" si="9"/>
        <v>202</v>
      </c>
      <c r="B204" s="12">
        <f>COUNTIF($G$3:G204,G204)</f>
        <v>202</v>
      </c>
      <c r="C204" s="120"/>
      <c r="D204" s="120"/>
      <c r="E204" s="122"/>
      <c r="F204" s="123"/>
      <c r="G204" s="124" t="str">
        <f t="shared" si="10"/>
        <v/>
      </c>
      <c r="H204" s="120"/>
      <c r="I204" s="133"/>
      <c r="J204" s="140"/>
      <c r="K204" s="142" t="str">
        <f t="shared" si="11"/>
        <v/>
      </c>
    </row>
    <row r="205" spans="1:11" ht="18.75" customHeight="1">
      <c r="A205" t="str">
        <f t="shared" si="9"/>
        <v>203</v>
      </c>
      <c r="B205" s="12">
        <f>COUNTIF($G$3:G205,G205)</f>
        <v>203</v>
      </c>
      <c r="C205" s="120"/>
      <c r="D205" s="120"/>
      <c r="E205" s="122"/>
      <c r="F205" s="123"/>
      <c r="G205" s="124" t="str">
        <f t="shared" si="10"/>
        <v/>
      </c>
      <c r="H205" s="120"/>
      <c r="I205" s="133"/>
      <c r="J205" s="140"/>
      <c r="K205" s="142" t="str">
        <f t="shared" si="11"/>
        <v/>
      </c>
    </row>
    <row r="206" spans="1:11" ht="18.75" customHeight="1">
      <c r="A206" t="str">
        <f t="shared" si="9"/>
        <v>204</v>
      </c>
      <c r="B206" s="12">
        <f>COUNTIF($G$3:G206,G206)</f>
        <v>204</v>
      </c>
      <c r="C206" s="120"/>
      <c r="D206" s="120"/>
      <c r="E206" s="122"/>
      <c r="F206" s="123"/>
      <c r="G206" s="124" t="str">
        <f t="shared" si="10"/>
        <v/>
      </c>
      <c r="H206" s="120"/>
      <c r="I206" s="133"/>
      <c r="J206" s="140"/>
      <c r="K206" s="142" t="str">
        <f t="shared" si="11"/>
        <v/>
      </c>
    </row>
    <row r="207" spans="1:11" ht="18.75" customHeight="1">
      <c r="A207" t="str">
        <f t="shared" si="9"/>
        <v>205</v>
      </c>
      <c r="B207" s="12">
        <f>COUNTIF($G$3:G207,G207)</f>
        <v>205</v>
      </c>
      <c r="C207" s="120"/>
      <c r="D207" s="120"/>
      <c r="E207" s="122"/>
      <c r="F207" s="123"/>
      <c r="G207" s="124" t="str">
        <f t="shared" si="10"/>
        <v/>
      </c>
      <c r="H207" s="120"/>
      <c r="I207" s="133"/>
      <c r="J207" s="140"/>
      <c r="K207" s="142" t="str">
        <f t="shared" si="11"/>
        <v/>
      </c>
    </row>
    <row r="208" spans="1:11" ht="18.75" customHeight="1">
      <c r="A208" t="str">
        <f t="shared" si="9"/>
        <v>206</v>
      </c>
      <c r="B208" s="12">
        <f>COUNTIF($G$3:G208,G208)</f>
        <v>206</v>
      </c>
      <c r="C208" s="120"/>
      <c r="D208" s="120"/>
      <c r="E208" s="122"/>
      <c r="F208" s="123"/>
      <c r="G208" s="124" t="str">
        <f t="shared" si="10"/>
        <v/>
      </c>
      <c r="H208" s="120"/>
      <c r="I208" s="133"/>
      <c r="J208" s="140"/>
      <c r="K208" s="142" t="str">
        <f t="shared" si="11"/>
        <v/>
      </c>
    </row>
    <row r="209" spans="1:11" ht="18.75" customHeight="1">
      <c r="A209" t="str">
        <f t="shared" si="9"/>
        <v>207</v>
      </c>
      <c r="B209" s="12">
        <f>COUNTIF($G$3:G209,G209)</f>
        <v>207</v>
      </c>
      <c r="C209" s="120"/>
      <c r="D209" s="120"/>
      <c r="E209" s="122"/>
      <c r="F209" s="123"/>
      <c r="G209" s="124" t="str">
        <f t="shared" si="10"/>
        <v/>
      </c>
      <c r="H209" s="120"/>
      <c r="I209" s="133"/>
      <c r="J209" s="140"/>
      <c r="K209" s="142" t="str">
        <f t="shared" si="11"/>
        <v/>
      </c>
    </row>
    <row r="210" spans="1:11" ht="18.75" customHeight="1">
      <c r="A210" t="str">
        <f t="shared" si="9"/>
        <v>208</v>
      </c>
      <c r="B210" s="12">
        <f>COUNTIF($G$3:G210,G210)</f>
        <v>208</v>
      </c>
      <c r="C210" s="120"/>
      <c r="D210" s="120"/>
      <c r="E210" s="122"/>
      <c r="F210" s="123"/>
      <c r="G210" s="124" t="str">
        <f t="shared" si="10"/>
        <v/>
      </c>
      <c r="H210" s="120"/>
      <c r="I210" s="133"/>
      <c r="J210" s="140"/>
      <c r="K210" s="142" t="str">
        <f t="shared" si="11"/>
        <v/>
      </c>
    </row>
    <row r="211" spans="1:11" ht="18.75" customHeight="1">
      <c r="A211" t="str">
        <f t="shared" si="9"/>
        <v>209</v>
      </c>
      <c r="B211" s="12">
        <f>COUNTIF($G$3:G211,G211)</f>
        <v>209</v>
      </c>
      <c r="C211" s="120"/>
      <c r="D211" s="120"/>
      <c r="E211" s="122"/>
      <c r="F211" s="123"/>
      <c r="G211" s="124" t="str">
        <f t="shared" si="10"/>
        <v/>
      </c>
      <c r="H211" s="120"/>
      <c r="I211" s="133"/>
      <c r="J211" s="140"/>
      <c r="K211" s="142" t="str">
        <f t="shared" si="11"/>
        <v/>
      </c>
    </row>
    <row r="212" spans="1:11" ht="18.75" customHeight="1">
      <c r="A212" t="str">
        <f t="shared" si="9"/>
        <v>210</v>
      </c>
      <c r="B212" s="12">
        <f>COUNTIF($G$3:G212,G212)</f>
        <v>210</v>
      </c>
      <c r="C212" s="120"/>
      <c r="D212" s="120"/>
      <c r="E212" s="122"/>
      <c r="F212" s="123"/>
      <c r="G212" s="124" t="str">
        <f t="shared" si="10"/>
        <v/>
      </c>
      <c r="H212" s="120"/>
      <c r="I212" s="133"/>
      <c r="J212" s="140"/>
      <c r="K212" s="142" t="str">
        <f t="shared" si="11"/>
        <v/>
      </c>
    </row>
    <row r="213" spans="1:11" ht="18.75" customHeight="1">
      <c r="A213" t="str">
        <f t="shared" si="9"/>
        <v>211</v>
      </c>
      <c r="B213" s="12">
        <f>COUNTIF($G$3:G213,G213)</f>
        <v>211</v>
      </c>
      <c r="C213" s="120"/>
      <c r="D213" s="120"/>
      <c r="E213" s="122"/>
      <c r="F213" s="123"/>
      <c r="G213" s="124" t="str">
        <f t="shared" si="10"/>
        <v/>
      </c>
      <c r="H213" s="120"/>
      <c r="I213" s="133"/>
      <c r="J213" s="140"/>
      <c r="K213" s="142" t="str">
        <f t="shared" si="11"/>
        <v/>
      </c>
    </row>
    <row r="214" spans="1:11" ht="18.75" customHeight="1">
      <c r="A214" t="str">
        <f t="shared" si="9"/>
        <v>212</v>
      </c>
      <c r="B214" s="12">
        <f>COUNTIF($G$3:G214,G214)</f>
        <v>212</v>
      </c>
      <c r="C214" s="120"/>
      <c r="D214" s="120"/>
      <c r="E214" s="122"/>
      <c r="F214" s="123"/>
      <c r="G214" s="124" t="str">
        <f t="shared" si="10"/>
        <v/>
      </c>
      <c r="H214" s="120"/>
      <c r="I214" s="133"/>
      <c r="J214" s="140"/>
      <c r="K214" s="142" t="str">
        <f t="shared" si="11"/>
        <v/>
      </c>
    </row>
    <row r="215" spans="1:11" ht="18.75" customHeight="1">
      <c r="A215" t="str">
        <f t="shared" si="9"/>
        <v>213</v>
      </c>
      <c r="B215" s="12">
        <f>COUNTIF($G$3:G215,G215)</f>
        <v>213</v>
      </c>
      <c r="C215" s="120"/>
      <c r="D215" s="120"/>
      <c r="E215" s="122"/>
      <c r="F215" s="123"/>
      <c r="G215" s="124" t="str">
        <f t="shared" si="10"/>
        <v/>
      </c>
      <c r="H215" s="120"/>
      <c r="I215" s="133"/>
      <c r="J215" s="140"/>
      <c r="K215" s="142" t="str">
        <f t="shared" si="11"/>
        <v/>
      </c>
    </row>
    <row r="216" spans="1:11" ht="18.75" customHeight="1">
      <c r="A216" t="str">
        <f t="shared" si="9"/>
        <v>214</v>
      </c>
      <c r="B216" s="12">
        <f>COUNTIF($G$3:G216,G216)</f>
        <v>214</v>
      </c>
      <c r="C216" s="120"/>
      <c r="D216" s="120"/>
      <c r="E216" s="122"/>
      <c r="F216" s="123"/>
      <c r="G216" s="124" t="str">
        <f t="shared" si="10"/>
        <v/>
      </c>
      <c r="H216" s="120"/>
      <c r="I216" s="133"/>
      <c r="J216" s="140"/>
      <c r="K216" s="142" t="str">
        <f t="shared" si="11"/>
        <v/>
      </c>
    </row>
    <row r="217" spans="1:11" ht="18.75" customHeight="1">
      <c r="A217" t="str">
        <f t="shared" si="9"/>
        <v>215</v>
      </c>
      <c r="B217" s="12">
        <f>COUNTIF($G$3:G217,G217)</f>
        <v>215</v>
      </c>
      <c r="C217" s="120"/>
      <c r="D217" s="120"/>
      <c r="E217" s="122"/>
      <c r="F217" s="123"/>
      <c r="G217" s="124" t="str">
        <f t="shared" si="10"/>
        <v/>
      </c>
      <c r="H217" s="120"/>
      <c r="I217" s="133"/>
      <c r="J217" s="140"/>
      <c r="K217" s="142" t="str">
        <f t="shared" si="11"/>
        <v/>
      </c>
    </row>
    <row r="218" spans="1:11" ht="18.75" customHeight="1">
      <c r="A218" t="str">
        <f t="shared" si="9"/>
        <v>216</v>
      </c>
      <c r="B218" s="12">
        <f>COUNTIF($G$3:G218,G218)</f>
        <v>216</v>
      </c>
      <c r="C218" s="120"/>
      <c r="D218" s="120"/>
      <c r="E218" s="122"/>
      <c r="F218" s="123"/>
      <c r="G218" s="124" t="str">
        <f t="shared" si="10"/>
        <v/>
      </c>
      <c r="H218" s="120"/>
      <c r="I218" s="133"/>
      <c r="J218" s="140"/>
      <c r="K218" s="142" t="str">
        <f t="shared" si="11"/>
        <v/>
      </c>
    </row>
    <row r="219" spans="1:11" ht="18.75" customHeight="1">
      <c r="A219" t="str">
        <f t="shared" si="9"/>
        <v>217</v>
      </c>
      <c r="B219" s="12">
        <f>COUNTIF($G$3:G219,G219)</f>
        <v>217</v>
      </c>
      <c r="C219" s="120"/>
      <c r="D219" s="120"/>
      <c r="E219" s="122"/>
      <c r="F219" s="123"/>
      <c r="G219" s="124" t="str">
        <f t="shared" si="10"/>
        <v/>
      </c>
      <c r="H219" s="120"/>
      <c r="I219" s="133"/>
      <c r="J219" s="140"/>
      <c r="K219" s="142" t="str">
        <f t="shared" si="11"/>
        <v/>
      </c>
    </row>
    <row r="220" spans="1:11" ht="18.75" customHeight="1">
      <c r="A220" t="str">
        <f t="shared" si="9"/>
        <v>218</v>
      </c>
      <c r="B220" s="12">
        <f>COUNTIF($G$3:G220,G220)</f>
        <v>218</v>
      </c>
      <c r="C220" s="120"/>
      <c r="D220" s="120"/>
      <c r="E220" s="122"/>
      <c r="F220" s="123"/>
      <c r="G220" s="124" t="str">
        <f t="shared" si="10"/>
        <v/>
      </c>
      <c r="H220" s="120"/>
      <c r="I220" s="133"/>
      <c r="J220" s="140"/>
      <c r="K220" s="142" t="str">
        <f t="shared" si="11"/>
        <v/>
      </c>
    </row>
    <row r="221" spans="1:11" ht="18.75" customHeight="1">
      <c r="A221" t="str">
        <f t="shared" si="9"/>
        <v>219</v>
      </c>
      <c r="B221" s="12">
        <f>COUNTIF($G$3:G221,G221)</f>
        <v>219</v>
      </c>
      <c r="C221" s="120"/>
      <c r="D221" s="120"/>
      <c r="E221" s="122"/>
      <c r="F221" s="123"/>
      <c r="G221" s="124" t="str">
        <f t="shared" si="10"/>
        <v/>
      </c>
      <c r="H221" s="120"/>
      <c r="I221" s="133"/>
      <c r="J221" s="140"/>
      <c r="K221" s="142" t="str">
        <f t="shared" si="11"/>
        <v/>
      </c>
    </row>
    <row r="222" spans="1:11" ht="18.75" customHeight="1">
      <c r="A222" t="str">
        <f t="shared" si="9"/>
        <v>220</v>
      </c>
      <c r="B222" s="12">
        <f>COUNTIF($G$3:G222,G222)</f>
        <v>220</v>
      </c>
      <c r="C222" s="120"/>
      <c r="D222" s="120"/>
      <c r="E222" s="122"/>
      <c r="F222" s="123"/>
      <c r="G222" s="124" t="str">
        <f t="shared" si="10"/>
        <v/>
      </c>
      <c r="H222" s="120"/>
      <c r="I222" s="133"/>
      <c r="J222" s="140"/>
      <c r="K222" s="142" t="str">
        <f t="shared" si="11"/>
        <v/>
      </c>
    </row>
    <row r="223" spans="1:11" ht="18.75" customHeight="1">
      <c r="A223" t="str">
        <f t="shared" si="9"/>
        <v>221</v>
      </c>
      <c r="B223" s="12">
        <f>COUNTIF($G$3:G223,G223)</f>
        <v>221</v>
      </c>
      <c r="C223" s="120"/>
      <c r="D223" s="120"/>
      <c r="E223" s="122"/>
      <c r="F223" s="123"/>
      <c r="G223" s="124" t="str">
        <f t="shared" si="10"/>
        <v/>
      </c>
      <c r="H223" s="120"/>
      <c r="I223" s="133"/>
      <c r="J223" s="140"/>
      <c r="K223" s="142" t="str">
        <f t="shared" si="11"/>
        <v/>
      </c>
    </row>
    <row r="224" spans="1:11" ht="18.75" customHeight="1">
      <c r="A224" t="str">
        <f t="shared" si="9"/>
        <v>222</v>
      </c>
      <c r="B224" s="12">
        <f>COUNTIF($G$3:G224,G224)</f>
        <v>222</v>
      </c>
      <c r="C224" s="120"/>
      <c r="D224" s="120"/>
      <c r="E224" s="122"/>
      <c r="F224" s="123"/>
      <c r="G224" s="124" t="str">
        <f t="shared" si="10"/>
        <v/>
      </c>
      <c r="H224" s="120"/>
      <c r="I224" s="133"/>
      <c r="J224" s="140"/>
      <c r="K224" s="142" t="str">
        <f t="shared" si="11"/>
        <v/>
      </c>
    </row>
    <row r="225" spans="1:11" ht="18.75" customHeight="1">
      <c r="A225" t="str">
        <f t="shared" si="9"/>
        <v>223</v>
      </c>
      <c r="B225" s="12">
        <f>COUNTIF($G$3:G225,G225)</f>
        <v>223</v>
      </c>
      <c r="C225" s="120"/>
      <c r="D225" s="120"/>
      <c r="E225" s="122"/>
      <c r="F225" s="123"/>
      <c r="G225" s="124" t="str">
        <f t="shared" si="10"/>
        <v/>
      </c>
      <c r="H225" s="120"/>
      <c r="I225" s="133"/>
      <c r="J225" s="140"/>
      <c r="K225" s="142" t="str">
        <f t="shared" si="11"/>
        <v/>
      </c>
    </row>
    <row r="226" spans="1:11" ht="18.75" customHeight="1">
      <c r="A226" t="str">
        <f t="shared" si="9"/>
        <v>224</v>
      </c>
      <c r="B226" s="12">
        <f>COUNTIF($G$3:G226,G226)</f>
        <v>224</v>
      </c>
      <c r="C226" s="120"/>
      <c r="D226" s="120"/>
      <c r="E226" s="122"/>
      <c r="F226" s="123"/>
      <c r="G226" s="124" t="str">
        <f t="shared" si="10"/>
        <v/>
      </c>
      <c r="H226" s="120"/>
      <c r="I226" s="133"/>
      <c r="J226" s="140"/>
      <c r="K226" s="142" t="str">
        <f t="shared" si="11"/>
        <v/>
      </c>
    </row>
    <row r="227" spans="1:11" ht="18.75" customHeight="1">
      <c r="A227" t="str">
        <f t="shared" si="9"/>
        <v>225</v>
      </c>
      <c r="B227" s="12">
        <f>COUNTIF($G$3:G227,G227)</f>
        <v>225</v>
      </c>
      <c r="C227" s="120"/>
      <c r="D227" s="120"/>
      <c r="E227" s="122"/>
      <c r="F227" s="123"/>
      <c r="G227" s="124" t="str">
        <f t="shared" si="10"/>
        <v/>
      </c>
      <c r="H227" s="120"/>
      <c r="I227" s="133"/>
      <c r="J227" s="140"/>
      <c r="K227" s="142" t="str">
        <f t="shared" si="11"/>
        <v/>
      </c>
    </row>
    <row r="228" spans="1:11" ht="18.75" customHeight="1">
      <c r="A228" t="str">
        <f t="shared" si="9"/>
        <v>226</v>
      </c>
      <c r="B228" s="12">
        <f>COUNTIF($G$3:G228,G228)</f>
        <v>226</v>
      </c>
      <c r="C228" s="120"/>
      <c r="D228" s="120"/>
      <c r="E228" s="122"/>
      <c r="F228" s="123"/>
      <c r="G228" s="124" t="str">
        <f t="shared" si="10"/>
        <v/>
      </c>
      <c r="H228" s="120"/>
      <c r="I228" s="133"/>
      <c r="J228" s="140"/>
      <c r="K228" s="142" t="str">
        <f t="shared" si="11"/>
        <v/>
      </c>
    </row>
    <row r="229" spans="1:11" ht="18.75" customHeight="1">
      <c r="A229" t="str">
        <f t="shared" si="9"/>
        <v>227</v>
      </c>
      <c r="B229" s="12">
        <f>COUNTIF($G$3:G229,G229)</f>
        <v>227</v>
      </c>
      <c r="C229" s="120"/>
      <c r="D229" s="120"/>
      <c r="E229" s="122"/>
      <c r="F229" s="123"/>
      <c r="G229" s="124" t="str">
        <f t="shared" si="10"/>
        <v/>
      </c>
      <c r="H229" s="120"/>
      <c r="I229" s="133"/>
      <c r="J229" s="140"/>
      <c r="K229" s="142" t="str">
        <f t="shared" si="11"/>
        <v/>
      </c>
    </row>
    <row r="230" spans="1:11" ht="18.75" customHeight="1">
      <c r="A230" t="str">
        <f t="shared" si="9"/>
        <v>228</v>
      </c>
      <c r="B230" s="12">
        <f>COUNTIF($G$3:G230,G230)</f>
        <v>228</v>
      </c>
      <c r="C230" s="120"/>
      <c r="D230" s="120"/>
      <c r="E230" s="122"/>
      <c r="F230" s="123"/>
      <c r="G230" s="124" t="str">
        <f t="shared" si="10"/>
        <v/>
      </c>
      <c r="H230" s="120"/>
      <c r="I230" s="133"/>
      <c r="J230" s="140"/>
      <c r="K230" s="142" t="str">
        <f t="shared" si="11"/>
        <v/>
      </c>
    </row>
    <row r="231" spans="1:11" ht="18.75" customHeight="1">
      <c r="A231" t="str">
        <f t="shared" si="9"/>
        <v>229</v>
      </c>
      <c r="B231" s="12">
        <f>COUNTIF($G$3:G231,G231)</f>
        <v>229</v>
      </c>
      <c r="C231" s="120"/>
      <c r="D231" s="120"/>
      <c r="E231" s="122"/>
      <c r="F231" s="123"/>
      <c r="G231" s="124" t="str">
        <f t="shared" si="10"/>
        <v/>
      </c>
      <c r="H231" s="120"/>
      <c r="I231" s="133"/>
      <c r="J231" s="140"/>
      <c r="K231" s="142" t="str">
        <f t="shared" si="11"/>
        <v/>
      </c>
    </row>
    <row r="232" spans="1:11" ht="18.75" customHeight="1">
      <c r="A232" t="str">
        <f t="shared" si="9"/>
        <v>230</v>
      </c>
      <c r="B232" s="12">
        <f>COUNTIF($G$3:G232,G232)</f>
        <v>230</v>
      </c>
      <c r="C232" s="120"/>
      <c r="D232" s="120"/>
      <c r="E232" s="122"/>
      <c r="F232" s="123"/>
      <c r="G232" s="124" t="str">
        <f t="shared" si="10"/>
        <v/>
      </c>
      <c r="H232" s="120"/>
      <c r="I232" s="133"/>
      <c r="J232" s="140"/>
      <c r="K232" s="142" t="str">
        <f t="shared" si="11"/>
        <v/>
      </c>
    </row>
    <row r="233" spans="1:11" ht="18.75" customHeight="1">
      <c r="A233" t="str">
        <f t="shared" si="9"/>
        <v>231</v>
      </c>
      <c r="B233" s="12">
        <f>COUNTIF($G$3:G233,G233)</f>
        <v>231</v>
      </c>
      <c r="C233" s="120"/>
      <c r="D233" s="120"/>
      <c r="E233" s="122"/>
      <c r="F233" s="123"/>
      <c r="G233" s="124" t="str">
        <f t="shared" si="10"/>
        <v/>
      </c>
      <c r="H233" s="120"/>
      <c r="I233" s="133"/>
      <c r="J233" s="140"/>
      <c r="K233" s="142" t="str">
        <f t="shared" si="11"/>
        <v/>
      </c>
    </row>
    <row r="234" spans="1:11" ht="18.75" customHeight="1">
      <c r="A234" t="str">
        <f t="shared" si="9"/>
        <v>232</v>
      </c>
      <c r="B234" s="12">
        <f>COUNTIF($G$3:G234,G234)</f>
        <v>232</v>
      </c>
      <c r="C234" s="120"/>
      <c r="D234" s="120"/>
      <c r="E234" s="122"/>
      <c r="F234" s="123"/>
      <c r="G234" s="124" t="str">
        <f t="shared" si="10"/>
        <v/>
      </c>
      <c r="H234" s="120"/>
      <c r="I234" s="133"/>
      <c r="J234" s="140"/>
      <c r="K234" s="142" t="str">
        <f t="shared" si="11"/>
        <v/>
      </c>
    </row>
    <row r="235" spans="1:11" ht="18.75" customHeight="1">
      <c r="A235" t="str">
        <f t="shared" si="9"/>
        <v>233</v>
      </c>
      <c r="B235" s="12">
        <f>COUNTIF($G$3:G235,G235)</f>
        <v>233</v>
      </c>
      <c r="C235" s="120"/>
      <c r="D235" s="120"/>
      <c r="E235" s="122"/>
      <c r="F235" s="123"/>
      <c r="G235" s="124" t="str">
        <f t="shared" si="10"/>
        <v/>
      </c>
      <c r="H235" s="120"/>
      <c r="I235" s="133"/>
      <c r="J235" s="140"/>
      <c r="K235" s="142" t="str">
        <f t="shared" si="11"/>
        <v/>
      </c>
    </row>
    <row r="236" spans="1:11" ht="18.75" customHeight="1">
      <c r="A236" t="str">
        <f t="shared" si="9"/>
        <v>234</v>
      </c>
      <c r="B236" s="12">
        <f>COUNTIF($G$3:G236,G236)</f>
        <v>234</v>
      </c>
      <c r="C236" s="120"/>
      <c r="D236" s="120"/>
      <c r="E236" s="122"/>
      <c r="F236" s="123"/>
      <c r="G236" s="124" t="str">
        <f t="shared" si="10"/>
        <v/>
      </c>
      <c r="H236" s="120"/>
      <c r="I236" s="133"/>
      <c r="J236" s="140"/>
      <c r="K236" s="142" t="str">
        <f t="shared" si="11"/>
        <v/>
      </c>
    </row>
    <row r="237" spans="1:11" ht="18.75" customHeight="1">
      <c r="A237" t="str">
        <f t="shared" si="9"/>
        <v>235</v>
      </c>
      <c r="B237" s="12">
        <f>COUNTIF($G$3:G237,G237)</f>
        <v>235</v>
      </c>
      <c r="C237" s="120"/>
      <c r="D237" s="120"/>
      <c r="E237" s="122"/>
      <c r="F237" s="123"/>
      <c r="G237" s="124" t="str">
        <f t="shared" si="10"/>
        <v/>
      </c>
      <c r="H237" s="120"/>
      <c r="I237" s="133"/>
      <c r="J237" s="140"/>
      <c r="K237" s="142" t="str">
        <f t="shared" si="11"/>
        <v/>
      </c>
    </row>
    <row r="238" spans="1:11" ht="18.75" customHeight="1">
      <c r="A238" t="str">
        <f t="shared" si="9"/>
        <v>236</v>
      </c>
      <c r="B238" s="12">
        <f>COUNTIF($G$3:G238,G238)</f>
        <v>236</v>
      </c>
      <c r="C238" s="120"/>
      <c r="D238" s="120"/>
      <c r="E238" s="122"/>
      <c r="F238" s="123"/>
      <c r="G238" s="124" t="str">
        <f t="shared" si="10"/>
        <v/>
      </c>
      <c r="H238" s="120"/>
      <c r="I238" s="133"/>
      <c r="J238" s="140"/>
      <c r="K238" s="142" t="str">
        <f t="shared" si="11"/>
        <v/>
      </c>
    </row>
    <row r="239" spans="1:11" ht="18.75" customHeight="1">
      <c r="A239" t="str">
        <f t="shared" si="9"/>
        <v>237</v>
      </c>
      <c r="B239" s="12">
        <f>COUNTIF($G$3:G239,G239)</f>
        <v>237</v>
      </c>
      <c r="C239" s="120"/>
      <c r="D239" s="120"/>
      <c r="E239" s="122"/>
      <c r="F239" s="123"/>
      <c r="G239" s="124" t="str">
        <f t="shared" si="10"/>
        <v/>
      </c>
      <c r="H239" s="120"/>
      <c r="I239" s="133"/>
      <c r="J239" s="140"/>
      <c r="K239" s="142" t="str">
        <f t="shared" si="11"/>
        <v/>
      </c>
    </row>
    <row r="240" spans="1:11" ht="18.75" customHeight="1">
      <c r="A240" t="str">
        <f t="shared" si="9"/>
        <v>238</v>
      </c>
      <c r="B240" s="12">
        <f>COUNTIF($G$3:G240,G240)</f>
        <v>238</v>
      </c>
      <c r="C240" s="120"/>
      <c r="D240" s="120"/>
      <c r="E240" s="122"/>
      <c r="F240" s="123"/>
      <c r="G240" s="124" t="str">
        <f t="shared" si="10"/>
        <v/>
      </c>
      <c r="H240" s="120"/>
      <c r="I240" s="133"/>
      <c r="J240" s="140"/>
      <c r="K240" s="142" t="str">
        <f t="shared" si="11"/>
        <v/>
      </c>
    </row>
    <row r="241" spans="1:11" ht="18.75" customHeight="1">
      <c r="A241" t="str">
        <f t="shared" si="9"/>
        <v>239</v>
      </c>
      <c r="B241" s="12">
        <f>COUNTIF($G$3:G241,G241)</f>
        <v>239</v>
      </c>
      <c r="C241" s="120"/>
      <c r="D241" s="120"/>
      <c r="E241" s="122"/>
      <c r="F241" s="123"/>
      <c r="G241" s="124" t="str">
        <f t="shared" si="10"/>
        <v/>
      </c>
      <c r="H241" s="120"/>
      <c r="I241" s="133"/>
      <c r="J241" s="140"/>
      <c r="K241" s="142" t="str">
        <f t="shared" si="11"/>
        <v/>
      </c>
    </row>
    <row r="242" spans="1:11" ht="18.75" customHeight="1">
      <c r="A242" t="str">
        <f t="shared" si="9"/>
        <v>240</v>
      </c>
      <c r="B242" s="12">
        <f>COUNTIF($G$3:G242,G242)</f>
        <v>240</v>
      </c>
      <c r="C242" s="120"/>
      <c r="D242" s="120"/>
      <c r="E242" s="122"/>
      <c r="F242" s="123"/>
      <c r="G242" s="124" t="str">
        <f t="shared" si="10"/>
        <v/>
      </c>
      <c r="H242" s="120"/>
      <c r="I242" s="133"/>
      <c r="J242" s="140"/>
      <c r="K242" s="142" t="str">
        <f t="shared" si="11"/>
        <v/>
      </c>
    </row>
    <row r="243" spans="1:11" ht="18.75" customHeight="1">
      <c r="A243" t="str">
        <f t="shared" si="9"/>
        <v>241</v>
      </c>
      <c r="B243" s="12">
        <f>COUNTIF($G$3:G243,G243)</f>
        <v>241</v>
      </c>
      <c r="C243" s="120"/>
      <c r="D243" s="120"/>
      <c r="E243" s="122"/>
      <c r="F243" s="123"/>
      <c r="G243" s="124" t="str">
        <f t="shared" si="10"/>
        <v/>
      </c>
      <c r="H243" s="120"/>
      <c r="I243" s="133"/>
      <c r="J243" s="140"/>
      <c r="K243" s="142" t="str">
        <f t="shared" si="11"/>
        <v/>
      </c>
    </row>
    <row r="244" spans="1:11" ht="18.75" customHeight="1">
      <c r="A244" t="str">
        <f t="shared" si="9"/>
        <v>242</v>
      </c>
      <c r="B244" s="12">
        <f>COUNTIF($G$3:G244,G244)</f>
        <v>242</v>
      </c>
      <c r="C244" s="120"/>
      <c r="D244" s="120"/>
      <c r="E244" s="122"/>
      <c r="F244" s="123"/>
      <c r="G244" s="124" t="str">
        <f t="shared" si="10"/>
        <v/>
      </c>
      <c r="H244" s="120"/>
      <c r="I244" s="133"/>
      <c r="J244" s="140"/>
      <c r="K244" s="142" t="str">
        <f t="shared" si="11"/>
        <v/>
      </c>
    </row>
    <row r="245" spans="1:11" ht="18.75" customHeight="1">
      <c r="A245" t="str">
        <f t="shared" si="9"/>
        <v>243</v>
      </c>
      <c r="B245" s="12">
        <f>COUNTIF($G$3:G245,G245)</f>
        <v>243</v>
      </c>
      <c r="C245" s="120"/>
      <c r="D245" s="120"/>
      <c r="E245" s="122"/>
      <c r="F245" s="123"/>
      <c r="G245" s="124" t="str">
        <f t="shared" si="10"/>
        <v/>
      </c>
      <c r="H245" s="120"/>
      <c r="I245" s="133"/>
      <c r="J245" s="140"/>
      <c r="K245" s="142" t="str">
        <f t="shared" si="11"/>
        <v/>
      </c>
    </row>
    <row r="246" spans="1:11" ht="18.75" customHeight="1">
      <c r="A246" t="str">
        <f t="shared" si="9"/>
        <v>244</v>
      </c>
      <c r="B246" s="12">
        <f>COUNTIF($G$3:G246,G246)</f>
        <v>244</v>
      </c>
      <c r="C246" s="120"/>
      <c r="D246" s="120"/>
      <c r="E246" s="122"/>
      <c r="F246" s="123"/>
      <c r="G246" s="124" t="str">
        <f t="shared" si="10"/>
        <v/>
      </c>
      <c r="H246" s="120"/>
      <c r="I246" s="133"/>
      <c r="J246" s="140"/>
      <c r="K246" s="142" t="str">
        <f t="shared" si="11"/>
        <v/>
      </c>
    </row>
    <row r="247" spans="1:11" ht="18.75" customHeight="1">
      <c r="A247" t="str">
        <f t="shared" si="9"/>
        <v>245</v>
      </c>
      <c r="B247" s="12">
        <f>COUNTIF($G$3:G247,G247)</f>
        <v>245</v>
      </c>
      <c r="C247" s="120"/>
      <c r="D247" s="120"/>
      <c r="E247" s="122"/>
      <c r="F247" s="123"/>
      <c r="G247" s="124" t="str">
        <f t="shared" si="10"/>
        <v/>
      </c>
      <c r="H247" s="120"/>
      <c r="I247" s="133"/>
      <c r="J247" s="140"/>
      <c r="K247" s="142" t="str">
        <f t="shared" si="11"/>
        <v/>
      </c>
    </row>
    <row r="248" spans="1:11" ht="18.75" customHeight="1">
      <c r="A248" t="str">
        <f t="shared" si="9"/>
        <v>246</v>
      </c>
      <c r="B248" s="12">
        <f>COUNTIF($G$3:G248,G248)</f>
        <v>246</v>
      </c>
      <c r="C248" s="120"/>
      <c r="D248" s="120"/>
      <c r="E248" s="122"/>
      <c r="F248" s="123"/>
      <c r="G248" s="124" t="str">
        <f t="shared" si="10"/>
        <v/>
      </c>
      <c r="H248" s="120"/>
      <c r="I248" s="133"/>
      <c r="J248" s="140"/>
      <c r="K248" s="142" t="str">
        <f t="shared" si="11"/>
        <v/>
      </c>
    </row>
    <row r="249" spans="1:11" ht="18.75" customHeight="1">
      <c r="A249" t="str">
        <f t="shared" si="9"/>
        <v>247</v>
      </c>
      <c r="B249" s="12">
        <f>COUNTIF($G$3:G249,G249)</f>
        <v>247</v>
      </c>
      <c r="C249" s="120"/>
      <c r="D249" s="120"/>
      <c r="E249" s="122"/>
      <c r="F249" s="123"/>
      <c r="G249" s="124" t="str">
        <f t="shared" si="10"/>
        <v/>
      </c>
      <c r="H249" s="120"/>
      <c r="I249" s="133"/>
      <c r="J249" s="140"/>
      <c r="K249" s="142" t="str">
        <f t="shared" si="11"/>
        <v/>
      </c>
    </row>
    <row r="250" spans="1:11" ht="18.75" customHeight="1">
      <c r="A250" t="str">
        <f t="shared" si="9"/>
        <v>248</v>
      </c>
      <c r="B250" s="12">
        <f>COUNTIF($G$3:G250,G250)</f>
        <v>248</v>
      </c>
      <c r="C250" s="120"/>
      <c r="D250" s="120"/>
      <c r="E250" s="122"/>
      <c r="F250" s="123"/>
      <c r="G250" s="124" t="str">
        <f t="shared" si="10"/>
        <v/>
      </c>
      <c r="H250" s="120"/>
      <c r="I250" s="133"/>
      <c r="J250" s="140"/>
      <c r="K250" s="142" t="str">
        <f t="shared" si="11"/>
        <v/>
      </c>
    </row>
    <row r="251" spans="1:11" ht="18.75" customHeight="1">
      <c r="A251" t="str">
        <f t="shared" si="9"/>
        <v>249</v>
      </c>
      <c r="B251" s="12">
        <f>COUNTIF($G$3:G251,G251)</f>
        <v>249</v>
      </c>
      <c r="C251" s="120"/>
      <c r="D251" s="120"/>
      <c r="E251" s="122"/>
      <c r="F251" s="123"/>
      <c r="G251" s="124" t="str">
        <f t="shared" si="10"/>
        <v/>
      </c>
      <c r="H251" s="120"/>
      <c r="I251" s="133"/>
      <c r="J251" s="140"/>
      <c r="K251" s="142" t="str">
        <f t="shared" si="11"/>
        <v/>
      </c>
    </row>
    <row r="252" spans="1:11" ht="18.75" customHeight="1">
      <c r="A252" t="str">
        <f t="shared" si="9"/>
        <v>250</v>
      </c>
      <c r="B252" s="12">
        <f>COUNTIF($G$3:G252,G252)</f>
        <v>250</v>
      </c>
      <c r="C252" s="120"/>
      <c r="D252" s="120"/>
      <c r="E252" s="122"/>
      <c r="F252" s="123"/>
      <c r="G252" s="124" t="str">
        <f t="shared" si="10"/>
        <v/>
      </c>
      <c r="H252" s="120"/>
      <c r="I252" s="133"/>
      <c r="J252" s="140"/>
      <c r="K252" s="142" t="str">
        <f t="shared" si="11"/>
        <v/>
      </c>
    </row>
    <row r="253" spans="1:11" ht="18.75" customHeight="1">
      <c r="A253" t="str">
        <f t="shared" si="9"/>
        <v>251</v>
      </c>
      <c r="B253" s="12">
        <f>COUNTIF($G$3:G253,G253)</f>
        <v>251</v>
      </c>
      <c r="C253" s="120"/>
      <c r="D253" s="120"/>
      <c r="E253" s="122"/>
      <c r="F253" s="123"/>
      <c r="G253" s="124" t="str">
        <f t="shared" si="10"/>
        <v/>
      </c>
      <c r="H253" s="120"/>
      <c r="I253" s="133"/>
      <c r="J253" s="140"/>
      <c r="K253" s="142" t="str">
        <f t="shared" si="11"/>
        <v/>
      </c>
    </row>
    <row r="254" spans="1:11" ht="18.75" customHeight="1">
      <c r="A254" t="str">
        <f t="shared" si="9"/>
        <v>252</v>
      </c>
      <c r="B254" s="12">
        <f>COUNTIF($G$3:G254,G254)</f>
        <v>252</v>
      </c>
      <c r="C254" s="120"/>
      <c r="D254" s="120"/>
      <c r="E254" s="122"/>
      <c r="F254" s="123"/>
      <c r="G254" s="124" t="str">
        <f t="shared" si="10"/>
        <v/>
      </c>
      <c r="H254" s="120"/>
      <c r="I254" s="133"/>
      <c r="J254" s="140"/>
      <c r="K254" s="142" t="str">
        <f t="shared" si="11"/>
        <v/>
      </c>
    </row>
    <row r="255" spans="1:11" ht="18.75" customHeight="1">
      <c r="A255" t="str">
        <f t="shared" si="9"/>
        <v>253</v>
      </c>
      <c r="B255" s="12">
        <f>COUNTIF($G$3:G255,G255)</f>
        <v>253</v>
      </c>
      <c r="C255" s="120"/>
      <c r="D255" s="120"/>
      <c r="E255" s="122"/>
      <c r="F255" s="123"/>
      <c r="G255" s="124" t="str">
        <f t="shared" si="10"/>
        <v/>
      </c>
      <c r="H255" s="120"/>
      <c r="I255" s="133"/>
      <c r="J255" s="140"/>
      <c r="K255" s="142" t="str">
        <f t="shared" si="11"/>
        <v/>
      </c>
    </row>
    <row r="256" spans="1:11" ht="18.75" customHeight="1">
      <c r="A256" t="str">
        <f t="shared" si="9"/>
        <v>254</v>
      </c>
      <c r="B256" s="12">
        <f>COUNTIF($G$3:G256,G256)</f>
        <v>254</v>
      </c>
      <c r="C256" s="120"/>
      <c r="D256" s="120"/>
      <c r="E256" s="122"/>
      <c r="F256" s="123"/>
      <c r="G256" s="124" t="str">
        <f t="shared" si="10"/>
        <v/>
      </c>
      <c r="H256" s="120"/>
      <c r="I256" s="133"/>
      <c r="J256" s="140"/>
      <c r="K256" s="142" t="str">
        <f t="shared" si="11"/>
        <v/>
      </c>
    </row>
    <row r="257" spans="1:11" ht="18.75" customHeight="1">
      <c r="A257" t="str">
        <f t="shared" si="9"/>
        <v>255</v>
      </c>
      <c r="B257" s="12">
        <f>COUNTIF($G$3:G257,G257)</f>
        <v>255</v>
      </c>
      <c r="C257" s="120"/>
      <c r="D257" s="120"/>
      <c r="E257" s="122"/>
      <c r="F257" s="123"/>
      <c r="G257" s="124" t="str">
        <f t="shared" si="10"/>
        <v/>
      </c>
      <c r="H257" s="120"/>
      <c r="I257" s="133"/>
      <c r="J257" s="140"/>
      <c r="K257" s="142" t="str">
        <f t="shared" si="11"/>
        <v/>
      </c>
    </row>
    <row r="258" spans="1:11" ht="18.75" customHeight="1">
      <c r="A258" t="str">
        <f t="shared" si="9"/>
        <v>256</v>
      </c>
      <c r="B258" s="12">
        <f>COUNTIF($G$3:G258,G258)</f>
        <v>256</v>
      </c>
      <c r="C258" s="120"/>
      <c r="D258" s="120"/>
      <c r="E258" s="122"/>
      <c r="F258" s="123"/>
      <c r="G258" s="124" t="str">
        <f t="shared" si="10"/>
        <v/>
      </c>
      <c r="H258" s="120"/>
      <c r="I258" s="133"/>
      <c r="J258" s="140"/>
      <c r="K258" s="142" t="str">
        <f t="shared" si="11"/>
        <v/>
      </c>
    </row>
    <row r="259" spans="1:11" ht="18.75" customHeight="1">
      <c r="A259" t="str">
        <f t="shared" ref="A259:A322" si="12">G259&amp;B259</f>
        <v>257</v>
      </c>
      <c r="B259" s="12">
        <f>COUNTIF($G$3:G259,G259)</f>
        <v>257</v>
      </c>
      <c r="C259" s="120"/>
      <c r="D259" s="120"/>
      <c r="E259" s="122"/>
      <c r="F259" s="123"/>
      <c r="G259" s="124" t="str">
        <f t="shared" ref="G259:G322" si="13">IF(AND(E259="収入",F259=1),"会費",(IF(AND(E259="収入",F259=2),"補助金および助成金",(IF(AND(E259="収入",F259=3),"寄付金",(IF(AND(E259="収入",F259=4),"雑収入",(IF(AND(E259="収入",F259=5),"前年度繰越金",(IF(AND(E259="支出",F259=1),"社会奉仕活動",(IF(AND(E259="支出",F259=2),"生きがいを高める活動",(IF(AND(E259="支出",F259=3),"健康を進める活動",(IF(AND(E259="支出",F259=4),"その他の社会活動",(IF(AND(E259="支出",F259=5),"補助対象外","")))))))))))))))))))</f>
        <v/>
      </c>
      <c r="H259" s="120"/>
      <c r="I259" s="133"/>
      <c r="J259" s="140"/>
      <c r="K259" s="142" t="str">
        <f t="shared" si="11"/>
        <v/>
      </c>
    </row>
    <row r="260" spans="1:11" ht="18.75" customHeight="1">
      <c r="A260" t="str">
        <f t="shared" si="12"/>
        <v>258</v>
      </c>
      <c r="B260" s="12">
        <f>COUNTIF($G$3:G260,G260)</f>
        <v>258</v>
      </c>
      <c r="C260" s="120"/>
      <c r="D260" s="120"/>
      <c r="E260" s="122"/>
      <c r="F260" s="123"/>
      <c r="G260" s="124" t="str">
        <f t="shared" si="13"/>
        <v/>
      </c>
      <c r="H260" s="120"/>
      <c r="I260" s="133"/>
      <c r="J260" s="140"/>
      <c r="K260" s="142" t="str">
        <f t="shared" ref="K260:K323" si="14">IF(AND((E260="収入"),I260&gt;0),(K259+I260),(IF(AND((E260="支出"),J260&gt;0),(K259-J260),"")))</f>
        <v/>
      </c>
    </row>
    <row r="261" spans="1:11" ht="18.75" customHeight="1">
      <c r="A261" t="str">
        <f t="shared" si="12"/>
        <v>259</v>
      </c>
      <c r="B261" s="12">
        <f>COUNTIF($G$3:G261,G261)</f>
        <v>259</v>
      </c>
      <c r="C261" s="120"/>
      <c r="D261" s="120"/>
      <c r="E261" s="122"/>
      <c r="F261" s="123"/>
      <c r="G261" s="124" t="str">
        <f t="shared" si="13"/>
        <v/>
      </c>
      <c r="H261" s="120"/>
      <c r="I261" s="133"/>
      <c r="J261" s="140"/>
      <c r="K261" s="142" t="str">
        <f t="shared" si="14"/>
        <v/>
      </c>
    </row>
    <row r="262" spans="1:11" ht="18.75" customHeight="1">
      <c r="A262" t="str">
        <f t="shared" si="12"/>
        <v>260</v>
      </c>
      <c r="B262" s="12">
        <f>COUNTIF($G$3:G262,G262)</f>
        <v>260</v>
      </c>
      <c r="C262" s="120"/>
      <c r="D262" s="120"/>
      <c r="E262" s="122"/>
      <c r="F262" s="123"/>
      <c r="G262" s="124" t="str">
        <f t="shared" si="13"/>
        <v/>
      </c>
      <c r="H262" s="120"/>
      <c r="I262" s="133"/>
      <c r="J262" s="140"/>
      <c r="K262" s="142" t="str">
        <f t="shared" si="14"/>
        <v/>
      </c>
    </row>
    <row r="263" spans="1:11" ht="18.75" customHeight="1">
      <c r="A263" t="str">
        <f t="shared" si="12"/>
        <v>261</v>
      </c>
      <c r="B263" s="12">
        <f>COUNTIF($G$3:G263,G263)</f>
        <v>261</v>
      </c>
      <c r="C263" s="120"/>
      <c r="D263" s="120"/>
      <c r="E263" s="122"/>
      <c r="F263" s="123"/>
      <c r="G263" s="124" t="str">
        <f t="shared" si="13"/>
        <v/>
      </c>
      <c r="H263" s="120"/>
      <c r="I263" s="133"/>
      <c r="J263" s="140"/>
      <c r="K263" s="142" t="str">
        <f t="shared" si="14"/>
        <v/>
      </c>
    </row>
    <row r="264" spans="1:11" ht="18.75" customHeight="1">
      <c r="A264" t="str">
        <f t="shared" si="12"/>
        <v>262</v>
      </c>
      <c r="B264" s="12">
        <f>COUNTIF($G$3:G264,G264)</f>
        <v>262</v>
      </c>
      <c r="C264" s="120"/>
      <c r="D264" s="120"/>
      <c r="E264" s="122"/>
      <c r="F264" s="123"/>
      <c r="G264" s="124" t="str">
        <f t="shared" si="13"/>
        <v/>
      </c>
      <c r="H264" s="120"/>
      <c r="I264" s="133"/>
      <c r="J264" s="140"/>
      <c r="K264" s="142" t="str">
        <f t="shared" si="14"/>
        <v/>
      </c>
    </row>
    <row r="265" spans="1:11" ht="18.75" customHeight="1">
      <c r="A265" t="str">
        <f t="shared" si="12"/>
        <v>263</v>
      </c>
      <c r="B265" s="12">
        <f>COUNTIF($G$3:G265,G265)</f>
        <v>263</v>
      </c>
      <c r="C265" s="120"/>
      <c r="D265" s="120"/>
      <c r="E265" s="122"/>
      <c r="F265" s="123"/>
      <c r="G265" s="124" t="str">
        <f t="shared" si="13"/>
        <v/>
      </c>
      <c r="H265" s="120"/>
      <c r="I265" s="133"/>
      <c r="J265" s="140"/>
      <c r="K265" s="142" t="str">
        <f t="shared" si="14"/>
        <v/>
      </c>
    </row>
    <row r="266" spans="1:11" ht="18.75" customHeight="1">
      <c r="A266" t="str">
        <f t="shared" si="12"/>
        <v>264</v>
      </c>
      <c r="B266" s="12">
        <f>COUNTIF($G$3:G266,G266)</f>
        <v>264</v>
      </c>
      <c r="C266" s="120"/>
      <c r="D266" s="120"/>
      <c r="E266" s="122"/>
      <c r="F266" s="123"/>
      <c r="G266" s="124" t="str">
        <f t="shared" si="13"/>
        <v/>
      </c>
      <c r="H266" s="120"/>
      <c r="I266" s="133"/>
      <c r="J266" s="140"/>
      <c r="K266" s="142" t="str">
        <f t="shared" si="14"/>
        <v/>
      </c>
    </row>
    <row r="267" spans="1:11" ht="18.75" customHeight="1">
      <c r="A267" t="str">
        <f t="shared" si="12"/>
        <v>265</v>
      </c>
      <c r="B267" s="12">
        <f>COUNTIF($G$3:G267,G267)</f>
        <v>265</v>
      </c>
      <c r="C267" s="120"/>
      <c r="D267" s="120"/>
      <c r="E267" s="122"/>
      <c r="F267" s="123"/>
      <c r="G267" s="124" t="str">
        <f t="shared" si="13"/>
        <v/>
      </c>
      <c r="H267" s="120"/>
      <c r="I267" s="133"/>
      <c r="J267" s="140"/>
      <c r="K267" s="142" t="str">
        <f t="shared" si="14"/>
        <v/>
      </c>
    </row>
    <row r="268" spans="1:11" ht="18.75" customHeight="1">
      <c r="A268" t="str">
        <f t="shared" si="12"/>
        <v>266</v>
      </c>
      <c r="B268" s="12">
        <f>COUNTIF($G$3:G268,G268)</f>
        <v>266</v>
      </c>
      <c r="C268" s="120"/>
      <c r="D268" s="120"/>
      <c r="E268" s="122"/>
      <c r="F268" s="123"/>
      <c r="G268" s="124" t="str">
        <f t="shared" si="13"/>
        <v/>
      </c>
      <c r="H268" s="120"/>
      <c r="I268" s="133"/>
      <c r="J268" s="140"/>
      <c r="K268" s="142" t="str">
        <f t="shared" si="14"/>
        <v/>
      </c>
    </row>
    <row r="269" spans="1:11" ht="18.75" customHeight="1">
      <c r="A269" t="str">
        <f t="shared" si="12"/>
        <v>267</v>
      </c>
      <c r="B269" s="12">
        <f>COUNTIF($G$3:G269,G269)</f>
        <v>267</v>
      </c>
      <c r="C269" s="120"/>
      <c r="D269" s="120"/>
      <c r="E269" s="122"/>
      <c r="F269" s="123"/>
      <c r="G269" s="124" t="str">
        <f t="shared" si="13"/>
        <v/>
      </c>
      <c r="H269" s="120"/>
      <c r="I269" s="133"/>
      <c r="J269" s="140"/>
      <c r="K269" s="142" t="str">
        <f t="shared" si="14"/>
        <v/>
      </c>
    </row>
    <row r="270" spans="1:11" ht="18.75" customHeight="1">
      <c r="A270" t="str">
        <f t="shared" si="12"/>
        <v>268</v>
      </c>
      <c r="B270" s="12">
        <f>COUNTIF($G$3:G270,G270)</f>
        <v>268</v>
      </c>
      <c r="C270" s="120"/>
      <c r="D270" s="120"/>
      <c r="E270" s="122"/>
      <c r="F270" s="123"/>
      <c r="G270" s="124" t="str">
        <f t="shared" si="13"/>
        <v/>
      </c>
      <c r="H270" s="120"/>
      <c r="I270" s="133"/>
      <c r="J270" s="140"/>
      <c r="K270" s="142" t="str">
        <f t="shared" si="14"/>
        <v/>
      </c>
    </row>
    <row r="271" spans="1:11" ht="18.75" customHeight="1">
      <c r="A271" t="str">
        <f t="shared" si="12"/>
        <v>269</v>
      </c>
      <c r="B271" s="12">
        <f>COUNTIF($G$3:G271,G271)</f>
        <v>269</v>
      </c>
      <c r="C271" s="120"/>
      <c r="D271" s="120"/>
      <c r="E271" s="122"/>
      <c r="F271" s="123"/>
      <c r="G271" s="124" t="str">
        <f t="shared" si="13"/>
        <v/>
      </c>
      <c r="H271" s="120"/>
      <c r="I271" s="133"/>
      <c r="J271" s="140"/>
      <c r="K271" s="142" t="str">
        <f t="shared" si="14"/>
        <v/>
      </c>
    </row>
    <row r="272" spans="1:11" ht="18.75" customHeight="1">
      <c r="A272" t="str">
        <f t="shared" si="12"/>
        <v>270</v>
      </c>
      <c r="B272" s="12">
        <f>COUNTIF($G$3:G272,G272)</f>
        <v>270</v>
      </c>
      <c r="C272" s="120"/>
      <c r="D272" s="120"/>
      <c r="E272" s="122"/>
      <c r="F272" s="123"/>
      <c r="G272" s="124" t="str">
        <f t="shared" si="13"/>
        <v/>
      </c>
      <c r="H272" s="120"/>
      <c r="I272" s="133"/>
      <c r="J272" s="140"/>
      <c r="K272" s="142" t="str">
        <f t="shared" si="14"/>
        <v/>
      </c>
    </row>
    <row r="273" spans="1:11" ht="18.75" customHeight="1">
      <c r="A273" t="str">
        <f t="shared" si="12"/>
        <v>271</v>
      </c>
      <c r="B273" s="12">
        <f>COUNTIF($G$3:G273,G273)</f>
        <v>271</v>
      </c>
      <c r="C273" s="120"/>
      <c r="D273" s="120"/>
      <c r="E273" s="122"/>
      <c r="F273" s="123"/>
      <c r="G273" s="124" t="str">
        <f t="shared" si="13"/>
        <v/>
      </c>
      <c r="H273" s="120"/>
      <c r="I273" s="133"/>
      <c r="J273" s="140"/>
      <c r="K273" s="142" t="str">
        <f t="shared" si="14"/>
        <v/>
      </c>
    </row>
    <row r="274" spans="1:11" ht="18.75" customHeight="1">
      <c r="A274" t="str">
        <f t="shared" si="12"/>
        <v>272</v>
      </c>
      <c r="B274" s="12">
        <f>COUNTIF($G$3:G274,G274)</f>
        <v>272</v>
      </c>
      <c r="C274" s="120"/>
      <c r="D274" s="120"/>
      <c r="E274" s="122"/>
      <c r="F274" s="123"/>
      <c r="G274" s="124" t="str">
        <f t="shared" si="13"/>
        <v/>
      </c>
      <c r="H274" s="120"/>
      <c r="I274" s="133"/>
      <c r="J274" s="140"/>
      <c r="K274" s="142" t="str">
        <f t="shared" si="14"/>
        <v/>
      </c>
    </row>
    <row r="275" spans="1:11" ht="18.75" customHeight="1">
      <c r="A275" t="str">
        <f t="shared" si="12"/>
        <v>273</v>
      </c>
      <c r="B275" s="12">
        <f>COUNTIF($G$3:G275,G275)</f>
        <v>273</v>
      </c>
      <c r="C275" s="120"/>
      <c r="D275" s="120"/>
      <c r="E275" s="122"/>
      <c r="F275" s="123"/>
      <c r="G275" s="124" t="str">
        <f t="shared" si="13"/>
        <v/>
      </c>
      <c r="H275" s="120"/>
      <c r="I275" s="133"/>
      <c r="J275" s="140"/>
      <c r="K275" s="142" t="str">
        <f t="shared" si="14"/>
        <v/>
      </c>
    </row>
    <row r="276" spans="1:11" ht="18.75" customHeight="1">
      <c r="A276" t="str">
        <f t="shared" si="12"/>
        <v>274</v>
      </c>
      <c r="B276" s="12">
        <f>COUNTIF($G$3:G276,G276)</f>
        <v>274</v>
      </c>
      <c r="C276" s="120"/>
      <c r="D276" s="120"/>
      <c r="E276" s="122"/>
      <c r="F276" s="123"/>
      <c r="G276" s="124" t="str">
        <f t="shared" si="13"/>
        <v/>
      </c>
      <c r="H276" s="120"/>
      <c r="I276" s="133"/>
      <c r="J276" s="140"/>
      <c r="K276" s="142" t="str">
        <f t="shared" si="14"/>
        <v/>
      </c>
    </row>
    <row r="277" spans="1:11" ht="18.75" customHeight="1">
      <c r="A277" t="str">
        <f t="shared" si="12"/>
        <v>275</v>
      </c>
      <c r="B277" s="12">
        <f>COUNTIF($G$3:G277,G277)</f>
        <v>275</v>
      </c>
      <c r="C277" s="120"/>
      <c r="D277" s="120"/>
      <c r="E277" s="122"/>
      <c r="F277" s="123"/>
      <c r="G277" s="124" t="str">
        <f t="shared" si="13"/>
        <v/>
      </c>
      <c r="H277" s="120"/>
      <c r="I277" s="133"/>
      <c r="J277" s="140"/>
      <c r="K277" s="142" t="str">
        <f t="shared" si="14"/>
        <v/>
      </c>
    </row>
    <row r="278" spans="1:11" ht="18.75" customHeight="1">
      <c r="A278" t="str">
        <f t="shared" si="12"/>
        <v>276</v>
      </c>
      <c r="B278" s="12">
        <f>COUNTIF($G$3:G278,G278)</f>
        <v>276</v>
      </c>
      <c r="C278" s="120"/>
      <c r="D278" s="120"/>
      <c r="E278" s="122"/>
      <c r="F278" s="123"/>
      <c r="G278" s="124" t="str">
        <f t="shared" si="13"/>
        <v/>
      </c>
      <c r="H278" s="120"/>
      <c r="I278" s="133"/>
      <c r="J278" s="140"/>
      <c r="K278" s="142" t="str">
        <f t="shared" si="14"/>
        <v/>
      </c>
    </row>
    <row r="279" spans="1:11" ht="18.75" customHeight="1">
      <c r="A279" t="str">
        <f t="shared" si="12"/>
        <v>277</v>
      </c>
      <c r="B279" s="12">
        <f>COUNTIF($G$3:G279,G279)</f>
        <v>277</v>
      </c>
      <c r="C279" s="120"/>
      <c r="D279" s="120"/>
      <c r="E279" s="122"/>
      <c r="F279" s="123"/>
      <c r="G279" s="124" t="str">
        <f t="shared" si="13"/>
        <v/>
      </c>
      <c r="H279" s="120"/>
      <c r="I279" s="133"/>
      <c r="J279" s="140"/>
      <c r="K279" s="142" t="str">
        <f t="shared" si="14"/>
        <v/>
      </c>
    </row>
    <row r="280" spans="1:11" ht="18.75" customHeight="1">
      <c r="A280" t="str">
        <f t="shared" si="12"/>
        <v>278</v>
      </c>
      <c r="B280" s="12">
        <f>COUNTIF($G$3:G280,G280)</f>
        <v>278</v>
      </c>
      <c r="C280" s="120"/>
      <c r="D280" s="120"/>
      <c r="E280" s="122"/>
      <c r="F280" s="123"/>
      <c r="G280" s="124" t="str">
        <f t="shared" si="13"/>
        <v/>
      </c>
      <c r="H280" s="120"/>
      <c r="I280" s="133"/>
      <c r="J280" s="140"/>
      <c r="K280" s="142" t="str">
        <f t="shared" si="14"/>
        <v/>
      </c>
    </row>
    <row r="281" spans="1:11" ht="18.75" customHeight="1">
      <c r="A281" t="str">
        <f t="shared" si="12"/>
        <v>279</v>
      </c>
      <c r="B281" s="12">
        <f>COUNTIF($G$3:G281,G281)</f>
        <v>279</v>
      </c>
      <c r="C281" s="120"/>
      <c r="D281" s="120"/>
      <c r="E281" s="122"/>
      <c r="F281" s="123"/>
      <c r="G281" s="124" t="str">
        <f t="shared" si="13"/>
        <v/>
      </c>
      <c r="H281" s="120"/>
      <c r="I281" s="133"/>
      <c r="J281" s="140"/>
      <c r="K281" s="142" t="str">
        <f t="shared" si="14"/>
        <v/>
      </c>
    </row>
    <row r="282" spans="1:11" ht="18.75" customHeight="1">
      <c r="A282" t="str">
        <f t="shared" si="12"/>
        <v>280</v>
      </c>
      <c r="B282" s="12">
        <f>COUNTIF($G$3:G282,G282)</f>
        <v>280</v>
      </c>
      <c r="C282" s="120"/>
      <c r="D282" s="120"/>
      <c r="E282" s="122"/>
      <c r="F282" s="123"/>
      <c r="G282" s="124" t="str">
        <f t="shared" si="13"/>
        <v/>
      </c>
      <c r="H282" s="120"/>
      <c r="I282" s="133"/>
      <c r="J282" s="140"/>
      <c r="K282" s="142" t="str">
        <f t="shared" si="14"/>
        <v/>
      </c>
    </row>
    <row r="283" spans="1:11" ht="18.75" customHeight="1">
      <c r="A283" t="str">
        <f t="shared" si="12"/>
        <v>281</v>
      </c>
      <c r="B283" s="12">
        <f>COUNTIF($G$3:G283,G283)</f>
        <v>281</v>
      </c>
      <c r="C283" s="120"/>
      <c r="D283" s="120"/>
      <c r="E283" s="122"/>
      <c r="F283" s="123"/>
      <c r="G283" s="124" t="str">
        <f t="shared" si="13"/>
        <v/>
      </c>
      <c r="H283" s="120"/>
      <c r="I283" s="133"/>
      <c r="J283" s="140"/>
      <c r="K283" s="142" t="str">
        <f t="shared" si="14"/>
        <v/>
      </c>
    </row>
    <row r="284" spans="1:11" ht="18.75" customHeight="1">
      <c r="A284" t="str">
        <f t="shared" si="12"/>
        <v>282</v>
      </c>
      <c r="B284" s="12">
        <f>COUNTIF($G$3:G284,G284)</f>
        <v>282</v>
      </c>
      <c r="C284" s="120"/>
      <c r="D284" s="120"/>
      <c r="E284" s="122"/>
      <c r="F284" s="123"/>
      <c r="G284" s="124" t="str">
        <f t="shared" si="13"/>
        <v/>
      </c>
      <c r="H284" s="120"/>
      <c r="I284" s="133"/>
      <c r="J284" s="140"/>
      <c r="K284" s="142" t="str">
        <f t="shared" si="14"/>
        <v/>
      </c>
    </row>
    <row r="285" spans="1:11" ht="18.75" customHeight="1">
      <c r="A285" t="str">
        <f t="shared" si="12"/>
        <v>283</v>
      </c>
      <c r="B285" s="12">
        <f>COUNTIF($G$3:G285,G285)</f>
        <v>283</v>
      </c>
      <c r="C285" s="120"/>
      <c r="D285" s="120"/>
      <c r="E285" s="122"/>
      <c r="F285" s="123"/>
      <c r="G285" s="124" t="str">
        <f t="shared" si="13"/>
        <v/>
      </c>
      <c r="H285" s="120"/>
      <c r="I285" s="133"/>
      <c r="J285" s="140"/>
      <c r="K285" s="142" t="str">
        <f t="shared" si="14"/>
        <v/>
      </c>
    </row>
    <row r="286" spans="1:11" ht="18.75" customHeight="1">
      <c r="A286" t="str">
        <f t="shared" si="12"/>
        <v>284</v>
      </c>
      <c r="B286" s="12">
        <f>COUNTIF($G$3:G286,G286)</f>
        <v>284</v>
      </c>
      <c r="C286" s="120"/>
      <c r="D286" s="120"/>
      <c r="E286" s="122"/>
      <c r="F286" s="123"/>
      <c r="G286" s="124" t="str">
        <f t="shared" si="13"/>
        <v/>
      </c>
      <c r="H286" s="120"/>
      <c r="I286" s="133"/>
      <c r="J286" s="140"/>
      <c r="K286" s="142" t="str">
        <f t="shared" si="14"/>
        <v/>
      </c>
    </row>
    <row r="287" spans="1:11" ht="18.75" customHeight="1">
      <c r="A287" t="str">
        <f t="shared" si="12"/>
        <v>285</v>
      </c>
      <c r="B287" s="12">
        <f>COUNTIF($G$3:G287,G287)</f>
        <v>285</v>
      </c>
      <c r="C287" s="120"/>
      <c r="D287" s="120"/>
      <c r="E287" s="122"/>
      <c r="F287" s="123"/>
      <c r="G287" s="124" t="str">
        <f t="shared" si="13"/>
        <v/>
      </c>
      <c r="H287" s="120"/>
      <c r="I287" s="133"/>
      <c r="J287" s="140"/>
      <c r="K287" s="142" t="str">
        <f t="shared" si="14"/>
        <v/>
      </c>
    </row>
    <row r="288" spans="1:11" ht="18.75" customHeight="1">
      <c r="A288" t="str">
        <f t="shared" si="12"/>
        <v>286</v>
      </c>
      <c r="B288" s="12">
        <f>COUNTIF($G$3:G288,G288)</f>
        <v>286</v>
      </c>
      <c r="C288" s="120"/>
      <c r="D288" s="120"/>
      <c r="E288" s="122"/>
      <c r="F288" s="123"/>
      <c r="G288" s="124" t="str">
        <f t="shared" si="13"/>
        <v/>
      </c>
      <c r="H288" s="120"/>
      <c r="I288" s="133"/>
      <c r="J288" s="140"/>
      <c r="K288" s="142" t="str">
        <f t="shared" si="14"/>
        <v/>
      </c>
    </row>
    <row r="289" spans="1:11" ht="18.75" customHeight="1">
      <c r="A289" t="str">
        <f t="shared" si="12"/>
        <v>287</v>
      </c>
      <c r="B289" s="12">
        <f>COUNTIF($G$3:G289,G289)</f>
        <v>287</v>
      </c>
      <c r="C289" s="120"/>
      <c r="D289" s="120"/>
      <c r="E289" s="122"/>
      <c r="F289" s="123"/>
      <c r="G289" s="124" t="str">
        <f t="shared" si="13"/>
        <v/>
      </c>
      <c r="H289" s="120"/>
      <c r="I289" s="133"/>
      <c r="J289" s="140"/>
      <c r="K289" s="142" t="str">
        <f t="shared" si="14"/>
        <v/>
      </c>
    </row>
    <row r="290" spans="1:11" ht="18.75" customHeight="1">
      <c r="A290" t="str">
        <f t="shared" si="12"/>
        <v>288</v>
      </c>
      <c r="B290" s="12">
        <f>COUNTIF($G$3:G290,G290)</f>
        <v>288</v>
      </c>
      <c r="C290" s="120"/>
      <c r="D290" s="120"/>
      <c r="E290" s="122"/>
      <c r="F290" s="123"/>
      <c r="G290" s="124" t="str">
        <f t="shared" si="13"/>
        <v/>
      </c>
      <c r="H290" s="120"/>
      <c r="I290" s="133"/>
      <c r="J290" s="140"/>
      <c r="K290" s="142" t="str">
        <f t="shared" si="14"/>
        <v/>
      </c>
    </row>
    <row r="291" spans="1:11" ht="18.75" customHeight="1">
      <c r="A291" t="str">
        <f t="shared" si="12"/>
        <v>289</v>
      </c>
      <c r="B291" s="12">
        <f>COUNTIF($G$3:G291,G291)</f>
        <v>289</v>
      </c>
      <c r="C291" s="120"/>
      <c r="D291" s="120"/>
      <c r="E291" s="122"/>
      <c r="F291" s="123"/>
      <c r="G291" s="124" t="str">
        <f t="shared" si="13"/>
        <v/>
      </c>
      <c r="H291" s="120"/>
      <c r="I291" s="133"/>
      <c r="J291" s="140"/>
      <c r="K291" s="142" t="str">
        <f t="shared" si="14"/>
        <v/>
      </c>
    </row>
    <row r="292" spans="1:11" ht="18.75" customHeight="1">
      <c r="A292" t="str">
        <f t="shared" si="12"/>
        <v>290</v>
      </c>
      <c r="B292" s="12">
        <f>COUNTIF($G$3:G292,G292)</f>
        <v>290</v>
      </c>
      <c r="C292" s="120"/>
      <c r="D292" s="120"/>
      <c r="E292" s="122"/>
      <c r="F292" s="123"/>
      <c r="G292" s="124" t="str">
        <f t="shared" si="13"/>
        <v/>
      </c>
      <c r="H292" s="120"/>
      <c r="I292" s="133"/>
      <c r="J292" s="140"/>
      <c r="K292" s="142" t="str">
        <f t="shared" si="14"/>
        <v/>
      </c>
    </row>
    <row r="293" spans="1:11" ht="18.75" customHeight="1">
      <c r="A293" t="str">
        <f t="shared" si="12"/>
        <v>291</v>
      </c>
      <c r="B293" s="12">
        <f>COUNTIF($G$3:G293,G293)</f>
        <v>291</v>
      </c>
      <c r="C293" s="120"/>
      <c r="D293" s="120"/>
      <c r="E293" s="122"/>
      <c r="F293" s="123"/>
      <c r="G293" s="124" t="str">
        <f t="shared" si="13"/>
        <v/>
      </c>
      <c r="H293" s="120"/>
      <c r="I293" s="133"/>
      <c r="J293" s="140"/>
      <c r="K293" s="142" t="str">
        <f t="shared" si="14"/>
        <v/>
      </c>
    </row>
    <row r="294" spans="1:11" ht="18.75" customHeight="1">
      <c r="A294" t="str">
        <f t="shared" si="12"/>
        <v>292</v>
      </c>
      <c r="B294" s="12">
        <f>COUNTIF($G$3:G294,G294)</f>
        <v>292</v>
      </c>
      <c r="C294" s="120"/>
      <c r="D294" s="120"/>
      <c r="E294" s="122"/>
      <c r="F294" s="123"/>
      <c r="G294" s="124" t="str">
        <f t="shared" si="13"/>
        <v/>
      </c>
      <c r="H294" s="120"/>
      <c r="I294" s="133"/>
      <c r="J294" s="140"/>
      <c r="K294" s="142" t="str">
        <f t="shared" si="14"/>
        <v/>
      </c>
    </row>
    <row r="295" spans="1:11" ht="18.75" customHeight="1">
      <c r="A295" t="str">
        <f t="shared" si="12"/>
        <v>293</v>
      </c>
      <c r="B295" s="12">
        <f>COUNTIF($G$3:G295,G295)</f>
        <v>293</v>
      </c>
      <c r="C295" s="120"/>
      <c r="D295" s="120"/>
      <c r="E295" s="122"/>
      <c r="F295" s="123"/>
      <c r="G295" s="124" t="str">
        <f t="shared" si="13"/>
        <v/>
      </c>
      <c r="H295" s="120"/>
      <c r="I295" s="133"/>
      <c r="J295" s="140"/>
      <c r="K295" s="142" t="str">
        <f t="shared" si="14"/>
        <v/>
      </c>
    </row>
    <row r="296" spans="1:11" ht="18.75" customHeight="1">
      <c r="A296" t="str">
        <f t="shared" si="12"/>
        <v>294</v>
      </c>
      <c r="B296" s="12">
        <f>COUNTIF($G$3:G296,G296)</f>
        <v>294</v>
      </c>
      <c r="C296" s="120"/>
      <c r="D296" s="120"/>
      <c r="E296" s="122"/>
      <c r="F296" s="123"/>
      <c r="G296" s="124" t="str">
        <f t="shared" si="13"/>
        <v/>
      </c>
      <c r="H296" s="120"/>
      <c r="I296" s="133"/>
      <c r="J296" s="140"/>
      <c r="K296" s="142" t="str">
        <f t="shared" si="14"/>
        <v/>
      </c>
    </row>
    <row r="297" spans="1:11" ht="18.75" customHeight="1">
      <c r="A297" t="str">
        <f t="shared" si="12"/>
        <v>295</v>
      </c>
      <c r="B297" s="12">
        <f>COUNTIF($G$3:G297,G297)</f>
        <v>295</v>
      </c>
      <c r="C297" s="120"/>
      <c r="D297" s="120"/>
      <c r="E297" s="122"/>
      <c r="F297" s="123"/>
      <c r="G297" s="124" t="str">
        <f t="shared" si="13"/>
        <v/>
      </c>
      <c r="H297" s="120"/>
      <c r="I297" s="133"/>
      <c r="J297" s="140"/>
      <c r="K297" s="142" t="str">
        <f t="shared" si="14"/>
        <v/>
      </c>
    </row>
    <row r="298" spans="1:11" ht="18.75" customHeight="1">
      <c r="A298" t="str">
        <f t="shared" si="12"/>
        <v>296</v>
      </c>
      <c r="B298" s="12">
        <f>COUNTIF($G$3:G298,G298)</f>
        <v>296</v>
      </c>
      <c r="C298" s="120"/>
      <c r="D298" s="120"/>
      <c r="E298" s="122"/>
      <c r="F298" s="123"/>
      <c r="G298" s="124" t="str">
        <f t="shared" si="13"/>
        <v/>
      </c>
      <c r="H298" s="120"/>
      <c r="I298" s="133"/>
      <c r="J298" s="140"/>
      <c r="K298" s="142" t="str">
        <f t="shared" si="14"/>
        <v/>
      </c>
    </row>
    <row r="299" spans="1:11" ht="18.75" customHeight="1">
      <c r="A299" t="str">
        <f t="shared" si="12"/>
        <v>297</v>
      </c>
      <c r="B299" s="12">
        <f>COUNTIF($G$3:G299,G299)</f>
        <v>297</v>
      </c>
      <c r="C299" s="120"/>
      <c r="D299" s="120"/>
      <c r="E299" s="122"/>
      <c r="F299" s="123"/>
      <c r="G299" s="124" t="str">
        <f t="shared" si="13"/>
        <v/>
      </c>
      <c r="H299" s="120"/>
      <c r="I299" s="133"/>
      <c r="J299" s="140"/>
      <c r="K299" s="142" t="str">
        <f t="shared" si="14"/>
        <v/>
      </c>
    </row>
    <row r="300" spans="1:11" ht="18.75" customHeight="1">
      <c r="A300" t="str">
        <f t="shared" si="12"/>
        <v>298</v>
      </c>
      <c r="B300" s="12">
        <f>COUNTIF($G$3:G300,G300)</f>
        <v>298</v>
      </c>
      <c r="C300" s="120"/>
      <c r="D300" s="120"/>
      <c r="E300" s="122"/>
      <c r="F300" s="123"/>
      <c r="G300" s="124" t="str">
        <f t="shared" si="13"/>
        <v/>
      </c>
      <c r="H300" s="120"/>
      <c r="I300" s="133"/>
      <c r="J300" s="140"/>
      <c r="K300" s="142" t="str">
        <f t="shared" si="14"/>
        <v/>
      </c>
    </row>
    <row r="301" spans="1:11" ht="18.75" customHeight="1">
      <c r="A301" t="str">
        <f t="shared" si="12"/>
        <v>299</v>
      </c>
      <c r="B301" s="12">
        <f>COUNTIF($G$3:G301,G301)</f>
        <v>299</v>
      </c>
      <c r="C301" s="120"/>
      <c r="D301" s="120"/>
      <c r="E301" s="122"/>
      <c r="F301" s="123"/>
      <c r="G301" s="124" t="str">
        <f t="shared" si="13"/>
        <v/>
      </c>
      <c r="H301" s="120"/>
      <c r="I301" s="133"/>
      <c r="J301" s="140"/>
      <c r="K301" s="142" t="str">
        <f t="shared" si="14"/>
        <v/>
      </c>
    </row>
    <row r="302" spans="1:11" ht="18.75" customHeight="1">
      <c r="A302" t="str">
        <f t="shared" si="12"/>
        <v>300</v>
      </c>
      <c r="B302" s="12">
        <f>COUNTIF($G$3:G302,G302)</f>
        <v>300</v>
      </c>
      <c r="C302" s="120"/>
      <c r="D302" s="120"/>
      <c r="E302" s="122"/>
      <c r="F302" s="123"/>
      <c r="G302" s="124" t="str">
        <f t="shared" si="13"/>
        <v/>
      </c>
      <c r="H302" s="120"/>
      <c r="I302" s="133"/>
      <c r="J302" s="140"/>
      <c r="K302" s="142" t="str">
        <f t="shared" si="14"/>
        <v/>
      </c>
    </row>
    <row r="303" spans="1:11" ht="18.75" customHeight="1">
      <c r="A303" t="str">
        <f t="shared" si="12"/>
        <v>301</v>
      </c>
      <c r="B303" s="12">
        <f>COUNTIF($G$3:G303,G303)</f>
        <v>301</v>
      </c>
      <c r="C303" s="120"/>
      <c r="D303" s="120"/>
      <c r="E303" s="122"/>
      <c r="F303" s="123"/>
      <c r="G303" s="124" t="str">
        <f t="shared" si="13"/>
        <v/>
      </c>
      <c r="H303" s="120"/>
      <c r="I303" s="133"/>
      <c r="J303" s="140"/>
      <c r="K303" s="142" t="str">
        <f t="shared" si="14"/>
        <v/>
      </c>
    </row>
    <row r="304" spans="1:11" ht="18.75" customHeight="1">
      <c r="A304" t="str">
        <f t="shared" si="12"/>
        <v>302</v>
      </c>
      <c r="B304" s="12">
        <f>COUNTIF($G$3:G304,G304)</f>
        <v>302</v>
      </c>
      <c r="C304" s="120"/>
      <c r="D304" s="120"/>
      <c r="E304" s="122"/>
      <c r="F304" s="123"/>
      <c r="G304" s="124" t="str">
        <f t="shared" si="13"/>
        <v/>
      </c>
      <c r="H304" s="120"/>
      <c r="I304" s="133"/>
      <c r="J304" s="140"/>
      <c r="K304" s="142" t="str">
        <f t="shared" si="14"/>
        <v/>
      </c>
    </row>
    <row r="305" spans="1:11" ht="18.75" customHeight="1">
      <c r="A305" t="str">
        <f t="shared" si="12"/>
        <v>303</v>
      </c>
      <c r="B305" s="12">
        <f>COUNTIF($G$3:G305,G305)</f>
        <v>303</v>
      </c>
      <c r="C305" s="120"/>
      <c r="D305" s="120"/>
      <c r="E305" s="122"/>
      <c r="F305" s="123"/>
      <c r="G305" s="124" t="str">
        <f t="shared" si="13"/>
        <v/>
      </c>
      <c r="H305" s="120"/>
      <c r="I305" s="133"/>
      <c r="J305" s="140"/>
      <c r="K305" s="142" t="str">
        <f t="shared" si="14"/>
        <v/>
      </c>
    </row>
    <row r="306" spans="1:11" ht="18.75" customHeight="1">
      <c r="A306" t="str">
        <f t="shared" si="12"/>
        <v>304</v>
      </c>
      <c r="B306" s="12">
        <f>COUNTIF($G$3:G306,G306)</f>
        <v>304</v>
      </c>
      <c r="C306" s="120"/>
      <c r="D306" s="120"/>
      <c r="E306" s="122"/>
      <c r="F306" s="123"/>
      <c r="G306" s="124" t="str">
        <f t="shared" si="13"/>
        <v/>
      </c>
      <c r="H306" s="120"/>
      <c r="I306" s="133"/>
      <c r="J306" s="140"/>
      <c r="K306" s="142" t="str">
        <f t="shared" si="14"/>
        <v/>
      </c>
    </row>
    <row r="307" spans="1:11" ht="18.75" customHeight="1">
      <c r="A307" t="str">
        <f t="shared" si="12"/>
        <v>305</v>
      </c>
      <c r="B307" s="12">
        <f>COUNTIF($G$3:G307,G307)</f>
        <v>305</v>
      </c>
      <c r="C307" s="120"/>
      <c r="D307" s="120"/>
      <c r="E307" s="122"/>
      <c r="F307" s="123"/>
      <c r="G307" s="124" t="str">
        <f t="shared" si="13"/>
        <v/>
      </c>
      <c r="H307" s="120"/>
      <c r="I307" s="133"/>
      <c r="J307" s="140"/>
      <c r="K307" s="142" t="str">
        <f t="shared" si="14"/>
        <v/>
      </c>
    </row>
    <row r="308" spans="1:11" ht="18.75" customHeight="1">
      <c r="A308" t="str">
        <f t="shared" si="12"/>
        <v>306</v>
      </c>
      <c r="B308" s="12">
        <f>COUNTIF($G$3:G308,G308)</f>
        <v>306</v>
      </c>
      <c r="C308" s="120"/>
      <c r="D308" s="120"/>
      <c r="E308" s="122"/>
      <c r="F308" s="123"/>
      <c r="G308" s="124" t="str">
        <f t="shared" si="13"/>
        <v/>
      </c>
      <c r="H308" s="120"/>
      <c r="I308" s="133"/>
      <c r="J308" s="140"/>
      <c r="K308" s="142" t="str">
        <f t="shared" si="14"/>
        <v/>
      </c>
    </row>
    <row r="309" spans="1:11" ht="18.75" customHeight="1">
      <c r="A309" t="str">
        <f t="shared" si="12"/>
        <v>307</v>
      </c>
      <c r="B309" s="12">
        <f>COUNTIF($G$3:G309,G309)</f>
        <v>307</v>
      </c>
      <c r="C309" s="120"/>
      <c r="D309" s="120"/>
      <c r="E309" s="122"/>
      <c r="F309" s="123"/>
      <c r="G309" s="124" t="str">
        <f t="shared" si="13"/>
        <v/>
      </c>
      <c r="H309" s="120"/>
      <c r="I309" s="133"/>
      <c r="J309" s="140"/>
      <c r="K309" s="142" t="str">
        <f t="shared" si="14"/>
        <v/>
      </c>
    </row>
    <row r="310" spans="1:11" ht="18.75" customHeight="1">
      <c r="A310" t="str">
        <f t="shared" si="12"/>
        <v>308</v>
      </c>
      <c r="B310" s="12">
        <f>COUNTIF($G$3:G310,G310)</f>
        <v>308</v>
      </c>
      <c r="C310" s="120"/>
      <c r="D310" s="120"/>
      <c r="E310" s="122"/>
      <c r="F310" s="123"/>
      <c r="G310" s="124" t="str">
        <f t="shared" si="13"/>
        <v/>
      </c>
      <c r="H310" s="120"/>
      <c r="I310" s="133"/>
      <c r="J310" s="140"/>
      <c r="K310" s="142" t="str">
        <f t="shared" si="14"/>
        <v/>
      </c>
    </row>
    <row r="311" spans="1:11" ht="18.75" customHeight="1">
      <c r="A311" t="str">
        <f t="shared" si="12"/>
        <v>309</v>
      </c>
      <c r="B311" s="12">
        <f>COUNTIF($G$3:G311,G311)</f>
        <v>309</v>
      </c>
      <c r="C311" s="120"/>
      <c r="D311" s="120"/>
      <c r="E311" s="122"/>
      <c r="F311" s="123"/>
      <c r="G311" s="124" t="str">
        <f t="shared" si="13"/>
        <v/>
      </c>
      <c r="H311" s="120"/>
      <c r="I311" s="133"/>
      <c r="J311" s="140"/>
      <c r="K311" s="142" t="str">
        <f t="shared" si="14"/>
        <v/>
      </c>
    </row>
    <row r="312" spans="1:11" ht="18.75" customHeight="1">
      <c r="A312" t="str">
        <f t="shared" si="12"/>
        <v>310</v>
      </c>
      <c r="B312" s="12">
        <f>COUNTIF($G$3:G312,G312)</f>
        <v>310</v>
      </c>
      <c r="C312" s="120"/>
      <c r="D312" s="120"/>
      <c r="E312" s="122"/>
      <c r="F312" s="123"/>
      <c r="G312" s="124" t="str">
        <f t="shared" si="13"/>
        <v/>
      </c>
      <c r="H312" s="120"/>
      <c r="I312" s="133"/>
      <c r="J312" s="140"/>
      <c r="K312" s="142" t="str">
        <f t="shared" si="14"/>
        <v/>
      </c>
    </row>
    <row r="313" spans="1:11" ht="18.75" customHeight="1">
      <c r="A313" t="str">
        <f t="shared" si="12"/>
        <v>311</v>
      </c>
      <c r="B313" s="12">
        <f>COUNTIF($G$3:G313,G313)</f>
        <v>311</v>
      </c>
      <c r="C313" s="120"/>
      <c r="D313" s="120"/>
      <c r="E313" s="122"/>
      <c r="F313" s="123"/>
      <c r="G313" s="124" t="str">
        <f t="shared" si="13"/>
        <v/>
      </c>
      <c r="H313" s="120"/>
      <c r="I313" s="133"/>
      <c r="J313" s="140"/>
      <c r="K313" s="142" t="str">
        <f t="shared" si="14"/>
        <v/>
      </c>
    </row>
    <row r="314" spans="1:11" ht="18.75" customHeight="1">
      <c r="A314" t="str">
        <f t="shared" si="12"/>
        <v>312</v>
      </c>
      <c r="B314" s="12">
        <f>COUNTIF($G$3:G314,G314)</f>
        <v>312</v>
      </c>
      <c r="C314" s="120"/>
      <c r="D314" s="120"/>
      <c r="E314" s="122"/>
      <c r="F314" s="123"/>
      <c r="G314" s="124" t="str">
        <f t="shared" si="13"/>
        <v/>
      </c>
      <c r="H314" s="120"/>
      <c r="I314" s="133"/>
      <c r="J314" s="140"/>
      <c r="K314" s="142" t="str">
        <f t="shared" si="14"/>
        <v/>
      </c>
    </row>
    <row r="315" spans="1:11" ht="18.75" customHeight="1">
      <c r="A315" t="str">
        <f t="shared" si="12"/>
        <v>313</v>
      </c>
      <c r="B315" s="12">
        <f>COUNTIF($G$3:G315,G315)</f>
        <v>313</v>
      </c>
      <c r="C315" s="120"/>
      <c r="D315" s="120"/>
      <c r="E315" s="122"/>
      <c r="F315" s="123"/>
      <c r="G315" s="124" t="str">
        <f t="shared" si="13"/>
        <v/>
      </c>
      <c r="H315" s="120"/>
      <c r="I315" s="133"/>
      <c r="J315" s="140"/>
      <c r="K315" s="142" t="str">
        <f t="shared" si="14"/>
        <v/>
      </c>
    </row>
    <row r="316" spans="1:11" ht="18.75" customHeight="1">
      <c r="A316" t="str">
        <f t="shared" si="12"/>
        <v>314</v>
      </c>
      <c r="B316" s="12">
        <f>COUNTIF($G$3:G316,G316)</f>
        <v>314</v>
      </c>
      <c r="C316" s="120"/>
      <c r="D316" s="120"/>
      <c r="E316" s="122"/>
      <c r="F316" s="123"/>
      <c r="G316" s="124" t="str">
        <f t="shared" si="13"/>
        <v/>
      </c>
      <c r="H316" s="120"/>
      <c r="I316" s="133"/>
      <c r="J316" s="140"/>
      <c r="K316" s="142" t="str">
        <f t="shared" si="14"/>
        <v/>
      </c>
    </row>
    <row r="317" spans="1:11" ht="18.75" customHeight="1">
      <c r="A317" t="str">
        <f t="shared" si="12"/>
        <v>315</v>
      </c>
      <c r="B317" s="12">
        <f>COUNTIF($G$3:G317,G317)</f>
        <v>315</v>
      </c>
      <c r="C317" s="120"/>
      <c r="D317" s="120"/>
      <c r="E317" s="122"/>
      <c r="F317" s="123"/>
      <c r="G317" s="124" t="str">
        <f t="shared" si="13"/>
        <v/>
      </c>
      <c r="H317" s="120"/>
      <c r="I317" s="133"/>
      <c r="J317" s="140"/>
      <c r="K317" s="142" t="str">
        <f t="shared" si="14"/>
        <v/>
      </c>
    </row>
    <row r="318" spans="1:11" ht="18.75" customHeight="1">
      <c r="A318" t="str">
        <f t="shared" si="12"/>
        <v>316</v>
      </c>
      <c r="B318" s="12">
        <f>COUNTIF($G$3:G318,G318)</f>
        <v>316</v>
      </c>
      <c r="C318" s="120"/>
      <c r="D318" s="120"/>
      <c r="E318" s="122"/>
      <c r="F318" s="123"/>
      <c r="G318" s="124" t="str">
        <f t="shared" si="13"/>
        <v/>
      </c>
      <c r="H318" s="120"/>
      <c r="I318" s="133"/>
      <c r="J318" s="140"/>
      <c r="K318" s="142" t="str">
        <f t="shared" si="14"/>
        <v/>
      </c>
    </row>
    <row r="319" spans="1:11" ht="18.75" customHeight="1">
      <c r="A319" t="str">
        <f t="shared" si="12"/>
        <v>317</v>
      </c>
      <c r="B319" s="12">
        <f>COUNTIF($G$3:G319,G319)</f>
        <v>317</v>
      </c>
      <c r="C319" s="120"/>
      <c r="D319" s="120"/>
      <c r="E319" s="122"/>
      <c r="F319" s="123"/>
      <c r="G319" s="124" t="str">
        <f t="shared" si="13"/>
        <v/>
      </c>
      <c r="H319" s="120"/>
      <c r="I319" s="133"/>
      <c r="J319" s="140"/>
      <c r="K319" s="142" t="str">
        <f t="shared" si="14"/>
        <v/>
      </c>
    </row>
    <row r="320" spans="1:11" ht="18.75" customHeight="1">
      <c r="A320" t="str">
        <f t="shared" si="12"/>
        <v>318</v>
      </c>
      <c r="B320" s="12">
        <f>COUNTIF($G$3:G320,G320)</f>
        <v>318</v>
      </c>
      <c r="C320" s="120"/>
      <c r="D320" s="120"/>
      <c r="E320" s="122"/>
      <c r="F320" s="123"/>
      <c r="G320" s="124" t="str">
        <f t="shared" si="13"/>
        <v/>
      </c>
      <c r="H320" s="120"/>
      <c r="I320" s="133"/>
      <c r="J320" s="140"/>
      <c r="K320" s="142" t="str">
        <f t="shared" si="14"/>
        <v/>
      </c>
    </row>
    <row r="321" spans="1:11" ht="18.75" customHeight="1">
      <c r="A321" t="str">
        <f t="shared" si="12"/>
        <v>319</v>
      </c>
      <c r="B321" s="12">
        <f>COUNTIF($G$3:G321,G321)</f>
        <v>319</v>
      </c>
      <c r="C321" s="120"/>
      <c r="D321" s="120"/>
      <c r="E321" s="122"/>
      <c r="F321" s="123"/>
      <c r="G321" s="124" t="str">
        <f t="shared" si="13"/>
        <v/>
      </c>
      <c r="H321" s="120"/>
      <c r="I321" s="133"/>
      <c r="J321" s="140"/>
      <c r="K321" s="142" t="str">
        <f t="shared" si="14"/>
        <v/>
      </c>
    </row>
    <row r="322" spans="1:11" ht="18.75" customHeight="1">
      <c r="A322" t="str">
        <f t="shared" si="12"/>
        <v>320</v>
      </c>
      <c r="B322" s="12">
        <f>COUNTIF($G$3:G322,G322)</f>
        <v>320</v>
      </c>
      <c r="C322" s="120"/>
      <c r="D322" s="120"/>
      <c r="E322" s="122"/>
      <c r="F322" s="123"/>
      <c r="G322" s="124" t="str">
        <f t="shared" si="13"/>
        <v/>
      </c>
      <c r="H322" s="120"/>
      <c r="I322" s="133"/>
      <c r="J322" s="140"/>
      <c r="K322" s="142" t="str">
        <f t="shared" si="14"/>
        <v/>
      </c>
    </row>
    <row r="323" spans="1:11" ht="18.75" customHeight="1">
      <c r="A323" t="str">
        <f t="shared" ref="A323:A383" si="15">G323&amp;B323</f>
        <v>321</v>
      </c>
      <c r="B323" s="12">
        <f>COUNTIF($G$3:G323,G323)</f>
        <v>321</v>
      </c>
      <c r="C323" s="120"/>
      <c r="D323" s="120"/>
      <c r="E323" s="122"/>
      <c r="F323" s="123"/>
      <c r="G323" s="124" t="str">
        <f t="shared" ref="G323:G383" si="16">IF(AND(E323="収入",F323=1),"会費",(IF(AND(E323="収入",F323=2),"補助金および助成金",(IF(AND(E323="収入",F323=3),"寄付金",(IF(AND(E323="収入",F323=4),"雑収入",(IF(AND(E323="収入",F323=5),"前年度繰越金",(IF(AND(E323="支出",F323=1),"社会奉仕活動",(IF(AND(E323="支出",F323=2),"生きがいを高める活動",(IF(AND(E323="支出",F323=3),"健康を進める活動",(IF(AND(E323="支出",F323=4),"その他の社会活動",(IF(AND(E323="支出",F323=5),"補助対象外","")))))))))))))))))))</f>
        <v/>
      </c>
      <c r="H323" s="120"/>
      <c r="I323" s="133"/>
      <c r="J323" s="140"/>
      <c r="K323" s="142" t="str">
        <f t="shared" si="14"/>
        <v/>
      </c>
    </row>
    <row r="324" spans="1:11" ht="18.75" customHeight="1">
      <c r="A324" t="str">
        <f t="shared" si="15"/>
        <v>322</v>
      </c>
      <c r="B324" s="12">
        <f>COUNTIF($G$3:G324,G324)</f>
        <v>322</v>
      </c>
      <c r="C324" s="120"/>
      <c r="D324" s="120"/>
      <c r="E324" s="122"/>
      <c r="F324" s="123"/>
      <c r="G324" s="124" t="str">
        <f t="shared" si="16"/>
        <v/>
      </c>
      <c r="H324" s="120"/>
      <c r="I324" s="133"/>
      <c r="J324" s="140"/>
      <c r="K324" s="142" t="str">
        <f t="shared" ref="K324:K382" si="17">IF(AND((E324="収入"),I324&gt;0),(K323+I324),(IF(AND((E324="支出"),J324&gt;0),(K323-J324),"")))</f>
        <v/>
      </c>
    </row>
    <row r="325" spans="1:11" ht="18.75" customHeight="1">
      <c r="A325" t="str">
        <f t="shared" si="15"/>
        <v>323</v>
      </c>
      <c r="B325" s="12">
        <f>COUNTIF($G$3:G325,G325)</f>
        <v>323</v>
      </c>
      <c r="C325" s="120"/>
      <c r="D325" s="120"/>
      <c r="E325" s="122"/>
      <c r="F325" s="123"/>
      <c r="G325" s="124" t="str">
        <f t="shared" si="16"/>
        <v/>
      </c>
      <c r="H325" s="120"/>
      <c r="I325" s="133"/>
      <c r="J325" s="140"/>
      <c r="K325" s="142" t="str">
        <f t="shared" si="17"/>
        <v/>
      </c>
    </row>
    <row r="326" spans="1:11" ht="18.75" customHeight="1">
      <c r="A326" t="str">
        <f t="shared" si="15"/>
        <v>324</v>
      </c>
      <c r="B326" s="12">
        <f>COUNTIF($G$3:G326,G326)</f>
        <v>324</v>
      </c>
      <c r="C326" s="120"/>
      <c r="D326" s="120"/>
      <c r="E326" s="122"/>
      <c r="F326" s="123"/>
      <c r="G326" s="124" t="str">
        <f t="shared" si="16"/>
        <v/>
      </c>
      <c r="H326" s="120"/>
      <c r="I326" s="133"/>
      <c r="J326" s="140"/>
      <c r="K326" s="142" t="str">
        <f t="shared" si="17"/>
        <v/>
      </c>
    </row>
    <row r="327" spans="1:11" ht="18.75" customHeight="1">
      <c r="A327" t="str">
        <f t="shared" si="15"/>
        <v>325</v>
      </c>
      <c r="B327" s="12">
        <f>COUNTIF($G$3:G327,G327)</f>
        <v>325</v>
      </c>
      <c r="C327" s="120"/>
      <c r="D327" s="120"/>
      <c r="E327" s="122"/>
      <c r="F327" s="123"/>
      <c r="G327" s="124" t="str">
        <f t="shared" si="16"/>
        <v/>
      </c>
      <c r="H327" s="120"/>
      <c r="I327" s="133"/>
      <c r="J327" s="140"/>
      <c r="K327" s="142" t="str">
        <f t="shared" si="17"/>
        <v/>
      </c>
    </row>
    <row r="328" spans="1:11" ht="18.75" customHeight="1">
      <c r="A328" t="str">
        <f t="shared" si="15"/>
        <v>326</v>
      </c>
      <c r="B328" s="12">
        <f>COUNTIF($G$3:G328,G328)</f>
        <v>326</v>
      </c>
      <c r="C328" s="120"/>
      <c r="D328" s="120"/>
      <c r="E328" s="122"/>
      <c r="F328" s="123"/>
      <c r="G328" s="124" t="str">
        <f t="shared" si="16"/>
        <v/>
      </c>
      <c r="H328" s="120"/>
      <c r="I328" s="133"/>
      <c r="J328" s="140"/>
      <c r="K328" s="142" t="str">
        <f t="shared" si="17"/>
        <v/>
      </c>
    </row>
    <row r="329" spans="1:11" ht="18.75" customHeight="1">
      <c r="A329" t="str">
        <f t="shared" si="15"/>
        <v>327</v>
      </c>
      <c r="B329" s="12">
        <f>COUNTIF($G$3:G329,G329)</f>
        <v>327</v>
      </c>
      <c r="C329" s="120"/>
      <c r="D329" s="120"/>
      <c r="E329" s="122"/>
      <c r="F329" s="123"/>
      <c r="G329" s="124" t="str">
        <f t="shared" si="16"/>
        <v/>
      </c>
      <c r="H329" s="120"/>
      <c r="I329" s="133"/>
      <c r="J329" s="140"/>
      <c r="K329" s="142" t="str">
        <f t="shared" si="17"/>
        <v/>
      </c>
    </row>
    <row r="330" spans="1:11" ht="18.75" customHeight="1">
      <c r="A330" t="str">
        <f t="shared" si="15"/>
        <v>328</v>
      </c>
      <c r="B330" s="12">
        <f>COUNTIF($G$3:G330,G330)</f>
        <v>328</v>
      </c>
      <c r="C330" s="120"/>
      <c r="D330" s="120"/>
      <c r="E330" s="122"/>
      <c r="F330" s="123"/>
      <c r="G330" s="124" t="str">
        <f t="shared" si="16"/>
        <v/>
      </c>
      <c r="H330" s="120"/>
      <c r="I330" s="133"/>
      <c r="J330" s="140"/>
      <c r="K330" s="142" t="str">
        <f t="shared" si="17"/>
        <v/>
      </c>
    </row>
    <row r="331" spans="1:11" ht="18.75" customHeight="1">
      <c r="A331" t="str">
        <f t="shared" si="15"/>
        <v>329</v>
      </c>
      <c r="B331" s="12">
        <f>COUNTIF($G$3:G331,G331)</f>
        <v>329</v>
      </c>
      <c r="C331" s="120"/>
      <c r="D331" s="120"/>
      <c r="E331" s="122"/>
      <c r="F331" s="123"/>
      <c r="G331" s="124" t="str">
        <f t="shared" si="16"/>
        <v/>
      </c>
      <c r="H331" s="120"/>
      <c r="I331" s="133"/>
      <c r="J331" s="140"/>
      <c r="K331" s="142" t="str">
        <f t="shared" si="17"/>
        <v/>
      </c>
    </row>
    <row r="332" spans="1:11" ht="18.75" customHeight="1">
      <c r="A332" t="str">
        <f t="shared" si="15"/>
        <v>330</v>
      </c>
      <c r="B332" s="12">
        <f>COUNTIF($G$3:G332,G332)</f>
        <v>330</v>
      </c>
      <c r="C332" s="120"/>
      <c r="D332" s="120"/>
      <c r="E332" s="122"/>
      <c r="F332" s="123"/>
      <c r="G332" s="124" t="str">
        <f t="shared" si="16"/>
        <v/>
      </c>
      <c r="H332" s="120"/>
      <c r="I332" s="133"/>
      <c r="J332" s="140"/>
      <c r="K332" s="142" t="str">
        <f t="shared" si="17"/>
        <v/>
      </c>
    </row>
    <row r="333" spans="1:11" ht="18.75" customHeight="1">
      <c r="A333" t="str">
        <f t="shared" si="15"/>
        <v>331</v>
      </c>
      <c r="B333" s="12">
        <f>COUNTIF($G$3:G333,G333)</f>
        <v>331</v>
      </c>
      <c r="C333" s="120"/>
      <c r="D333" s="120"/>
      <c r="E333" s="122"/>
      <c r="F333" s="123"/>
      <c r="G333" s="124" t="str">
        <f t="shared" si="16"/>
        <v/>
      </c>
      <c r="H333" s="120"/>
      <c r="I333" s="133"/>
      <c r="J333" s="140"/>
      <c r="K333" s="142" t="str">
        <f t="shared" si="17"/>
        <v/>
      </c>
    </row>
    <row r="334" spans="1:11" ht="18.75" customHeight="1">
      <c r="A334" t="str">
        <f t="shared" si="15"/>
        <v>332</v>
      </c>
      <c r="B334" s="12">
        <f>COUNTIF($G$3:G334,G334)</f>
        <v>332</v>
      </c>
      <c r="C334" s="120"/>
      <c r="D334" s="120"/>
      <c r="E334" s="122"/>
      <c r="F334" s="123"/>
      <c r="G334" s="124" t="str">
        <f t="shared" si="16"/>
        <v/>
      </c>
      <c r="H334" s="120"/>
      <c r="I334" s="133"/>
      <c r="J334" s="140"/>
      <c r="K334" s="142" t="str">
        <f t="shared" si="17"/>
        <v/>
      </c>
    </row>
    <row r="335" spans="1:11" ht="18.75" customHeight="1">
      <c r="A335" t="str">
        <f t="shared" si="15"/>
        <v>333</v>
      </c>
      <c r="B335" s="12">
        <f>COUNTIF($G$3:G335,G335)</f>
        <v>333</v>
      </c>
      <c r="C335" s="120"/>
      <c r="D335" s="120"/>
      <c r="E335" s="122"/>
      <c r="F335" s="123"/>
      <c r="G335" s="124" t="str">
        <f t="shared" si="16"/>
        <v/>
      </c>
      <c r="H335" s="120"/>
      <c r="I335" s="133"/>
      <c r="J335" s="140"/>
      <c r="K335" s="142" t="str">
        <f t="shared" si="17"/>
        <v/>
      </c>
    </row>
    <row r="336" spans="1:11" ht="18.75" customHeight="1">
      <c r="A336" t="str">
        <f t="shared" si="15"/>
        <v>334</v>
      </c>
      <c r="B336" s="12">
        <f>COUNTIF($G$3:G336,G336)</f>
        <v>334</v>
      </c>
      <c r="C336" s="120"/>
      <c r="D336" s="120"/>
      <c r="E336" s="122"/>
      <c r="F336" s="123"/>
      <c r="G336" s="124" t="str">
        <f t="shared" si="16"/>
        <v/>
      </c>
      <c r="H336" s="120"/>
      <c r="I336" s="133"/>
      <c r="J336" s="140"/>
      <c r="K336" s="142" t="str">
        <f t="shared" si="17"/>
        <v/>
      </c>
    </row>
    <row r="337" spans="1:11" ht="18.75" customHeight="1">
      <c r="A337" t="str">
        <f t="shared" si="15"/>
        <v>335</v>
      </c>
      <c r="B337" s="12">
        <f>COUNTIF($G$3:G337,G337)</f>
        <v>335</v>
      </c>
      <c r="C337" s="120"/>
      <c r="D337" s="120"/>
      <c r="E337" s="122"/>
      <c r="F337" s="123"/>
      <c r="G337" s="124" t="str">
        <f t="shared" si="16"/>
        <v/>
      </c>
      <c r="H337" s="120"/>
      <c r="I337" s="133"/>
      <c r="J337" s="140"/>
      <c r="K337" s="142" t="str">
        <f t="shared" si="17"/>
        <v/>
      </c>
    </row>
    <row r="338" spans="1:11" ht="18.75" customHeight="1">
      <c r="A338" t="str">
        <f t="shared" si="15"/>
        <v>336</v>
      </c>
      <c r="B338" s="12">
        <f>COUNTIF($G$3:G338,G338)</f>
        <v>336</v>
      </c>
      <c r="C338" s="120"/>
      <c r="D338" s="120"/>
      <c r="E338" s="122"/>
      <c r="F338" s="123"/>
      <c r="G338" s="124" t="str">
        <f t="shared" si="16"/>
        <v/>
      </c>
      <c r="H338" s="120"/>
      <c r="I338" s="133"/>
      <c r="J338" s="140"/>
      <c r="K338" s="142" t="str">
        <f t="shared" si="17"/>
        <v/>
      </c>
    </row>
    <row r="339" spans="1:11" ht="18.75" customHeight="1">
      <c r="A339" t="str">
        <f t="shared" si="15"/>
        <v>337</v>
      </c>
      <c r="B339" s="12">
        <f>COUNTIF($G$3:G339,G339)</f>
        <v>337</v>
      </c>
      <c r="C339" s="120"/>
      <c r="D339" s="120"/>
      <c r="E339" s="122"/>
      <c r="F339" s="123"/>
      <c r="G339" s="124" t="str">
        <f t="shared" si="16"/>
        <v/>
      </c>
      <c r="H339" s="120"/>
      <c r="I339" s="133"/>
      <c r="J339" s="140"/>
      <c r="K339" s="142" t="str">
        <f t="shared" si="17"/>
        <v/>
      </c>
    </row>
    <row r="340" spans="1:11" ht="18.75" customHeight="1">
      <c r="A340" t="str">
        <f t="shared" si="15"/>
        <v>338</v>
      </c>
      <c r="B340" s="12">
        <f>COUNTIF($G$3:G340,G340)</f>
        <v>338</v>
      </c>
      <c r="C340" s="120"/>
      <c r="D340" s="120"/>
      <c r="E340" s="122"/>
      <c r="F340" s="123"/>
      <c r="G340" s="124" t="str">
        <f t="shared" si="16"/>
        <v/>
      </c>
      <c r="H340" s="120"/>
      <c r="I340" s="133"/>
      <c r="J340" s="140"/>
      <c r="K340" s="142" t="str">
        <f t="shared" si="17"/>
        <v/>
      </c>
    </row>
    <row r="341" spans="1:11" ht="18.75" customHeight="1">
      <c r="A341" t="str">
        <f t="shared" si="15"/>
        <v>339</v>
      </c>
      <c r="B341" s="12">
        <f>COUNTIF($G$3:G341,G341)</f>
        <v>339</v>
      </c>
      <c r="C341" s="120"/>
      <c r="D341" s="120"/>
      <c r="E341" s="122"/>
      <c r="F341" s="123"/>
      <c r="G341" s="124" t="str">
        <f t="shared" si="16"/>
        <v/>
      </c>
      <c r="H341" s="120"/>
      <c r="I341" s="133"/>
      <c r="J341" s="140"/>
      <c r="K341" s="142" t="str">
        <f t="shared" si="17"/>
        <v/>
      </c>
    </row>
    <row r="342" spans="1:11" ht="18.75" customHeight="1">
      <c r="A342" t="str">
        <f t="shared" si="15"/>
        <v>340</v>
      </c>
      <c r="B342" s="12">
        <f>COUNTIF($G$3:G342,G342)</f>
        <v>340</v>
      </c>
      <c r="C342" s="120"/>
      <c r="D342" s="120"/>
      <c r="E342" s="122"/>
      <c r="F342" s="123"/>
      <c r="G342" s="124" t="str">
        <f t="shared" si="16"/>
        <v/>
      </c>
      <c r="H342" s="120"/>
      <c r="I342" s="133"/>
      <c r="J342" s="140"/>
      <c r="K342" s="142" t="str">
        <f t="shared" si="17"/>
        <v/>
      </c>
    </row>
    <row r="343" spans="1:11" ht="18.75" customHeight="1">
      <c r="A343" t="str">
        <f t="shared" si="15"/>
        <v>341</v>
      </c>
      <c r="B343" s="12">
        <f>COUNTIF($G$3:G343,G343)</f>
        <v>341</v>
      </c>
      <c r="C343" s="120"/>
      <c r="D343" s="120"/>
      <c r="E343" s="122"/>
      <c r="F343" s="123"/>
      <c r="G343" s="124" t="str">
        <f t="shared" si="16"/>
        <v/>
      </c>
      <c r="H343" s="120"/>
      <c r="I343" s="133"/>
      <c r="J343" s="140"/>
      <c r="K343" s="142" t="str">
        <f t="shared" si="17"/>
        <v/>
      </c>
    </row>
    <row r="344" spans="1:11" ht="18.75" customHeight="1">
      <c r="A344" t="str">
        <f t="shared" si="15"/>
        <v>342</v>
      </c>
      <c r="B344" s="12">
        <f>COUNTIF($G$3:G344,G344)</f>
        <v>342</v>
      </c>
      <c r="C344" s="120"/>
      <c r="D344" s="120"/>
      <c r="E344" s="122"/>
      <c r="F344" s="123"/>
      <c r="G344" s="124" t="str">
        <f t="shared" si="16"/>
        <v/>
      </c>
      <c r="H344" s="120"/>
      <c r="I344" s="133"/>
      <c r="J344" s="140"/>
      <c r="K344" s="142" t="str">
        <f t="shared" si="17"/>
        <v/>
      </c>
    </row>
    <row r="345" spans="1:11" ht="18.75" customHeight="1">
      <c r="A345" t="str">
        <f t="shared" si="15"/>
        <v>343</v>
      </c>
      <c r="B345" s="12">
        <f>COUNTIF($G$3:G345,G345)</f>
        <v>343</v>
      </c>
      <c r="C345" s="120"/>
      <c r="D345" s="120"/>
      <c r="E345" s="122"/>
      <c r="F345" s="123"/>
      <c r="G345" s="124" t="str">
        <f t="shared" si="16"/>
        <v/>
      </c>
      <c r="H345" s="120"/>
      <c r="I345" s="133"/>
      <c r="J345" s="140"/>
      <c r="K345" s="142" t="str">
        <f t="shared" si="17"/>
        <v/>
      </c>
    </row>
    <row r="346" spans="1:11" ht="18.75" customHeight="1">
      <c r="A346" t="str">
        <f t="shared" si="15"/>
        <v>344</v>
      </c>
      <c r="B346" s="12">
        <f>COUNTIF($G$3:G346,G346)</f>
        <v>344</v>
      </c>
      <c r="C346" s="120"/>
      <c r="D346" s="120"/>
      <c r="E346" s="122"/>
      <c r="F346" s="123"/>
      <c r="G346" s="124" t="str">
        <f t="shared" si="16"/>
        <v/>
      </c>
      <c r="H346" s="120"/>
      <c r="I346" s="133"/>
      <c r="J346" s="140"/>
      <c r="K346" s="142" t="str">
        <f t="shared" si="17"/>
        <v/>
      </c>
    </row>
    <row r="347" spans="1:11" ht="18.75" customHeight="1">
      <c r="A347" t="str">
        <f t="shared" si="15"/>
        <v>345</v>
      </c>
      <c r="B347" s="12">
        <f>COUNTIF($G$3:G347,G347)</f>
        <v>345</v>
      </c>
      <c r="C347" s="120"/>
      <c r="D347" s="120"/>
      <c r="E347" s="122"/>
      <c r="F347" s="123"/>
      <c r="G347" s="124" t="str">
        <f t="shared" si="16"/>
        <v/>
      </c>
      <c r="H347" s="120"/>
      <c r="I347" s="133"/>
      <c r="J347" s="140"/>
      <c r="K347" s="142" t="str">
        <f t="shared" si="17"/>
        <v/>
      </c>
    </row>
    <row r="348" spans="1:11" ht="18.75" customHeight="1">
      <c r="A348" t="str">
        <f t="shared" si="15"/>
        <v>346</v>
      </c>
      <c r="B348" s="12">
        <f>COUNTIF($G$3:G348,G348)</f>
        <v>346</v>
      </c>
      <c r="C348" s="120"/>
      <c r="D348" s="120"/>
      <c r="E348" s="122"/>
      <c r="F348" s="123"/>
      <c r="G348" s="124" t="str">
        <f t="shared" si="16"/>
        <v/>
      </c>
      <c r="H348" s="120"/>
      <c r="I348" s="133"/>
      <c r="J348" s="140"/>
      <c r="K348" s="142" t="str">
        <f t="shared" si="17"/>
        <v/>
      </c>
    </row>
    <row r="349" spans="1:11" ht="18.75" customHeight="1">
      <c r="A349" t="str">
        <f t="shared" si="15"/>
        <v>347</v>
      </c>
      <c r="B349" s="12">
        <f>COUNTIF($G$3:G349,G349)</f>
        <v>347</v>
      </c>
      <c r="C349" s="120"/>
      <c r="D349" s="120"/>
      <c r="E349" s="122"/>
      <c r="F349" s="123"/>
      <c r="G349" s="124" t="str">
        <f t="shared" si="16"/>
        <v/>
      </c>
      <c r="H349" s="120"/>
      <c r="I349" s="133"/>
      <c r="J349" s="140"/>
      <c r="K349" s="142" t="str">
        <f t="shared" si="17"/>
        <v/>
      </c>
    </row>
    <row r="350" spans="1:11" ht="18.75" customHeight="1">
      <c r="A350" t="str">
        <f t="shared" si="15"/>
        <v>348</v>
      </c>
      <c r="B350" s="12">
        <f>COUNTIF($G$3:G350,G350)</f>
        <v>348</v>
      </c>
      <c r="C350" s="120"/>
      <c r="D350" s="120"/>
      <c r="E350" s="122"/>
      <c r="F350" s="123"/>
      <c r="G350" s="124" t="str">
        <f t="shared" si="16"/>
        <v/>
      </c>
      <c r="H350" s="120"/>
      <c r="I350" s="133"/>
      <c r="J350" s="140"/>
      <c r="K350" s="142" t="str">
        <f t="shared" si="17"/>
        <v/>
      </c>
    </row>
    <row r="351" spans="1:11" ht="18.75" customHeight="1">
      <c r="A351" t="str">
        <f t="shared" si="15"/>
        <v>349</v>
      </c>
      <c r="B351" s="12">
        <f>COUNTIF($G$3:G351,G351)</f>
        <v>349</v>
      </c>
      <c r="C351" s="120"/>
      <c r="D351" s="120"/>
      <c r="E351" s="122"/>
      <c r="F351" s="123"/>
      <c r="G351" s="124" t="str">
        <f t="shared" si="16"/>
        <v/>
      </c>
      <c r="H351" s="120"/>
      <c r="I351" s="133"/>
      <c r="J351" s="140"/>
      <c r="K351" s="142" t="str">
        <f t="shared" si="17"/>
        <v/>
      </c>
    </row>
    <row r="352" spans="1:11" ht="18.75" customHeight="1">
      <c r="A352" t="str">
        <f t="shared" si="15"/>
        <v>350</v>
      </c>
      <c r="B352" s="12">
        <f>COUNTIF($G$3:G352,G352)</f>
        <v>350</v>
      </c>
      <c r="C352" s="120"/>
      <c r="D352" s="120"/>
      <c r="E352" s="122"/>
      <c r="F352" s="123"/>
      <c r="G352" s="124" t="str">
        <f t="shared" si="16"/>
        <v/>
      </c>
      <c r="H352" s="120"/>
      <c r="I352" s="133"/>
      <c r="J352" s="140"/>
      <c r="K352" s="142" t="str">
        <f t="shared" si="17"/>
        <v/>
      </c>
    </row>
    <row r="353" spans="1:11" ht="18.75" customHeight="1">
      <c r="A353" t="str">
        <f t="shared" si="15"/>
        <v>351</v>
      </c>
      <c r="B353" s="12">
        <f>COUNTIF($G$3:G353,G353)</f>
        <v>351</v>
      </c>
      <c r="C353" s="120"/>
      <c r="D353" s="120"/>
      <c r="E353" s="122"/>
      <c r="F353" s="123"/>
      <c r="G353" s="124" t="str">
        <f t="shared" si="16"/>
        <v/>
      </c>
      <c r="H353" s="120"/>
      <c r="I353" s="133"/>
      <c r="J353" s="140"/>
      <c r="K353" s="142" t="str">
        <f t="shared" si="17"/>
        <v/>
      </c>
    </row>
    <row r="354" spans="1:11" ht="18.75" customHeight="1">
      <c r="A354" t="str">
        <f t="shared" si="15"/>
        <v>352</v>
      </c>
      <c r="B354" s="12">
        <f>COUNTIF($G$3:G354,G354)</f>
        <v>352</v>
      </c>
      <c r="C354" s="120"/>
      <c r="D354" s="120"/>
      <c r="E354" s="122"/>
      <c r="F354" s="123"/>
      <c r="G354" s="124" t="str">
        <f t="shared" si="16"/>
        <v/>
      </c>
      <c r="H354" s="120"/>
      <c r="I354" s="133"/>
      <c r="J354" s="140"/>
      <c r="K354" s="142" t="str">
        <f t="shared" si="17"/>
        <v/>
      </c>
    </row>
    <row r="355" spans="1:11" ht="18.75" customHeight="1">
      <c r="A355" t="str">
        <f t="shared" si="15"/>
        <v>353</v>
      </c>
      <c r="B355" s="12">
        <f>COUNTIF($G$3:G355,G355)</f>
        <v>353</v>
      </c>
      <c r="C355" s="120"/>
      <c r="D355" s="120"/>
      <c r="E355" s="122"/>
      <c r="F355" s="123"/>
      <c r="G355" s="124" t="str">
        <f t="shared" si="16"/>
        <v/>
      </c>
      <c r="H355" s="120"/>
      <c r="I355" s="133"/>
      <c r="J355" s="140"/>
      <c r="K355" s="142" t="str">
        <f t="shared" si="17"/>
        <v/>
      </c>
    </row>
    <row r="356" spans="1:11" ht="18.75" customHeight="1">
      <c r="A356" t="str">
        <f t="shared" si="15"/>
        <v>354</v>
      </c>
      <c r="B356" s="12">
        <f>COUNTIF($G$3:G356,G356)</f>
        <v>354</v>
      </c>
      <c r="C356" s="120"/>
      <c r="D356" s="120"/>
      <c r="E356" s="122"/>
      <c r="F356" s="123"/>
      <c r="G356" s="124" t="str">
        <f t="shared" si="16"/>
        <v/>
      </c>
      <c r="H356" s="120"/>
      <c r="I356" s="133"/>
      <c r="J356" s="140"/>
      <c r="K356" s="142" t="str">
        <f t="shared" si="17"/>
        <v/>
      </c>
    </row>
    <row r="357" spans="1:11" ht="18.75" customHeight="1">
      <c r="A357" t="str">
        <f t="shared" si="15"/>
        <v>355</v>
      </c>
      <c r="B357" s="12">
        <f>COUNTIF($G$3:G357,G357)</f>
        <v>355</v>
      </c>
      <c r="C357" s="120"/>
      <c r="D357" s="120"/>
      <c r="E357" s="122"/>
      <c r="F357" s="123"/>
      <c r="G357" s="124" t="str">
        <f t="shared" si="16"/>
        <v/>
      </c>
      <c r="H357" s="120"/>
      <c r="I357" s="133"/>
      <c r="J357" s="140"/>
      <c r="K357" s="142" t="str">
        <f t="shared" si="17"/>
        <v/>
      </c>
    </row>
    <row r="358" spans="1:11" ht="18.75" customHeight="1">
      <c r="A358" t="str">
        <f t="shared" si="15"/>
        <v>356</v>
      </c>
      <c r="B358" s="12">
        <f>COUNTIF($G$3:G358,G358)</f>
        <v>356</v>
      </c>
      <c r="C358" s="120"/>
      <c r="D358" s="120"/>
      <c r="E358" s="122"/>
      <c r="F358" s="123"/>
      <c r="G358" s="124" t="str">
        <f t="shared" si="16"/>
        <v/>
      </c>
      <c r="H358" s="120"/>
      <c r="I358" s="133"/>
      <c r="J358" s="140"/>
      <c r="K358" s="142" t="str">
        <f t="shared" si="17"/>
        <v/>
      </c>
    </row>
    <row r="359" spans="1:11" ht="18.75" customHeight="1">
      <c r="A359" t="str">
        <f t="shared" si="15"/>
        <v>357</v>
      </c>
      <c r="B359" s="12">
        <f>COUNTIF($G$3:G359,G359)</f>
        <v>357</v>
      </c>
      <c r="C359" s="120"/>
      <c r="D359" s="120"/>
      <c r="E359" s="122"/>
      <c r="F359" s="123"/>
      <c r="G359" s="124" t="str">
        <f t="shared" si="16"/>
        <v/>
      </c>
      <c r="H359" s="120"/>
      <c r="I359" s="133"/>
      <c r="J359" s="140"/>
      <c r="K359" s="142" t="str">
        <f t="shared" si="17"/>
        <v/>
      </c>
    </row>
    <row r="360" spans="1:11" ht="18.75" customHeight="1">
      <c r="A360" t="str">
        <f t="shared" si="15"/>
        <v>358</v>
      </c>
      <c r="B360" s="12">
        <f>COUNTIF($G$3:G360,G360)</f>
        <v>358</v>
      </c>
      <c r="C360" s="120"/>
      <c r="D360" s="120"/>
      <c r="E360" s="122"/>
      <c r="F360" s="123"/>
      <c r="G360" s="124" t="str">
        <f t="shared" si="16"/>
        <v/>
      </c>
      <c r="H360" s="120"/>
      <c r="I360" s="133"/>
      <c r="J360" s="140"/>
      <c r="K360" s="142" t="str">
        <f t="shared" si="17"/>
        <v/>
      </c>
    </row>
    <row r="361" spans="1:11" ht="18.75" customHeight="1">
      <c r="A361" t="str">
        <f t="shared" si="15"/>
        <v>359</v>
      </c>
      <c r="B361" s="12">
        <f>COUNTIF($G$3:G361,G361)</f>
        <v>359</v>
      </c>
      <c r="C361" s="120"/>
      <c r="D361" s="120"/>
      <c r="E361" s="122"/>
      <c r="F361" s="123"/>
      <c r="G361" s="124" t="str">
        <f t="shared" si="16"/>
        <v/>
      </c>
      <c r="H361" s="120"/>
      <c r="I361" s="133"/>
      <c r="J361" s="140"/>
      <c r="K361" s="142" t="str">
        <f t="shared" si="17"/>
        <v/>
      </c>
    </row>
    <row r="362" spans="1:11" ht="18.75" customHeight="1">
      <c r="A362" t="str">
        <f t="shared" si="15"/>
        <v>360</v>
      </c>
      <c r="B362" s="12">
        <f>COUNTIF($G$3:G362,G362)</f>
        <v>360</v>
      </c>
      <c r="C362" s="120"/>
      <c r="D362" s="120"/>
      <c r="E362" s="122"/>
      <c r="F362" s="123"/>
      <c r="G362" s="124" t="str">
        <f t="shared" si="16"/>
        <v/>
      </c>
      <c r="H362" s="120"/>
      <c r="I362" s="133"/>
      <c r="J362" s="140"/>
      <c r="K362" s="142" t="str">
        <f t="shared" si="17"/>
        <v/>
      </c>
    </row>
    <row r="363" spans="1:11" ht="18.75" customHeight="1">
      <c r="A363" t="str">
        <f t="shared" si="15"/>
        <v>361</v>
      </c>
      <c r="B363" s="12">
        <f>COUNTIF($G$3:G363,G363)</f>
        <v>361</v>
      </c>
      <c r="C363" s="120"/>
      <c r="D363" s="120"/>
      <c r="E363" s="122"/>
      <c r="F363" s="123"/>
      <c r="G363" s="124" t="str">
        <f t="shared" si="16"/>
        <v/>
      </c>
      <c r="H363" s="120"/>
      <c r="I363" s="133"/>
      <c r="J363" s="140"/>
      <c r="K363" s="142" t="str">
        <f t="shared" si="17"/>
        <v/>
      </c>
    </row>
    <row r="364" spans="1:11" ht="18.75" customHeight="1">
      <c r="A364" t="str">
        <f t="shared" si="15"/>
        <v>362</v>
      </c>
      <c r="B364" s="12">
        <f>COUNTIF($G$3:G364,G364)</f>
        <v>362</v>
      </c>
      <c r="C364" s="120"/>
      <c r="D364" s="120"/>
      <c r="E364" s="122"/>
      <c r="F364" s="123"/>
      <c r="G364" s="124" t="str">
        <f t="shared" si="16"/>
        <v/>
      </c>
      <c r="H364" s="120"/>
      <c r="I364" s="133"/>
      <c r="J364" s="140"/>
      <c r="K364" s="142" t="str">
        <f t="shared" si="17"/>
        <v/>
      </c>
    </row>
    <row r="365" spans="1:11" ht="18.75" customHeight="1">
      <c r="A365" t="str">
        <f t="shared" si="15"/>
        <v>363</v>
      </c>
      <c r="B365" s="12">
        <f>COUNTIF($G$3:G365,G365)</f>
        <v>363</v>
      </c>
      <c r="C365" s="120"/>
      <c r="D365" s="120"/>
      <c r="E365" s="122"/>
      <c r="F365" s="123"/>
      <c r="G365" s="124" t="str">
        <f t="shared" si="16"/>
        <v/>
      </c>
      <c r="H365" s="120"/>
      <c r="I365" s="133"/>
      <c r="J365" s="140"/>
      <c r="K365" s="142" t="str">
        <f t="shared" si="17"/>
        <v/>
      </c>
    </row>
    <row r="366" spans="1:11" ht="18.75" customHeight="1">
      <c r="A366" t="str">
        <f t="shared" si="15"/>
        <v>364</v>
      </c>
      <c r="B366" s="12">
        <f>COUNTIF($G$3:G366,G366)</f>
        <v>364</v>
      </c>
      <c r="C366" s="120"/>
      <c r="D366" s="120"/>
      <c r="E366" s="122"/>
      <c r="F366" s="123"/>
      <c r="G366" s="124" t="str">
        <f t="shared" si="16"/>
        <v/>
      </c>
      <c r="H366" s="120"/>
      <c r="I366" s="133"/>
      <c r="J366" s="140"/>
      <c r="K366" s="142" t="str">
        <f t="shared" si="17"/>
        <v/>
      </c>
    </row>
    <row r="367" spans="1:11" ht="18.75" customHeight="1">
      <c r="A367" t="str">
        <f t="shared" si="15"/>
        <v>365</v>
      </c>
      <c r="B367" s="12">
        <f>COUNTIF($G$3:G367,G367)</f>
        <v>365</v>
      </c>
      <c r="C367" s="120"/>
      <c r="D367" s="120"/>
      <c r="E367" s="122"/>
      <c r="F367" s="123"/>
      <c r="G367" s="124" t="str">
        <f t="shared" si="16"/>
        <v/>
      </c>
      <c r="H367" s="120"/>
      <c r="I367" s="133"/>
      <c r="J367" s="140"/>
      <c r="K367" s="142" t="str">
        <f t="shared" si="17"/>
        <v/>
      </c>
    </row>
    <row r="368" spans="1:11" ht="18.75" customHeight="1">
      <c r="A368" t="str">
        <f t="shared" si="15"/>
        <v>366</v>
      </c>
      <c r="B368" s="12">
        <f>COUNTIF($G$3:G368,G368)</f>
        <v>366</v>
      </c>
      <c r="C368" s="120"/>
      <c r="D368" s="120"/>
      <c r="E368" s="122"/>
      <c r="F368" s="123"/>
      <c r="G368" s="124" t="str">
        <f t="shared" si="16"/>
        <v/>
      </c>
      <c r="H368" s="120"/>
      <c r="I368" s="133"/>
      <c r="J368" s="140"/>
      <c r="K368" s="142" t="str">
        <f t="shared" si="17"/>
        <v/>
      </c>
    </row>
    <row r="369" spans="1:11" ht="18.75" customHeight="1">
      <c r="A369" t="str">
        <f t="shared" si="15"/>
        <v>367</v>
      </c>
      <c r="B369" s="12">
        <f>COUNTIF($G$3:G369,G369)</f>
        <v>367</v>
      </c>
      <c r="C369" s="120"/>
      <c r="D369" s="120"/>
      <c r="E369" s="122"/>
      <c r="F369" s="123"/>
      <c r="G369" s="124" t="str">
        <f t="shared" si="16"/>
        <v/>
      </c>
      <c r="H369" s="120"/>
      <c r="I369" s="133"/>
      <c r="J369" s="140"/>
      <c r="K369" s="142" t="str">
        <f t="shared" si="17"/>
        <v/>
      </c>
    </row>
    <row r="370" spans="1:11" ht="18.75" customHeight="1">
      <c r="A370" t="str">
        <f t="shared" si="15"/>
        <v>368</v>
      </c>
      <c r="B370" s="12">
        <f>COUNTIF($G$3:G370,G370)</f>
        <v>368</v>
      </c>
      <c r="C370" s="120"/>
      <c r="D370" s="120"/>
      <c r="E370" s="122"/>
      <c r="F370" s="123"/>
      <c r="G370" s="124" t="str">
        <f t="shared" si="16"/>
        <v/>
      </c>
      <c r="H370" s="120"/>
      <c r="I370" s="133"/>
      <c r="J370" s="140"/>
      <c r="K370" s="142" t="str">
        <f t="shared" si="17"/>
        <v/>
      </c>
    </row>
    <row r="371" spans="1:11" ht="18.75" customHeight="1">
      <c r="A371" t="str">
        <f t="shared" si="15"/>
        <v>369</v>
      </c>
      <c r="B371" s="12">
        <f>COUNTIF($G$3:G371,G371)</f>
        <v>369</v>
      </c>
      <c r="C371" s="120"/>
      <c r="D371" s="120"/>
      <c r="E371" s="122"/>
      <c r="F371" s="123"/>
      <c r="G371" s="124" t="str">
        <f t="shared" si="16"/>
        <v/>
      </c>
      <c r="H371" s="120"/>
      <c r="I371" s="133"/>
      <c r="J371" s="140"/>
      <c r="K371" s="142" t="str">
        <f t="shared" si="17"/>
        <v/>
      </c>
    </row>
    <row r="372" spans="1:11" ht="18.75" customHeight="1">
      <c r="A372" t="str">
        <f t="shared" si="15"/>
        <v>370</v>
      </c>
      <c r="B372" s="12">
        <f>COUNTIF($G$3:G372,G372)</f>
        <v>370</v>
      </c>
      <c r="C372" s="120"/>
      <c r="D372" s="120"/>
      <c r="E372" s="122"/>
      <c r="F372" s="123"/>
      <c r="G372" s="124" t="str">
        <f t="shared" si="16"/>
        <v/>
      </c>
      <c r="H372" s="120"/>
      <c r="I372" s="133"/>
      <c r="J372" s="140"/>
      <c r="K372" s="142" t="str">
        <f t="shared" si="17"/>
        <v/>
      </c>
    </row>
    <row r="373" spans="1:11" ht="18.75" customHeight="1">
      <c r="A373" t="str">
        <f t="shared" si="15"/>
        <v>371</v>
      </c>
      <c r="B373" s="12">
        <f>COUNTIF($G$3:G373,G373)</f>
        <v>371</v>
      </c>
      <c r="C373" s="120"/>
      <c r="D373" s="120"/>
      <c r="E373" s="122"/>
      <c r="F373" s="123"/>
      <c r="G373" s="124" t="str">
        <f t="shared" si="16"/>
        <v/>
      </c>
      <c r="H373" s="120"/>
      <c r="I373" s="133"/>
      <c r="J373" s="140"/>
      <c r="K373" s="142" t="str">
        <f t="shared" si="17"/>
        <v/>
      </c>
    </row>
    <row r="374" spans="1:11" ht="18.75" customHeight="1">
      <c r="A374" t="str">
        <f t="shared" si="15"/>
        <v>372</v>
      </c>
      <c r="B374" s="12">
        <f>COUNTIF($G$3:G374,G374)</f>
        <v>372</v>
      </c>
      <c r="C374" s="120"/>
      <c r="D374" s="120"/>
      <c r="E374" s="122"/>
      <c r="F374" s="123"/>
      <c r="G374" s="124" t="str">
        <f t="shared" si="16"/>
        <v/>
      </c>
      <c r="H374" s="120"/>
      <c r="I374" s="133"/>
      <c r="J374" s="140"/>
      <c r="K374" s="142" t="str">
        <f t="shared" si="17"/>
        <v/>
      </c>
    </row>
    <row r="375" spans="1:11" ht="18.75" customHeight="1">
      <c r="A375" t="str">
        <f t="shared" si="15"/>
        <v>373</v>
      </c>
      <c r="B375" s="12">
        <f>COUNTIF($G$3:G375,G375)</f>
        <v>373</v>
      </c>
      <c r="C375" s="120"/>
      <c r="D375" s="120"/>
      <c r="E375" s="122"/>
      <c r="F375" s="123"/>
      <c r="G375" s="124" t="str">
        <f t="shared" si="16"/>
        <v/>
      </c>
      <c r="H375" s="120"/>
      <c r="I375" s="133"/>
      <c r="J375" s="140"/>
      <c r="K375" s="142" t="str">
        <f t="shared" si="17"/>
        <v/>
      </c>
    </row>
    <row r="376" spans="1:11" ht="18.75" customHeight="1">
      <c r="A376" t="str">
        <f t="shared" si="15"/>
        <v>374</v>
      </c>
      <c r="B376" s="12">
        <f>COUNTIF($G$3:G376,G376)</f>
        <v>374</v>
      </c>
      <c r="C376" s="120"/>
      <c r="D376" s="120"/>
      <c r="E376" s="122"/>
      <c r="F376" s="123"/>
      <c r="G376" s="124" t="str">
        <f t="shared" si="16"/>
        <v/>
      </c>
      <c r="H376" s="120"/>
      <c r="I376" s="133"/>
      <c r="J376" s="140"/>
      <c r="K376" s="142" t="str">
        <f t="shared" si="17"/>
        <v/>
      </c>
    </row>
    <row r="377" spans="1:11" ht="18.75" customHeight="1">
      <c r="A377" t="str">
        <f t="shared" si="15"/>
        <v>375</v>
      </c>
      <c r="B377" s="12">
        <f>COUNTIF($G$3:G377,G377)</f>
        <v>375</v>
      </c>
      <c r="C377" s="120"/>
      <c r="D377" s="120"/>
      <c r="E377" s="122"/>
      <c r="F377" s="123"/>
      <c r="G377" s="124" t="str">
        <f t="shared" si="16"/>
        <v/>
      </c>
      <c r="H377" s="120"/>
      <c r="I377" s="133"/>
      <c r="J377" s="140"/>
      <c r="K377" s="142" t="str">
        <f t="shared" si="17"/>
        <v/>
      </c>
    </row>
    <row r="378" spans="1:11" ht="18.75" customHeight="1">
      <c r="A378" t="str">
        <f t="shared" si="15"/>
        <v>376</v>
      </c>
      <c r="B378" s="12">
        <f>COUNTIF($G$3:G378,G378)</f>
        <v>376</v>
      </c>
      <c r="C378" s="120"/>
      <c r="D378" s="120"/>
      <c r="E378" s="122"/>
      <c r="F378" s="123"/>
      <c r="G378" s="124" t="str">
        <f t="shared" si="16"/>
        <v/>
      </c>
      <c r="H378" s="120"/>
      <c r="I378" s="133"/>
      <c r="J378" s="140"/>
      <c r="K378" s="142" t="str">
        <f t="shared" si="17"/>
        <v/>
      </c>
    </row>
    <row r="379" spans="1:11" ht="18.75" customHeight="1">
      <c r="A379" t="str">
        <f t="shared" si="15"/>
        <v>377</v>
      </c>
      <c r="B379" s="12">
        <f>COUNTIF($G$3:G379,G379)</f>
        <v>377</v>
      </c>
      <c r="C379" s="120"/>
      <c r="D379" s="120"/>
      <c r="E379" s="122"/>
      <c r="F379" s="123"/>
      <c r="G379" s="124" t="str">
        <f t="shared" si="16"/>
        <v/>
      </c>
      <c r="H379" s="120"/>
      <c r="I379" s="133"/>
      <c r="J379" s="140"/>
      <c r="K379" s="142" t="str">
        <f t="shared" si="17"/>
        <v/>
      </c>
    </row>
    <row r="380" spans="1:11" ht="18.75" customHeight="1">
      <c r="A380" t="str">
        <f t="shared" si="15"/>
        <v>378</v>
      </c>
      <c r="B380" s="12">
        <f>COUNTIF($G$3:G380,G380)</f>
        <v>378</v>
      </c>
      <c r="C380" s="120"/>
      <c r="D380" s="120"/>
      <c r="E380" s="122"/>
      <c r="F380" s="123"/>
      <c r="G380" s="124" t="str">
        <f t="shared" si="16"/>
        <v/>
      </c>
      <c r="H380" s="120"/>
      <c r="I380" s="133"/>
      <c r="J380" s="140"/>
      <c r="K380" s="142" t="str">
        <f t="shared" si="17"/>
        <v/>
      </c>
    </row>
    <row r="381" spans="1:11" ht="18.75" customHeight="1">
      <c r="A381" t="str">
        <f t="shared" si="15"/>
        <v>379</v>
      </c>
      <c r="B381" s="12">
        <f>COUNTIF($G$3:G381,G381)</f>
        <v>379</v>
      </c>
      <c r="C381" s="120"/>
      <c r="D381" s="120"/>
      <c r="E381" s="122"/>
      <c r="F381" s="123"/>
      <c r="G381" s="124" t="str">
        <f t="shared" si="16"/>
        <v/>
      </c>
      <c r="H381" s="120"/>
      <c r="I381" s="133"/>
      <c r="J381" s="140"/>
      <c r="K381" s="142" t="str">
        <f t="shared" si="17"/>
        <v/>
      </c>
    </row>
    <row r="382" spans="1:11" ht="18.75" customHeight="1">
      <c r="A382" t="str">
        <f t="shared" si="15"/>
        <v>380</v>
      </c>
      <c r="B382" s="12">
        <f>COUNTIF($G$3:G382,G382)</f>
        <v>380</v>
      </c>
      <c r="C382" s="120"/>
      <c r="D382" s="120"/>
      <c r="E382" s="122"/>
      <c r="F382" s="123"/>
      <c r="G382" s="124" t="str">
        <f t="shared" si="16"/>
        <v/>
      </c>
      <c r="H382" s="120"/>
      <c r="I382" s="133"/>
      <c r="J382" s="140"/>
      <c r="K382" s="142" t="str">
        <f t="shared" si="17"/>
        <v/>
      </c>
    </row>
    <row r="383" spans="1:11" ht="18.75" customHeight="1">
      <c r="A383" t="str">
        <f t="shared" si="15"/>
        <v>381</v>
      </c>
      <c r="B383" s="12">
        <f>COUNTIF($G$3:G383,G383)</f>
        <v>381</v>
      </c>
      <c r="C383" s="120"/>
      <c r="D383" s="120"/>
      <c r="E383" s="122"/>
      <c r="F383" s="123"/>
      <c r="G383" s="124" t="str">
        <f t="shared" si="16"/>
        <v/>
      </c>
      <c r="H383" s="120"/>
      <c r="I383" s="133"/>
      <c r="J383" s="140"/>
      <c r="K383" s="142"/>
    </row>
    <row r="384" spans="1:11" ht="18.75" customHeight="1">
      <c r="G384" s="51"/>
      <c r="H384" s="129" t="s">
        <v>93</v>
      </c>
      <c r="I384" s="134">
        <f>SUM(I3:I383)</f>
        <v>0</v>
      </c>
      <c r="J384" s="141">
        <f>SUM(J3:J383)</f>
        <v>0</v>
      </c>
      <c r="K384" s="143" t="e">
        <f>INDEX(K3:K383,COUNTIF(K3:K383,"&gt;0"))</f>
        <v>#VALUE!</v>
      </c>
    </row>
    <row r="385" spans="7:11" ht="18.75" customHeight="1">
      <c r="G385" s="51"/>
      <c r="H385" s="62"/>
    </row>
    <row r="386" spans="7:11" ht="18.75" customHeight="1">
      <c r="G386" s="52" t="s">
        <v>29</v>
      </c>
      <c r="H386" s="63" t="s">
        <v>50</v>
      </c>
      <c r="I386" s="74">
        <f>SUMIF(F3:F383,1,I3:I383)</f>
        <v>0</v>
      </c>
      <c r="J386" s="94"/>
      <c r="K386" s="105"/>
    </row>
    <row r="387" spans="7:11" ht="18.75" customHeight="1">
      <c r="G387" s="53"/>
      <c r="H387" s="63" t="s">
        <v>3</v>
      </c>
      <c r="I387" s="74">
        <f>SUMIF(F3:F383,2,I3:I383)</f>
        <v>0</v>
      </c>
      <c r="J387" s="94"/>
      <c r="K387" s="105"/>
    </row>
    <row r="388" spans="7:11" ht="18.75" customHeight="1">
      <c r="G388" s="53"/>
      <c r="H388" s="63" t="s">
        <v>52</v>
      </c>
      <c r="I388" s="74">
        <f>SUMIF(F3:F383,3,I3:I383)</f>
        <v>0</v>
      </c>
      <c r="J388" s="94"/>
      <c r="K388" s="105"/>
    </row>
    <row r="389" spans="7:11" ht="18.75" customHeight="1">
      <c r="G389" s="53"/>
      <c r="H389" s="63" t="s">
        <v>53</v>
      </c>
      <c r="I389" s="74">
        <f>SUMIF(F3:F383,4,I3:I383)</f>
        <v>0</v>
      </c>
      <c r="J389" s="94"/>
      <c r="K389" s="105"/>
    </row>
    <row r="390" spans="7:11" ht="18.75" customHeight="1">
      <c r="G390" s="53"/>
      <c r="H390" s="63" t="s">
        <v>54</v>
      </c>
      <c r="I390" s="74">
        <f>SUMIF(F3:F383,5,I3:I383)</f>
        <v>0</v>
      </c>
      <c r="J390" s="94"/>
      <c r="K390" s="105"/>
    </row>
    <row r="391" spans="7:11" ht="18.75" customHeight="1">
      <c r="G391" s="54"/>
      <c r="H391" s="64" t="s">
        <v>44</v>
      </c>
      <c r="I391" s="75">
        <f>SUM(I386:I390)</f>
        <v>0</v>
      </c>
      <c r="J391" s="95"/>
      <c r="K391" s="106"/>
    </row>
    <row r="392" spans="7:11" ht="18.75" customHeight="1">
      <c r="G392" s="55" t="s">
        <v>35</v>
      </c>
      <c r="H392" s="65" t="s">
        <v>55</v>
      </c>
      <c r="I392" s="76">
        <f>SUMIF(F3:F383,1,J3:J383)</f>
        <v>0</v>
      </c>
      <c r="J392" s="96"/>
      <c r="K392" s="107"/>
    </row>
    <row r="393" spans="7:11" ht="18.75" customHeight="1">
      <c r="G393" s="56"/>
      <c r="H393" s="66" t="s">
        <v>58</v>
      </c>
      <c r="I393" s="77">
        <f>SUMIF(F3:F383,2,J3:J383)</f>
        <v>0</v>
      </c>
      <c r="J393" s="97"/>
      <c r="K393" s="108"/>
    </row>
    <row r="394" spans="7:11" ht="18.75" customHeight="1">
      <c r="G394" s="56"/>
      <c r="H394" s="66" t="s">
        <v>61</v>
      </c>
      <c r="I394" s="77">
        <f>SUMIF(F3:F383,3,J3:J383)</f>
        <v>0</v>
      </c>
      <c r="J394" s="97"/>
      <c r="K394" s="108"/>
    </row>
    <row r="395" spans="7:11" ht="18.75" customHeight="1">
      <c r="G395" s="56"/>
      <c r="H395" s="66" t="s">
        <v>62</v>
      </c>
      <c r="I395" s="77">
        <f>SUMIF(F3:F383,4,J3:J383)</f>
        <v>0</v>
      </c>
      <c r="J395" s="97"/>
      <c r="K395" s="108"/>
    </row>
    <row r="396" spans="7:11" ht="18.75" customHeight="1">
      <c r="G396" s="56"/>
      <c r="H396" s="66" t="s">
        <v>2</v>
      </c>
      <c r="I396" s="77">
        <f>SUMIF(F3:F383,5,J3:J383)</f>
        <v>0</v>
      </c>
      <c r="J396" s="97"/>
      <c r="K396" s="108"/>
    </row>
    <row r="397" spans="7:11" ht="18.75" customHeight="1">
      <c r="G397" s="57"/>
      <c r="H397" s="67" t="s">
        <v>40</v>
      </c>
      <c r="I397" s="78">
        <f>SUM(I392:I396)</f>
        <v>0</v>
      </c>
      <c r="J397" s="98"/>
      <c r="K397" s="109"/>
    </row>
    <row r="398" spans="7:11" ht="18.75" customHeight="1">
      <c r="G398" s="58" t="s">
        <v>46</v>
      </c>
      <c r="H398" s="68"/>
      <c r="I398" s="79">
        <f>I391-I397</f>
        <v>0</v>
      </c>
      <c r="J398" s="99"/>
      <c r="K398" s="110"/>
    </row>
    <row r="399" spans="7:11" ht="18.75" customHeight="1">
      <c r="G399" s="59" t="s">
        <v>322</v>
      </c>
      <c r="H399" s="130">
        <f>I398</f>
        <v>0</v>
      </c>
      <c r="I399" s="135" t="s">
        <v>129</v>
      </c>
      <c r="J399" s="135"/>
      <c r="K399" s="135"/>
    </row>
    <row r="400" spans="7:11" ht="18.75" customHeight="1">
      <c r="G400" s="59"/>
      <c r="H400" s="130"/>
      <c r="I400" s="136"/>
      <c r="J400" s="136"/>
      <c r="K400" s="136"/>
    </row>
    <row r="401" spans="2:11" ht="18.75" customHeight="1">
      <c r="G401" s="125" t="s">
        <v>264</v>
      </c>
      <c r="H401" s="44"/>
      <c r="I401" s="137"/>
      <c r="J401" s="80"/>
      <c r="K401" s="80"/>
    </row>
    <row r="402" spans="2:11" ht="18.75" customHeight="1">
      <c r="G402" s="126">
        <v>46112</v>
      </c>
      <c r="H402" s="44"/>
      <c r="I402" s="137"/>
      <c r="J402" s="80"/>
      <c r="K402" s="80"/>
    </row>
    <row r="403" spans="2:11" ht="18.75" customHeight="1">
      <c r="G403" s="127" t="s">
        <v>337</v>
      </c>
      <c r="H403" s="131"/>
      <c r="I403" s="138" t="s">
        <v>335</v>
      </c>
      <c r="J403" s="80"/>
      <c r="K403" s="80"/>
    </row>
    <row r="404" spans="2:11" ht="18.75" customHeight="1">
      <c r="G404" s="127" t="s">
        <v>63</v>
      </c>
      <c r="H404" s="131"/>
      <c r="I404" s="138" t="s">
        <v>335</v>
      </c>
      <c r="J404" s="80"/>
      <c r="K404" s="80"/>
    </row>
    <row r="405" spans="2:11" ht="18.75" customHeight="1">
      <c r="G405" s="127"/>
      <c r="H405" s="44"/>
      <c r="I405" s="137"/>
      <c r="J405" s="80"/>
      <c r="K405" s="80"/>
    </row>
    <row r="406" spans="2:11" ht="18.75" customHeight="1">
      <c r="G406" s="125" t="s">
        <v>336</v>
      </c>
      <c r="H406" s="44"/>
      <c r="I406" s="137"/>
      <c r="J406" s="80"/>
      <c r="K406" s="80"/>
    </row>
    <row r="407" spans="2:11" ht="18.75" customHeight="1">
      <c r="G407" s="126">
        <v>46112</v>
      </c>
      <c r="H407" s="44"/>
      <c r="I407" s="137"/>
      <c r="J407" s="80"/>
      <c r="K407" s="80"/>
    </row>
    <row r="408" spans="2:11" ht="18.75" customHeight="1">
      <c r="G408" s="127" t="s">
        <v>274</v>
      </c>
      <c r="H408" s="131"/>
      <c r="I408" s="138" t="s">
        <v>335</v>
      </c>
      <c r="J408" s="80"/>
      <c r="K408" s="80"/>
    </row>
    <row r="409" spans="2:11" ht="18.75" customHeight="1">
      <c r="G409" s="127" t="s">
        <v>274</v>
      </c>
      <c r="H409" s="131"/>
      <c r="I409" s="138" t="s">
        <v>335</v>
      </c>
      <c r="J409" s="80"/>
      <c r="K409" s="80"/>
    </row>
    <row r="410" spans="2:11" ht="18.75" customHeight="1">
      <c r="C410" s="19" t="s">
        <v>17</v>
      </c>
      <c r="G410" s="59"/>
      <c r="H410" s="59"/>
      <c r="I410" s="80"/>
      <c r="J410" s="80"/>
      <c r="K410" s="80"/>
    </row>
    <row r="411" spans="2:11" ht="18.75" customHeight="1">
      <c r="G411" s="59"/>
      <c r="H411" s="59"/>
      <c r="I411" s="80"/>
      <c r="J411" s="80"/>
      <c r="K411" s="80"/>
    </row>
    <row r="412" spans="2:11" ht="18.75" customHeight="1">
      <c r="C412" s="20" t="s">
        <v>22</v>
      </c>
      <c r="G412" s="59"/>
      <c r="H412" s="59"/>
      <c r="I412" s="80"/>
      <c r="J412" s="80"/>
      <c r="K412" s="80"/>
    </row>
    <row r="413" spans="2:11" ht="18.75" customHeight="1">
      <c r="C413" s="21" t="s">
        <v>96</v>
      </c>
    </row>
    <row r="414" spans="2:11" ht="15" customHeight="1">
      <c r="C414" s="22" t="s">
        <v>1</v>
      </c>
      <c r="D414" s="22" t="s">
        <v>5</v>
      </c>
      <c r="E414" s="22" t="s">
        <v>32</v>
      </c>
      <c r="F414" s="22" t="s">
        <v>21</v>
      </c>
      <c r="G414" s="22" t="s">
        <v>12</v>
      </c>
      <c r="H414" s="22" t="s">
        <v>13</v>
      </c>
      <c r="I414" s="81" t="s">
        <v>83</v>
      </c>
      <c r="J414" s="100"/>
      <c r="K414" s="111"/>
    </row>
    <row r="415" spans="2:11" s="10" customFormat="1" ht="15" customHeight="1">
      <c r="B415" s="9">
        <v>1</v>
      </c>
      <c r="C415" s="23" t="str">
        <f t="shared" ref="C415:C444" si="18">IFERROR(VLOOKUP("会費"&amp;B415,$A$3:$J$383,3,FALSE),"")</f>
        <v/>
      </c>
      <c r="D415" s="23" t="str">
        <f t="shared" ref="D415:D444" si="19">IFERROR(VLOOKUP("会費"&amp;B415,$A$3:$J$383,4,FALSE),"")</f>
        <v/>
      </c>
      <c r="E415" s="12" t="str">
        <f t="shared" ref="E415:E444" si="20">IFERROR(VLOOKUP("会費"&amp;B415,$A$3:$J$383,5,FALSE),"")</f>
        <v/>
      </c>
      <c r="F415" s="12" t="str">
        <f t="shared" ref="F415:F444" si="21">IFERROR(VLOOKUP("会費"&amp;B415,$A$3:$J$383,6,FALSE),"")</f>
        <v/>
      </c>
      <c r="G415" s="12" t="str">
        <f t="shared" ref="G415:G444" si="22">IFERROR(VLOOKUP("会費"&amp;B415,$A$3:$J$383,7,FALSE),"")</f>
        <v/>
      </c>
      <c r="H415" s="23" t="str">
        <f t="shared" ref="H415:H444" si="23">IFERROR(VLOOKUP("会費"&amp;B415,$A$3:$J$383,8,FALSE),"")</f>
        <v/>
      </c>
      <c r="I415" s="82" t="str">
        <f t="shared" ref="I415:I444" si="24">IFERROR(VLOOKUP("会費"&amp;B415,$A$3:$J$383,9,FALSE),"")</f>
        <v/>
      </c>
      <c r="J415" s="82"/>
      <c r="K415" s="82"/>
    </row>
    <row r="416" spans="2:11" s="10" customFormat="1" ht="15" customHeight="1">
      <c r="B416" s="9">
        <v>2</v>
      </c>
      <c r="C416" s="23" t="str">
        <f t="shared" si="18"/>
        <v/>
      </c>
      <c r="D416" s="23" t="str">
        <f t="shared" si="19"/>
        <v/>
      </c>
      <c r="E416" s="12" t="str">
        <f t="shared" si="20"/>
        <v/>
      </c>
      <c r="F416" s="12" t="str">
        <f t="shared" si="21"/>
        <v/>
      </c>
      <c r="G416" s="12" t="str">
        <f t="shared" si="22"/>
        <v/>
      </c>
      <c r="H416" s="23" t="str">
        <f t="shared" si="23"/>
        <v/>
      </c>
      <c r="I416" s="83" t="str">
        <f t="shared" si="24"/>
        <v/>
      </c>
      <c r="J416" s="101"/>
      <c r="K416" s="112"/>
    </row>
    <row r="417" spans="2:11" s="10" customFormat="1" ht="15" customHeight="1">
      <c r="B417" s="9">
        <v>3</v>
      </c>
      <c r="C417" s="23" t="str">
        <f t="shared" si="18"/>
        <v/>
      </c>
      <c r="D417" s="23" t="str">
        <f t="shared" si="19"/>
        <v/>
      </c>
      <c r="E417" s="12" t="str">
        <f t="shared" si="20"/>
        <v/>
      </c>
      <c r="F417" s="12" t="str">
        <f t="shared" si="21"/>
        <v/>
      </c>
      <c r="G417" s="12" t="str">
        <f t="shared" si="22"/>
        <v/>
      </c>
      <c r="H417" s="23" t="str">
        <f t="shared" si="23"/>
        <v/>
      </c>
      <c r="I417" s="83" t="str">
        <f t="shared" si="24"/>
        <v/>
      </c>
      <c r="J417" s="101"/>
      <c r="K417" s="112"/>
    </row>
    <row r="418" spans="2:11" s="10" customFormat="1" ht="15" customHeight="1">
      <c r="B418" s="9">
        <v>4</v>
      </c>
      <c r="C418" s="23" t="str">
        <f t="shared" si="18"/>
        <v/>
      </c>
      <c r="D418" s="23" t="str">
        <f t="shared" si="19"/>
        <v/>
      </c>
      <c r="E418" s="12" t="str">
        <f t="shared" si="20"/>
        <v/>
      </c>
      <c r="F418" s="12" t="str">
        <f t="shared" si="21"/>
        <v/>
      </c>
      <c r="G418" s="12" t="str">
        <f t="shared" si="22"/>
        <v/>
      </c>
      <c r="H418" s="23" t="str">
        <f t="shared" si="23"/>
        <v/>
      </c>
      <c r="I418" s="83" t="str">
        <f t="shared" si="24"/>
        <v/>
      </c>
      <c r="J418" s="101"/>
      <c r="K418" s="112"/>
    </row>
    <row r="419" spans="2:11" s="10" customFormat="1" ht="15" customHeight="1">
      <c r="B419" s="9">
        <v>5</v>
      </c>
      <c r="C419" s="23" t="str">
        <f t="shared" si="18"/>
        <v/>
      </c>
      <c r="D419" s="23" t="str">
        <f t="shared" si="19"/>
        <v/>
      </c>
      <c r="E419" s="12" t="str">
        <f t="shared" si="20"/>
        <v/>
      </c>
      <c r="F419" s="12" t="str">
        <f t="shared" si="21"/>
        <v/>
      </c>
      <c r="G419" s="12" t="str">
        <f t="shared" si="22"/>
        <v/>
      </c>
      <c r="H419" s="23" t="str">
        <f t="shared" si="23"/>
        <v/>
      </c>
      <c r="I419" s="82" t="str">
        <f t="shared" si="24"/>
        <v/>
      </c>
      <c r="J419" s="82"/>
      <c r="K419" s="82"/>
    </row>
    <row r="420" spans="2:11" s="10" customFormat="1" ht="15" customHeight="1">
      <c r="B420" s="9">
        <v>6</v>
      </c>
      <c r="C420" s="23" t="str">
        <f t="shared" si="18"/>
        <v/>
      </c>
      <c r="D420" s="23" t="str">
        <f t="shared" si="19"/>
        <v/>
      </c>
      <c r="E420" s="12" t="str">
        <f t="shared" si="20"/>
        <v/>
      </c>
      <c r="F420" s="12" t="str">
        <f t="shared" si="21"/>
        <v/>
      </c>
      <c r="G420" s="12" t="str">
        <f t="shared" si="22"/>
        <v/>
      </c>
      <c r="H420" s="23" t="str">
        <f t="shared" si="23"/>
        <v/>
      </c>
      <c r="I420" s="82" t="str">
        <f t="shared" si="24"/>
        <v/>
      </c>
      <c r="J420" s="82"/>
      <c r="K420" s="82"/>
    </row>
    <row r="421" spans="2:11" s="10" customFormat="1" ht="15" customHeight="1">
      <c r="B421" s="9">
        <v>7</v>
      </c>
      <c r="C421" s="23" t="str">
        <f t="shared" si="18"/>
        <v/>
      </c>
      <c r="D421" s="23" t="str">
        <f t="shared" si="19"/>
        <v/>
      </c>
      <c r="E421" s="12" t="str">
        <f t="shared" si="20"/>
        <v/>
      </c>
      <c r="F421" s="12" t="str">
        <f t="shared" si="21"/>
        <v/>
      </c>
      <c r="G421" s="12" t="str">
        <f t="shared" si="22"/>
        <v/>
      </c>
      <c r="H421" s="23" t="str">
        <f t="shared" si="23"/>
        <v/>
      </c>
      <c r="I421" s="83" t="str">
        <f t="shared" si="24"/>
        <v/>
      </c>
      <c r="J421" s="101"/>
      <c r="K421" s="112"/>
    </row>
    <row r="422" spans="2:11" s="10" customFormat="1" ht="15" customHeight="1">
      <c r="B422" s="9">
        <v>8</v>
      </c>
      <c r="C422" s="23" t="str">
        <f t="shared" si="18"/>
        <v/>
      </c>
      <c r="D422" s="23" t="str">
        <f t="shared" si="19"/>
        <v/>
      </c>
      <c r="E422" s="12" t="str">
        <f t="shared" si="20"/>
        <v/>
      </c>
      <c r="F422" s="12" t="str">
        <f t="shared" si="21"/>
        <v/>
      </c>
      <c r="G422" s="12" t="str">
        <f t="shared" si="22"/>
        <v/>
      </c>
      <c r="H422" s="23" t="str">
        <f t="shared" si="23"/>
        <v/>
      </c>
      <c r="I422" s="83" t="str">
        <f t="shared" si="24"/>
        <v/>
      </c>
      <c r="J422" s="101"/>
      <c r="K422" s="112"/>
    </row>
    <row r="423" spans="2:11" s="10" customFormat="1" ht="15" customHeight="1">
      <c r="B423" s="9">
        <v>9</v>
      </c>
      <c r="C423" s="23" t="str">
        <f t="shared" si="18"/>
        <v/>
      </c>
      <c r="D423" s="23" t="str">
        <f t="shared" si="19"/>
        <v/>
      </c>
      <c r="E423" s="12" t="str">
        <f t="shared" si="20"/>
        <v/>
      </c>
      <c r="F423" s="12" t="str">
        <f t="shared" si="21"/>
        <v/>
      </c>
      <c r="G423" s="12" t="str">
        <f t="shared" si="22"/>
        <v/>
      </c>
      <c r="H423" s="23" t="str">
        <f t="shared" si="23"/>
        <v/>
      </c>
      <c r="I423" s="83" t="str">
        <f t="shared" si="24"/>
        <v/>
      </c>
      <c r="J423" s="101"/>
      <c r="K423" s="112"/>
    </row>
    <row r="424" spans="2:11" s="10" customFormat="1" ht="15" customHeight="1">
      <c r="B424" s="9">
        <v>10</v>
      </c>
      <c r="C424" s="23" t="str">
        <f t="shared" si="18"/>
        <v/>
      </c>
      <c r="D424" s="23" t="str">
        <f t="shared" si="19"/>
        <v/>
      </c>
      <c r="E424" s="12" t="str">
        <f t="shared" si="20"/>
        <v/>
      </c>
      <c r="F424" s="12" t="str">
        <f t="shared" si="21"/>
        <v/>
      </c>
      <c r="G424" s="12" t="str">
        <f t="shared" si="22"/>
        <v/>
      </c>
      <c r="H424" s="23" t="str">
        <f t="shared" si="23"/>
        <v/>
      </c>
      <c r="I424" s="82" t="str">
        <f t="shared" si="24"/>
        <v/>
      </c>
      <c r="J424" s="82"/>
      <c r="K424" s="82"/>
    </row>
    <row r="425" spans="2:11" s="10" customFormat="1" ht="15" customHeight="1">
      <c r="B425" s="9">
        <v>11</v>
      </c>
      <c r="C425" s="23" t="str">
        <f t="shared" si="18"/>
        <v/>
      </c>
      <c r="D425" s="23" t="str">
        <f t="shared" si="19"/>
        <v/>
      </c>
      <c r="E425" s="12" t="str">
        <f t="shared" si="20"/>
        <v/>
      </c>
      <c r="F425" s="12" t="str">
        <f t="shared" si="21"/>
        <v/>
      </c>
      <c r="G425" s="12" t="str">
        <f t="shared" si="22"/>
        <v/>
      </c>
      <c r="H425" s="23" t="str">
        <f t="shared" si="23"/>
        <v/>
      </c>
      <c r="I425" s="82" t="str">
        <f t="shared" si="24"/>
        <v/>
      </c>
      <c r="J425" s="82"/>
      <c r="K425" s="82"/>
    </row>
    <row r="426" spans="2:11" s="10" customFormat="1" ht="15" customHeight="1">
      <c r="B426" s="9">
        <v>12</v>
      </c>
      <c r="C426" s="23" t="str">
        <f t="shared" si="18"/>
        <v/>
      </c>
      <c r="D426" s="23" t="str">
        <f t="shared" si="19"/>
        <v/>
      </c>
      <c r="E426" s="12" t="str">
        <f t="shared" si="20"/>
        <v/>
      </c>
      <c r="F426" s="12" t="str">
        <f t="shared" si="21"/>
        <v/>
      </c>
      <c r="G426" s="12" t="str">
        <f t="shared" si="22"/>
        <v/>
      </c>
      <c r="H426" s="23" t="str">
        <f t="shared" si="23"/>
        <v/>
      </c>
      <c r="I426" s="83" t="str">
        <f t="shared" si="24"/>
        <v/>
      </c>
      <c r="J426" s="101"/>
      <c r="K426" s="112"/>
    </row>
    <row r="427" spans="2:11" s="10" customFormat="1" ht="15" customHeight="1">
      <c r="B427" s="9">
        <v>13</v>
      </c>
      <c r="C427" s="23" t="str">
        <f t="shared" si="18"/>
        <v/>
      </c>
      <c r="D427" s="23" t="str">
        <f t="shared" si="19"/>
        <v/>
      </c>
      <c r="E427" s="12" t="str">
        <f t="shared" si="20"/>
        <v/>
      </c>
      <c r="F427" s="12" t="str">
        <f t="shared" si="21"/>
        <v/>
      </c>
      <c r="G427" s="12" t="str">
        <f t="shared" si="22"/>
        <v/>
      </c>
      <c r="H427" s="23" t="str">
        <f t="shared" si="23"/>
        <v/>
      </c>
      <c r="I427" s="83" t="str">
        <f t="shared" si="24"/>
        <v/>
      </c>
      <c r="J427" s="101"/>
      <c r="K427" s="112"/>
    </row>
    <row r="428" spans="2:11" s="10" customFormat="1" ht="15" customHeight="1">
      <c r="B428" s="9">
        <v>14</v>
      </c>
      <c r="C428" s="23" t="str">
        <f t="shared" si="18"/>
        <v/>
      </c>
      <c r="D428" s="23" t="str">
        <f t="shared" si="19"/>
        <v/>
      </c>
      <c r="E428" s="12" t="str">
        <f t="shared" si="20"/>
        <v/>
      </c>
      <c r="F428" s="12" t="str">
        <f t="shared" si="21"/>
        <v/>
      </c>
      <c r="G428" s="12" t="str">
        <f t="shared" si="22"/>
        <v/>
      </c>
      <c r="H428" s="23" t="str">
        <f t="shared" si="23"/>
        <v/>
      </c>
      <c r="I428" s="83" t="str">
        <f t="shared" si="24"/>
        <v/>
      </c>
      <c r="J428" s="101"/>
      <c r="K428" s="112"/>
    </row>
    <row r="429" spans="2:11" s="10" customFormat="1" ht="15" customHeight="1">
      <c r="B429" s="9">
        <v>15</v>
      </c>
      <c r="C429" s="23" t="str">
        <f t="shared" si="18"/>
        <v/>
      </c>
      <c r="D429" s="23" t="str">
        <f t="shared" si="19"/>
        <v/>
      </c>
      <c r="E429" s="12" t="str">
        <f t="shared" si="20"/>
        <v/>
      </c>
      <c r="F429" s="12" t="str">
        <f t="shared" si="21"/>
        <v/>
      </c>
      <c r="G429" s="12" t="str">
        <f t="shared" si="22"/>
        <v/>
      </c>
      <c r="H429" s="23" t="str">
        <f t="shared" si="23"/>
        <v/>
      </c>
      <c r="I429" s="82" t="str">
        <f t="shared" si="24"/>
        <v/>
      </c>
      <c r="J429" s="82"/>
      <c r="K429" s="82"/>
    </row>
    <row r="430" spans="2:11" s="10" customFormat="1" ht="15" customHeight="1">
      <c r="B430" s="9">
        <v>16</v>
      </c>
      <c r="C430" s="23" t="str">
        <f t="shared" si="18"/>
        <v/>
      </c>
      <c r="D430" s="23" t="str">
        <f t="shared" si="19"/>
        <v/>
      </c>
      <c r="E430" s="12" t="str">
        <f t="shared" si="20"/>
        <v/>
      </c>
      <c r="F430" s="12" t="str">
        <f t="shared" si="21"/>
        <v/>
      </c>
      <c r="G430" s="12" t="str">
        <f t="shared" si="22"/>
        <v/>
      </c>
      <c r="H430" s="23" t="str">
        <f t="shared" si="23"/>
        <v/>
      </c>
      <c r="I430" s="82" t="str">
        <f t="shared" si="24"/>
        <v/>
      </c>
      <c r="J430" s="82"/>
      <c r="K430" s="82"/>
    </row>
    <row r="431" spans="2:11" s="10" customFormat="1" ht="15" customHeight="1">
      <c r="B431" s="9">
        <v>17</v>
      </c>
      <c r="C431" s="23" t="str">
        <f t="shared" si="18"/>
        <v/>
      </c>
      <c r="D431" s="23" t="str">
        <f t="shared" si="19"/>
        <v/>
      </c>
      <c r="E431" s="12" t="str">
        <f t="shared" si="20"/>
        <v/>
      </c>
      <c r="F431" s="12" t="str">
        <f t="shared" si="21"/>
        <v/>
      </c>
      <c r="G431" s="12" t="str">
        <f t="shared" si="22"/>
        <v/>
      </c>
      <c r="H431" s="23" t="str">
        <f t="shared" si="23"/>
        <v/>
      </c>
      <c r="I431" s="83" t="str">
        <f t="shared" si="24"/>
        <v/>
      </c>
      <c r="J431" s="101"/>
      <c r="K431" s="112"/>
    </row>
    <row r="432" spans="2:11" s="10" customFormat="1" ht="15" customHeight="1">
      <c r="B432" s="9">
        <v>18</v>
      </c>
      <c r="C432" s="23" t="str">
        <f t="shared" si="18"/>
        <v/>
      </c>
      <c r="D432" s="23" t="str">
        <f t="shared" si="19"/>
        <v/>
      </c>
      <c r="E432" s="12" t="str">
        <f t="shared" si="20"/>
        <v/>
      </c>
      <c r="F432" s="12" t="str">
        <f t="shared" si="21"/>
        <v/>
      </c>
      <c r="G432" s="12" t="str">
        <f t="shared" si="22"/>
        <v/>
      </c>
      <c r="H432" s="23" t="str">
        <f t="shared" si="23"/>
        <v/>
      </c>
      <c r="I432" s="83" t="str">
        <f t="shared" si="24"/>
        <v/>
      </c>
      <c r="J432" s="101"/>
      <c r="K432" s="112"/>
    </row>
    <row r="433" spans="2:11" s="10" customFormat="1" ht="15" customHeight="1">
      <c r="B433" s="9">
        <v>19</v>
      </c>
      <c r="C433" s="23" t="str">
        <f t="shared" si="18"/>
        <v/>
      </c>
      <c r="D433" s="23" t="str">
        <f t="shared" si="19"/>
        <v/>
      </c>
      <c r="E433" s="12" t="str">
        <f t="shared" si="20"/>
        <v/>
      </c>
      <c r="F433" s="12" t="str">
        <f t="shared" si="21"/>
        <v/>
      </c>
      <c r="G433" s="12" t="str">
        <f t="shared" si="22"/>
        <v/>
      </c>
      <c r="H433" s="23" t="str">
        <f t="shared" si="23"/>
        <v/>
      </c>
      <c r="I433" s="83" t="str">
        <f t="shared" si="24"/>
        <v/>
      </c>
      <c r="J433" s="101"/>
      <c r="K433" s="112"/>
    </row>
    <row r="434" spans="2:11" s="10" customFormat="1" ht="15" customHeight="1">
      <c r="B434" s="9">
        <v>20</v>
      </c>
      <c r="C434" s="23" t="str">
        <f t="shared" si="18"/>
        <v/>
      </c>
      <c r="D434" s="23" t="str">
        <f t="shared" si="19"/>
        <v/>
      </c>
      <c r="E434" s="12" t="str">
        <f t="shared" si="20"/>
        <v/>
      </c>
      <c r="F434" s="12" t="str">
        <f t="shared" si="21"/>
        <v/>
      </c>
      <c r="G434" s="12" t="str">
        <f t="shared" si="22"/>
        <v/>
      </c>
      <c r="H434" s="23" t="str">
        <f t="shared" si="23"/>
        <v/>
      </c>
      <c r="I434" s="82" t="str">
        <f t="shared" si="24"/>
        <v/>
      </c>
      <c r="J434" s="82"/>
      <c r="K434" s="82"/>
    </row>
    <row r="435" spans="2:11" s="10" customFormat="1" ht="15" customHeight="1">
      <c r="B435" s="9">
        <v>21</v>
      </c>
      <c r="C435" s="23" t="str">
        <f t="shared" si="18"/>
        <v/>
      </c>
      <c r="D435" s="23" t="str">
        <f t="shared" si="19"/>
        <v/>
      </c>
      <c r="E435" s="12" t="str">
        <f t="shared" si="20"/>
        <v/>
      </c>
      <c r="F435" s="12" t="str">
        <f t="shared" si="21"/>
        <v/>
      </c>
      <c r="G435" s="12" t="str">
        <f t="shared" si="22"/>
        <v/>
      </c>
      <c r="H435" s="23" t="str">
        <f t="shared" si="23"/>
        <v/>
      </c>
      <c r="I435" s="82" t="str">
        <f t="shared" si="24"/>
        <v/>
      </c>
      <c r="J435" s="82"/>
      <c r="K435" s="82"/>
    </row>
    <row r="436" spans="2:11" s="10" customFormat="1" ht="15" customHeight="1">
      <c r="B436" s="9">
        <v>22</v>
      </c>
      <c r="C436" s="23" t="str">
        <f t="shared" si="18"/>
        <v/>
      </c>
      <c r="D436" s="23" t="str">
        <f t="shared" si="19"/>
        <v/>
      </c>
      <c r="E436" s="12" t="str">
        <f t="shared" si="20"/>
        <v/>
      </c>
      <c r="F436" s="12" t="str">
        <f t="shared" si="21"/>
        <v/>
      </c>
      <c r="G436" s="12" t="str">
        <f t="shared" si="22"/>
        <v/>
      </c>
      <c r="H436" s="23" t="str">
        <f t="shared" si="23"/>
        <v/>
      </c>
      <c r="I436" s="83" t="str">
        <f t="shared" si="24"/>
        <v/>
      </c>
      <c r="J436" s="101"/>
      <c r="K436" s="112"/>
    </row>
    <row r="437" spans="2:11" s="10" customFormat="1" ht="15" customHeight="1">
      <c r="B437" s="9">
        <v>23</v>
      </c>
      <c r="C437" s="23" t="str">
        <f t="shared" si="18"/>
        <v/>
      </c>
      <c r="D437" s="23" t="str">
        <f t="shared" si="19"/>
        <v/>
      </c>
      <c r="E437" s="12" t="str">
        <f t="shared" si="20"/>
        <v/>
      </c>
      <c r="F437" s="12" t="str">
        <f t="shared" si="21"/>
        <v/>
      </c>
      <c r="G437" s="12" t="str">
        <f t="shared" si="22"/>
        <v/>
      </c>
      <c r="H437" s="23" t="str">
        <f t="shared" si="23"/>
        <v/>
      </c>
      <c r="I437" s="83" t="str">
        <f t="shared" si="24"/>
        <v/>
      </c>
      <c r="J437" s="101"/>
      <c r="K437" s="112"/>
    </row>
    <row r="438" spans="2:11" s="10" customFormat="1" ht="15" customHeight="1">
      <c r="B438" s="9">
        <v>24</v>
      </c>
      <c r="C438" s="23" t="str">
        <f t="shared" si="18"/>
        <v/>
      </c>
      <c r="D438" s="23" t="str">
        <f t="shared" si="19"/>
        <v/>
      </c>
      <c r="E438" s="12" t="str">
        <f t="shared" si="20"/>
        <v/>
      </c>
      <c r="F438" s="12" t="str">
        <f t="shared" si="21"/>
        <v/>
      </c>
      <c r="G438" s="12" t="str">
        <f t="shared" si="22"/>
        <v/>
      </c>
      <c r="H438" s="23" t="str">
        <f t="shared" si="23"/>
        <v/>
      </c>
      <c r="I438" s="83" t="str">
        <f t="shared" si="24"/>
        <v/>
      </c>
      <c r="J438" s="101"/>
      <c r="K438" s="112"/>
    </row>
    <row r="439" spans="2:11" s="10" customFormat="1" ht="15" customHeight="1">
      <c r="B439" s="9">
        <v>25</v>
      </c>
      <c r="C439" s="23" t="str">
        <f t="shared" si="18"/>
        <v/>
      </c>
      <c r="D439" s="23" t="str">
        <f t="shared" si="19"/>
        <v/>
      </c>
      <c r="E439" s="12" t="str">
        <f t="shared" si="20"/>
        <v/>
      </c>
      <c r="F439" s="12" t="str">
        <f t="shared" si="21"/>
        <v/>
      </c>
      <c r="G439" s="12" t="str">
        <f t="shared" si="22"/>
        <v/>
      </c>
      <c r="H439" s="23" t="str">
        <f t="shared" si="23"/>
        <v/>
      </c>
      <c r="I439" s="82" t="str">
        <f t="shared" si="24"/>
        <v/>
      </c>
      <c r="J439" s="82"/>
      <c r="K439" s="82"/>
    </row>
    <row r="440" spans="2:11" s="10" customFormat="1" ht="15" customHeight="1">
      <c r="B440" s="9">
        <v>26</v>
      </c>
      <c r="C440" s="23" t="str">
        <f t="shared" si="18"/>
        <v/>
      </c>
      <c r="D440" s="23" t="str">
        <f t="shared" si="19"/>
        <v/>
      </c>
      <c r="E440" s="12" t="str">
        <f t="shared" si="20"/>
        <v/>
      </c>
      <c r="F440" s="12" t="str">
        <f t="shared" si="21"/>
        <v/>
      </c>
      <c r="G440" s="12" t="str">
        <f t="shared" si="22"/>
        <v/>
      </c>
      <c r="H440" s="23" t="str">
        <f t="shared" si="23"/>
        <v/>
      </c>
      <c r="I440" s="82" t="str">
        <f t="shared" si="24"/>
        <v/>
      </c>
      <c r="J440" s="82"/>
      <c r="K440" s="82"/>
    </row>
    <row r="441" spans="2:11" s="10" customFormat="1" ht="15" customHeight="1">
      <c r="B441" s="9">
        <v>27</v>
      </c>
      <c r="C441" s="23" t="str">
        <f t="shared" si="18"/>
        <v/>
      </c>
      <c r="D441" s="23" t="str">
        <f t="shared" si="19"/>
        <v/>
      </c>
      <c r="E441" s="12" t="str">
        <f t="shared" si="20"/>
        <v/>
      </c>
      <c r="F441" s="12" t="str">
        <f t="shared" si="21"/>
        <v/>
      </c>
      <c r="G441" s="12" t="str">
        <f t="shared" si="22"/>
        <v/>
      </c>
      <c r="H441" s="23" t="str">
        <f t="shared" si="23"/>
        <v/>
      </c>
      <c r="I441" s="83" t="str">
        <f t="shared" si="24"/>
        <v/>
      </c>
      <c r="J441" s="101"/>
      <c r="K441" s="112"/>
    </row>
    <row r="442" spans="2:11" s="10" customFormat="1" ht="15" customHeight="1">
      <c r="B442" s="9">
        <v>28</v>
      </c>
      <c r="C442" s="23" t="str">
        <f t="shared" si="18"/>
        <v/>
      </c>
      <c r="D442" s="23" t="str">
        <f t="shared" si="19"/>
        <v/>
      </c>
      <c r="E442" s="12" t="str">
        <f t="shared" si="20"/>
        <v/>
      </c>
      <c r="F442" s="12" t="str">
        <f t="shared" si="21"/>
        <v/>
      </c>
      <c r="G442" s="12" t="str">
        <f t="shared" si="22"/>
        <v/>
      </c>
      <c r="H442" s="23" t="str">
        <f t="shared" si="23"/>
        <v/>
      </c>
      <c r="I442" s="83" t="str">
        <f t="shared" si="24"/>
        <v/>
      </c>
      <c r="J442" s="101"/>
      <c r="K442" s="112"/>
    </row>
    <row r="443" spans="2:11" s="10" customFormat="1" ht="15" customHeight="1">
      <c r="B443" s="9">
        <v>29</v>
      </c>
      <c r="C443" s="23" t="str">
        <f t="shared" si="18"/>
        <v/>
      </c>
      <c r="D443" s="23" t="str">
        <f t="shared" si="19"/>
        <v/>
      </c>
      <c r="E443" s="12" t="str">
        <f t="shared" si="20"/>
        <v/>
      </c>
      <c r="F443" s="12" t="str">
        <f t="shared" si="21"/>
        <v/>
      </c>
      <c r="G443" s="12" t="str">
        <f t="shared" si="22"/>
        <v/>
      </c>
      <c r="H443" s="23" t="str">
        <f t="shared" si="23"/>
        <v/>
      </c>
      <c r="I443" s="84" t="str">
        <f t="shared" si="24"/>
        <v/>
      </c>
      <c r="J443" s="102"/>
      <c r="K443" s="113"/>
    </row>
    <row r="444" spans="2:11" s="10" customFormat="1" ht="15" customHeight="1">
      <c r="B444" s="9">
        <v>30</v>
      </c>
      <c r="C444" s="23" t="str">
        <f t="shared" si="18"/>
        <v/>
      </c>
      <c r="D444" s="23" t="str">
        <f t="shared" si="19"/>
        <v/>
      </c>
      <c r="E444" s="12" t="str">
        <f t="shared" si="20"/>
        <v/>
      </c>
      <c r="F444" s="12" t="str">
        <f t="shared" si="21"/>
        <v/>
      </c>
      <c r="G444" s="12" t="str">
        <f t="shared" si="22"/>
        <v/>
      </c>
      <c r="H444" s="23" t="str">
        <f t="shared" si="23"/>
        <v/>
      </c>
      <c r="I444" s="82" t="str">
        <f t="shared" si="24"/>
        <v/>
      </c>
      <c r="J444" s="82"/>
      <c r="K444" s="82"/>
    </row>
    <row r="445" spans="2:11" s="10" customFormat="1" ht="15" customHeight="1">
      <c r="B445" s="9"/>
      <c r="C445" s="11"/>
      <c r="D445" s="11"/>
      <c r="E445" s="9"/>
      <c r="F445" s="9"/>
      <c r="G445" s="9"/>
      <c r="H445" s="22" t="s">
        <v>103</v>
      </c>
      <c r="I445" s="85">
        <f>SUM(I415:I444)</f>
        <v>0</v>
      </c>
      <c r="J445" s="85"/>
      <c r="K445" s="85"/>
    </row>
    <row r="446" spans="2:11" s="10" customFormat="1" ht="15" customHeight="1">
      <c r="B446" s="9"/>
      <c r="C446" s="21" t="s">
        <v>0</v>
      </c>
      <c r="D446" s="11"/>
      <c r="E446" s="9"/>
      <c r="F446" s="9"/>
      <c r="G446" s="9"/>
      <c r="H446" s="11"/>
    </row>
    <row r="447" spans="2:11" s="10" customFormat="1" ht="15" customHeight="1">
      <c r="B447" s="9"/>
      <c r="C447" s="22" t="s">
        <v>1</v>
      </c>
      <c r="D447" s="22" t="s">
        <v>5</v>
      </c>
      <c r="E447" s="22" t="s">
        <v>32</v>
      </c>
      <c r="F447" s="22" t="s">
        <v>21</v>
      </c>
      <c r="G447" s="22" t="s">
        <v>12</v>
      </c>
      <c r="H447" s="22" t="s">
        <v>13</v>
      </c>
      <c r="I447" s="81" t="s">
        <v>83</v>
      </c>
      <c r="J447" s="100"/>
      <c r="K447" s="111"/>
    </row>
    <row r="448" spans="2:11" s="10" customFormat="1" ht="15" customHeight="1">
      <c r="B448" s="9">
        <v>1</v>
      </c>
      <c r="C448" s="23" t="str">
        <f t="shared" ref="C448:C477" si="25">IFERROR(VLOOKUP("補助金および助成金"&amp;B448,$A$3:$J$383,3,FALSE),"")</f>
        <v/>
      </c>
      <c r="D448" s="23" t="str">
        <f t="shared" ref="D448:D477" si="26">IFERROR(VLOOKUP("補助金および助成金"&amp;B448,$A$3:$J$383,4,FALSE),"")</f>
        <v/>
      </c>
      <c r="E448" s="12" t="str">
        <f t="shared" ref="E448:E477" si="27">IFERROR(VLOOKUP("補助金および助成金"&amp;B448,$A$3:$J$383,5,FALSE),"")</f>
        <v/>
      </c>
      <c r="F448" s="12" t="str">
        <f t="shared" ref="F448:F477" si="28">IFERROR(VLOOKUP("補助金および助成金"&amp;B448,$A$3:$J$383,6,FALSE),"")</f>
        <v/>
      </c>
      <c r="G448" s="12" t="str">
        <f t="shared" ref="G448:G477" si="29">IFERROR(VLOOKUP("補助金および助成金"&amp;B448,$A$3:$J$383,7,FALSE),"")</f>
        <v/>
      </c>
      <c r="H448" s="23" t="str">
        <f t="shared" ref="H448:H477" si="30">IFERROR(VLOOKUP("補助金および助成金"&amp;B448,$A$3:$J$383,8,FALSE),"")</f>
        <v/>
      </c>
      <c r="I448" s="82" t="str">
        <f t="shared" ref="I448:I477" si="31">IFERROR(VLOOKUP("補助金および助成金"&amp;B448,$A$3:$J$383,9,FALSE),"")</f>
        <v/>
      </c>
      <c r="J448" s="82"/>
      <c r="K448" s="82"/>
    </row>
    <row r="449" spans="2:11" s="10" customFormat="1" ht="15" customHeight="1">
      <c r="B449" s="9">
        <v>2</v>
      </c>
      <c r="C449" s="23" t="str">
        <f t="shared" si="25"/>
        <v/>
      </c>
      <c r="D449" s="23" t="str">
        <f t="shared" si="26"/>
        <v/>
      </c>
      <c r="E449" s="12" t="str">
        <f t="shared" si="27"/>
        <v/>
      </c>
      <c r="F449" s="12" t="str">
        <f t="shared" si="28"/>
        <v/>
      </c>
      <c r="G449" s="12" t="str">
        <f t="shared" si="29"/>
        <v/>
      </c>
      <c r="H449" s="23" t="str">
        <f t="shared" si="30"/>
        <v/>
      </c>
      <c r="I449" s="83" t="str">
        <f t="shared" si="31"/>
        <v/>
      </c>
      <c r="J449" s="101"/>
      <c r="K449" s="112"/>
    </row>
    <row r="450" spans="2:11" s="10" customFormat="1" ht="15" customHeight="1">
      <c r="B450" s="9">
        <v>3</v>
      </c>
      <c r="C450" s="23" t="str">
        <f t="shared" si="25"/>
        <v/>
      </c>
      <c r="D450" s="23" t="str">
        <f t="shared" si="26"/>
        <v/>
      </c>
      <c r="E450" s="12" t="str">
        <f t="shared" si="27"/>
        <v/>
      </c>
      <c r="F450" s="12" t="str">
        <f t="shared" si="28"/>
        <v/>
      </c>
      <c r="G450" s="12" t="str">
        <f t="shared" si="29"/>
        <v/>
      </c>
      <c r="H450" s="23" t="str">
        <f t="shared" si="30"/>
        <v/>
      </c>
      <c r="I450" s="83" t="str">
        <f t="shared" si="31"/>
        <v/>
      </c>
      <c r="J450" s="101"/>
      <c r="K450" s="112"/>
    </row>
    <row r="451" spans="2:11" s="10" customFormat="1" ht="15" customHeight="1">
      <c r="B451" s="9">
        <v>4</v>
      </c>
      <c r="C451" s="23" t="str">
        <f t="shared" si="25"/>
        <v/>
      </c>
      <c r="D451" s="23" t="str">
        <f t="shared" si="26"/>
        <v/>
      </c>
      <c r="E451" s="12" t="str">
        <f t="shared" si="27"/>
        <v/>
      </c>
      <c r="F451" s="12" t="str">
        <f t="shared" si="28"/>
        <v/>
      </c>
      <c r="G451" s="12" t="str">
        <f t="shared" si="29"/>
        <v/>
      </c>
      <c r="H451" s="23" t="str">
        <f t="shared" si="30"/>
        <v/>
      </c>
      <c r="I451" s="83" t="str">
        <f t="shared" si="31"/>
        <v/>
      </c>
      <c r="J451" s="101"/>
      <c r="K451" s="112"/>
    </row>
    <row r="452" spans="2:11" s="10" customFormat="1" ht="15" customHeight="1">
      <c r="B452" s="9">
        <v>5</v>
      </c>
      <c r="C452" s="23" t="str">
        <f t="shared" si="25"/>
        <v/>
      </c>
      <c r="D452" s="23" t="str">
        <f t="shared" si="26"/>
        <v/>
      </c>
      <c r="E452" s="12" t="str">
        <f t="shared" si="27"/>
        <v/>
      </c>
      <c r="F452" s="12" t="str">
        <f t="shared" si="28"/>
        <v/>
      </c>
      <c r="G452" s="12" t="str">
        <f t="shared" si="29"/>
        <v/>
      </c>
      <c r="H452" s="23" t="str">
        <f t="shared" si="30"/>
        <v/>
      </c>
      <c r="I452" s="82" t="str">
        <f t="shared" si="31"/>
        <v/>
      </c>
      <c r="J452" s="82"/>
      <c r="K452" s="82"/>
    </row>
    <row r="453" spans="2:11" s="10" customFormat="1" ht="15" customHeight="1">
      <c r="B453" s="9">
        <v>6</v>
      </c>
      <c r="C453" s="23" t="str">
        <f t="shared" si="25"/>
        <v/>
      </c>
      <c r="D453" s="23" t="str">
        <f t="shared" si="26"/>
        <v/>
      </c>
      <c r="E453" s="12" t="str">
        <f t="shared" si="27"/>
        <v/>
      </c>
      <c r="F453" s="12" t="str">
        <f t="shared" si="28"/>
        <v/>
      </c>
      <c r="G453" s="12" t="str">
        <f t="shared" si="29"/>
        <v/>
      </c>
      <c r="H453" s="23" t="str">
        <f t="shared" si="30"/>
        <v/>
      </c>
      <c r="I453" s="82" t="str">
        <f t="shared" si="31"/>
        <v/>
      </c>
      <c r="J453" s="82"/>
      <c r="K453" s="82"/>
    </row>
    <row r="454" spans="2:11" s="10" customFormat="1" ht="15" customHeight="1">
      <c r="B454" s="9">
        <v>7</v>
      </c>
      <c r="C454" s="23" t="str">
        <f t="shared" si="25"/>
        <v/>
      </c>
      <c r="D454" s="23" t="str">
        <f t="shared" si="26"/>
        <v/>
      </c>
      <c r="E454" s="12" t="str">
        <f t="shared" si="27"/>
        <v/>
      </c>
      <c r="F454" s="12" t="str">
        <f t="shared" si="28"/>
        <v/>
      </c>
      <c r="G454" s="12" t="str">
        <f t="shared" si="29"/>
        <v/>
      </c>
      <c r="H454" s="23" t="str">
        <f t="shared" si="30"/>
        <v/>
      </c>
      <c r="I454" s="83" t="str">
        <f t="shared" si="31"/>
        <v/>
      </c>
      <c r="J454" s="101"/>
      <c r="K454" s="112"/>
    </row>
    <row r="455" spans="2:11" s="10" customFormat="1" ht="15" customHeight="1">
      <c r="B455" s="9">
        <v>8</v>
      </c>
      <c r="C455" s="23" t="str">
        <f t="shared" si="25"/>
        <v/>
      </c>
      <c r="D455" s="23" t="str">
        <f t="shared" si="26"/>
        <v/>
      </c>
      <c r="E455" s="12" t="str">
        <f t="shared" si="27"/>
        <v/>
      </c>
      <c r="F455" s="12" t="str">
        <f t="shared" si="28"/>
        <v/>
      </c>
      <c r="G455" s="12" t="str">
        <f t="shared" si="29"/>
        <v/>
      </c>
      <c r="H455" s="23" t="str">
        <f t="shared" si="30"/>
        <v/>
      </c>
      <c r="I455" s="83" t="str">
        <f t="shared" si="31"/>
        <v/>
      </c>
      <c r="J455" s="101"/>
      <c r="K455" s="112"/>
    </row>
    <row r="456" spans="2:11" s="10" customFormat="1" ht="15" customHeight="1">
      <c r="B456" s="9">
        <v>9</v>
      </c>
      <c r="C456" s="23" t="str">
        <f t="shared" si="25"/>
        <v/>
      </c>
      <c r="D456" s="23" t="str">
        <f t="shared" si="26"/>
        <v/>
      </c>
      <c r="E456" s="12" t="str">
        <f t="shared" si="27"/>
        <v/>
      </c>
      <c r="F456" s="12" t="str">
        <f t="shared" si="28"/>
        <v/>
      </c>
      <c r="G456" s="12" t="str">
        <f t="shared" si="29"/>
        <v/>
      </c>
      <c r="H456" s="23" t="str">
        <f t="shared" si="30"/>
        <v/>
      </c>
      <c r="I456" s="83" t="str">
        <f t="shared" si="31"/>
        <v/>
      </c>
      <c r="J456" s="101"/>
      <c r="K456" s="112"/>
    </row>
    <row r="457" spans="2:11" s="10" customFormat="1" ht="15" customHeight="1">
      <c r="B457" s="9">
        <v>10</v>
      </c>
      <c r="C457" s="23" t="str">
        <f t="shared" si="25"/>
        <v/>
      </c>
      <c r="D457" s="23" t="str">
        <f t="shared" si="26"/>
        <v/>
      </c>
      <c r="E457" s="12" t="str">
        <f t="shared" si="27"/>
        <v/>
      </c>
      <c r="F457" s="12" t="str">
        <f t="shared" si="28"/>
        <v/>
      </c>
      <c r="G457" s="12" t="str">
        <f t="shared" si="29"/>
        <v/>
      </c>
      <c r="H457" s="23" t="str">
        <f t="shared" si="30"/>
        <v/>
      </c>
      <c r="I457" s="82" t="str">
        <f t="shared" si="31"/>
        <v/>
      </c>
      <c r="J457" s="82"/>
      <c r="K457" s="82"/>
    </row>
    <row r="458" spans="2:11" s="10" customFormat="1" ht="15" customHeight="1">
      <c r="B458" s="9">
        <v>11</v>
      </c>
      <c r="C458" s="23" t="str">
        <f t="shared" si="25"/>
        <v/>
      </c>
      <c r="D458" s="23" t="str">
        <f t="shared" si="26"/>
        <v/>
      </c>
      <c r="E458" s="12" t="str">
        <f t="shared" si="27"/>
        <v/>
      </c>
      <c r="F458" s="12" t="str">
        <f t="shared" si="28"/>
        <v/>
      </c>
      <c r="G458" s="12" t="str">
        <f t="shared" si="29"/>
        <v/>
      </c>
      <c r="H458" s="23" t="str">
        <f t="shared" si="30"/>
        <v/>
      </c>
      <c r="I458" s="82" t="str">
        <f t="shared" si="31"/>
        <v/>
      </c>
      <c r="J458" s="82"/>
      <c r="K458" s="82"/>
    </row>
    <row r="459" spans="2:11" s="10" customFormat="1" ht="15" customHeight="1">
      <c r="B459" s="9">
        <v>12</v>
      </c>
      <c r="C459" s="23" t="str">
        <f t="shared" si="25"/>
        <v/>
      </c>
      <c r="D459" s="23" t="str">
        <f t="shared" si="26"/>
        <v/>
      </c>
      <c r="E459" s="12" t="str">
        <f t="shared" si="27"/>
        <v/>
      </c>
      <c r="F459" s="12" t="str">
        <f t="shared" si="28"/>
        <v/>
      </c>
      <c r="G459" s="12" t="str">
        <f t="shared" si="29"/>
        <v/>
      </c>
      <c r="H459" s="23" t="str">
        <f t="shared" si="30"/>
        <v/>
      </c>
      <c r="I459" s="83" t="str">
        <f t="shared" si="31"/>
        <v/>
      </c>
      <c r="J459" s="101"/>
      <c r="K459" s="112"/>
    </row>
    <row r="460" spans="2:11" s="10" customFormat="1" ht="15" customHeight="1">
      <c r="B460" s="9">
        <v>13</v>
      </c>
      <c r="C460" s="23" t="str">
        <f t="shared" si="25"/>
        <v/>
      </c>
      <c r="D460" s="23" t="str">
        <f t="shared" si="26"/>
        <v/>
      </c>
      <c r="E460" s="12" t="str">
        <f t="shared" si="27"/>
        <v/>
      </c>
      <c r="F460" s="12" t="str">
        <f t="shared" si="28"/>
        <v/>
      </c>
      <c r="G460" s="12" t="str">
        <f t="shared" si="29"/>
        <v/>
      </c>
      <c r="H460" s="23" t="str">
        <f t="shared" si="30"/>
        <v/>
      </c>
      <c r="I460" s="83" t="str">
        <f t="shared" si="31"/>
        <v/>
      </c>
      <c r="J460" s="101"/>
      <c r="K460" s="112"/>
    </row>
    <row r="461" spans="2:11" s="10" customFormat="1" ht="15" customHeight="1">
      <c r="B461" s="9">
        <v>14</v>
      </c>
      <c r="C461" s="23" t="str">
        <f t="shared" si="25"/>
        <v/>
      </c>
      <c r="D461" s="23" t="str">
        <f t="shared" si="26"/>
        <v/>
      </c>
      <c r="E461" s="12" t="str">
        <f t="shared" si="27"/>
        <v/>
      </c>
      <c r="F461" s="12" t="str">
        <f t="shared" si="28"/>
        <v/>
      </c>
      <c r="G461" s="12" t="str">
        <f t="shared" si="29"/>
        <v/>
      </c>
      <c r="H461" s="23" t="str">
        <f t="shared" si="30"/>
        <v/>
      </c>
      <c r="I461" s="83" t="str">
        <f t="shared" si="31"/>
        <v/>
      </c>
      <c r="J461" s="101"/>
      <c r="K461" s="112"/>
    </row>
    <row r="462" spans="2:11" s="10" customFormat="1" ht="15" customHeight="1">
      <c r="B462" s="9">
        <v>15</v>
      </c>
      <c r="C462" s="23" t="str">
        <f t="shared" si="25"/>
        <v/>
      </c>
      <c r="D462" s="23" t="str">
        <f t="shared" si="26"/>
        <v/>
      </c>
      <c r="E462" s="12" t="str">
        <f t="shared" si="27"/>
        <v/>
      </c>
      <c r="F462" s="12" t="str">
        <f t="shared" si="28"/>
        <v/>
      </c>
      <c r="G462" s="12" t="str">
        <f t="shared" si="29"/>
        <v/>
      </c>
      <c r="H462" s="23" t="str">
        <f t="shared" si="30"/>
        <v/>
      </c>
      <c r="I462" s="82" t="str">
        <f t="shared" si="31"/>
        <v/>
      </c>
      <c r="J462" s="82"/>
      <c r="K462" s="82"/>
    </row>
    <row r="463" spans="2:11" s="10" customFormat="1" ht="15" customHeight="1">
      <c r="B463" s="9">
        <v>16</v>
      </c>
      <c r="C463" s="23" t="str">
        <f t="shared" si="25"/>
        <v/>
      </c>
      <c r="D463" s="23" t="str">
        <f t="shared" si="26"/>
        <v/>
      </c>
      <c r="E463" s="12" t="str">
        <f t="shared" si="27"/>
        <v/>
      </c>
      <c r="F463" s="12" t="str">
        <f t="shared" si="28"/>
        <v/>
      </c>
      <c r="G463" s="12" t="str">
        <f t="shared" si="29"/>
        <v/>
      </c>
      <c r="H463" s="23" t="str">
        <f t="shared" si="30"/>
        <v/>
      </c>
      <c r="I463" s="82" t="str">
        <f t="shared" si="31"/>
        <v/>
      </c>
      <c r="J463" s="82"/>
      <c r="K463" s="82"/>
    </row>
    <row r="464" spans="2:11" s="10" customFormat="1" ht="15" customHeight="1">
      <c r="B464" s="9">
        <v>17</v>
      </c>
      <c r="C464" s="23" t="str">
        <f t="shared" si="25"/>
        <v/>
      </c>
      <c r="D464" s="23" t="str">
        <f t="shared" si="26"/>
        <v/>
      </c>
      <c r="E464" s="12" t="str">
        <f t="shared" si="27"/>
        <v/>
      </c>
      <c r="F464" s="12" t="str">
        <f t="shared" si="28"/>
        <v/>
      </c>
      <c r="G464" s="12" t="str">
        <f t="shared" si="29"/>
        <v/>
      </c>
      <c r="H464" s="23" t="str">
        <f t="shared" si="30"/>
        <v/>
      </c>
      <c r="I464" s="83" t="str">
        <f t="shared" si="31"/>
        <v/>
      </c>
      <c r="J464" s="101"/>
      <c r="K464" s="112"/>
    </row>
    <row r="465" spans="2:11" s="10" customFormat="1" ht="15" customHeight="1">
      <c r="B465" s="9">
        <v>18</v>
      </c>
      <c r="C465" s="23" t="str">
        <f t="shared" si="25"/>
        <v/>
      </c>
      <c r="D465" s="23" t="str">
        <f t="shared" si="26"/>
        <v/>
      </c>
      <c r="E465" s="12" t="str">
        <f t="shared" si="27"/>
        <v/>
      </c>
      <c r="F465" s="12" t="str">
        <f t="shared" si="28"/>
        <v/>
      </c>
      <c r="G465" s="12" t="str">
        <f t="shared" si="29"/>
        <v/>
      </c>
      <c r="H465" s="23" t="str">
        <f t="shared" si="30"/>
        <v/>
      </c>
      <c r="I465" s="83" t="str">
        <f t="shared" si="31"/>
        <v/>
      </c>
      <c r="J465" s="101"/>
      <c r="K465" s="112"/>
    </row>
    <row r="466" spans="2:11" s="10" customFormat="1" ht="15" customHeight="1">
      <c r="B466" s="9">
        <v>19</v>
      </c>
      <c r="C466" s="23" t="str">
        <f t="shared" si="25"/>
        <v/>
      </c>
      <c r="D466" s="23" t="str">
        <f t="shared" si="26"/>
        <v/>
      </c>
      <c r="E466" s="12" t="str">
        <f t="shared" si="27"/>
        <v/>
      </c>
      <c r="F466" s="12" t="str">
        <f t="shared" si="28"/>
        <v/>
      </c>
      <c r="G466" s="12" t="str">
        <f t="shared" si="29"/>
        <v/>
      </c>
      <c r="H466" s="23" t="str">
        <f t="shared" si="30"/>
        <v/>
      </c>
      <c r="I466" s="83" t="str">
        <f t="shared" si="31"/>
        <v/>
      </c>
      <c r="J466" s="101"/>
      <c r="K466" s="112"/>
    </row>
    <row r="467" spans="2:11" s="10" customFormat="1" ht="15" customHeight="1">
      <c r="B467" s="9">
        <v>20</v>
      </c>
      <c r="C467" s="23" t="str">
        <f t="shared" si="25"/>
        <v/>
      </c>
      <c r="D467" s="23" t="str">
        <f t="shared" si="26"/>
        <v/>
      </c>
      <c r="E467" s="12" t="str">
        <f t="shared" si="27"/>
        <v/>
      </c>
      <c r="F467" s="12" t="str">
        <f t="shared" si="28"/>
        <v/>
      </c>
      <c r="G467" s="12" t="str">
        <f t="shared" si="29"/>
        <v/>
      </c>
      <c r="H467" s="23" t="str">
        <f t="shared" si="30"/>
        <v/>
      </c>
      <c r="I467" s="82" t="str">
        <f t="shared" si="31"/>
        <v/>
      </c>
      <c r="J467" s="82"/>
      <c r="K467" s="82"/>
    </row>
    <row r="468" spans="2:11" s="10" customFormat="1" ht="15" customHeight="1">
      <c r="B468" s="9">
        <v>21</v>
      </c>
      <c r="C468" s="23" t="str">
        <f t="shared" si="25"/>
        <v/>
      </c>
      <c r="D468" s="23" t="str">
        <f t="shared" si="26"/>
        <v/>
      </c>
      <c r="E468" s="12" t="str">
        <f t="shared" si="27"/>
        <v/>
      </c>
      <c r="F468" s="12" t="str">
        <f t="shared" si="28"/>
        <v/>
      </c>
      <c r="G468" s="12" t="str">
        <f t="shared" si="29"/>
        <v/>
      </c>
      <c r="H468" s="23" t="str">
        <f t="shared" si="30"/>
        <v/>
      </c>
      <c r="I468" s="82" t="str">
        <f t="shared" si="31"/>
        <v/>
      </c>
      <c r="J468" s="82"/>
      <c r="K468" s="82"/>
    </row>
    <row r="469" spans="2:11" s="10" customFormat="1" ht="15" customHeight="1">
      <c r="B469" s="9">
        <v>22</v>
      </c>
      <c r="C469" s="23" t="str">
        <f t="shared" si="25"/>
        <v/>
      </c>
      <c r="D469" s="23" t="str">
        <f t="shared" si="26"/>
        <v/>
      </c>
      <c r="E469" s="12" t="str">
        <f t="shared" si="27"/>
        <v/>
      </c>
      <c r="F469" s="12" t="str">
        <f t="shared" si="28"/>
        <v/>
      </c>
      <c r="G469" s="12" t="str">
        <f t="shared" si="29"/>
        <v/>
      </c>
      <c r="H469" s="23" t="str">
        <f t="shared" si="30"/>
        <v/>
      </c>
      <c r="I469" s="83" t="str">
        <f t="shared" si="31"/>
        <v/>
      </c>
      <c r="J469" s="101"/>
      <c r="K469" s="112"/>
    </row>
    <row r="470" spans="2:11" s="10" customFormat="1" ht="15" customHeight="1">
      <c r="B470" s="9">
        <v>23</v>
      </c>
      <c r="C470" s="23" t="str">
        <f t="shared" si="25"/>
        <v/>
      </c>
      <c r="D470" s="23" t="str">
        <f t="shared" si="26"/>
        <v/>
      </c>
      <c r="E470" s="12" t="str">
        <f t="shared" si="27"/>
        <v/>
      </c>
      <c r="F470" s="12" t="str">
        <f t="shared" si="28"/>
        <v/>
      </c>
      <c r="G470" s="12" t="str">
        <f t="shared" si="29"/>
        <v/>
      </c>
      <c r="H470" s="23" t="str">
        <f t="shared" si="30"/>
        <v/>
      </c>
      <c r="I470" s="83" t="str">
        <f t="shared" si="31"/>
        <v/>
      </c>
      <c r="J470" s="101"/>
      <c r="K470" s="112"/>
    </row>
    <row r="471" spans="2:11" s="10" customFormat="1" ht="15" customHeight="1">
      <c r="B471" s="9">
        <v>24</v>
      </c>
      <c r="C471" s="23" t="str">
        <f t="shared" si="25"/>
        <v/>
      </c>
      <c r="D471" s="23" t="str">
        <f t="shared" si="26"/>
        <v/>
      </c>
      <c r="E471" s="12" t="str">
        <f t="shared" si="27"/>
        <v/>
      </c>
      <c r="F471" s="12" t="str">
        <f t="shared" si="28"/>
        <v/>
      </c>
      <c r="G471" s="12" t="str">
        <f t="shared" si="29"/>
        <v/>
      </c>
      <c r="H471" s="23" t="str">
        <f t="shared" si="30"/>
        <v/>
      </c>
      <c r="I471" s="83" t="str">
        <f t="shared" si="31"/>
        <v/>
      </c>
      <c r="J471" s="101"/>
      <c r="K471" s="112"/>
    </row>
    <row r="472" spans="2:11" s="10" customFormat="1" ht="15" customHeight="1">
      <c r="B472" s="9">
        <v>25</v>
      </c>
      <c r="C472" s="23" t="str">
        <f t="shared" si="25"/>
        <v/>
      </c>
      <c r="D472" s="23" t="str">
        <f t="shared" si="26"/>
        <v/>
      </c>
      <c r="E472" s="12" t="str">
        <f t="shared" si="27"/>
        <v/>
      </c>
      <c r="F472" s="12" t="str">
        <f t="shared" si="28"/>
        <v/>
      </c>
      <c r="G472" s="12" t="str">
        <f t="shared" si="29"/>
        <v/>
      </c>
      <c r="H472" s="23" t="str">
        <f t="shared" si="30"/>
        <v/>
      </c>
      <c r="I472" s="82" t="str">
        <f t="shared" si="31"/>
        <v/>
      </c>
      <c r="J472" s="82"/>
      <c r="K472" s="82"/>
    </row>
    <row r="473" spans="2:11" s="10" customFormat="1" ht="15" customHeight="1">
      <c r="B473" s="9">
        <v>26</v>
      </c>
      <c r="C473" s="23" t="str">
        <f t="shared" si="25"/>
        <v/>
      </c>
      <c r="D473" s="23" t="str">
        <f t="shared" si="26"/>
        <v/>
      </c>
      <c r="E473" s="12" t="str">
        <f t="shared" si="27"/>
        <v/>
      </c>
      <c r="F473" s="12" t="str">
        <f t="shared" si="28"/>
        <v/>
      </c>
      <c r="G473" s="12" t="str">
        <f t="shared" si="29"/>
        <v/>
      </c>
      <c r="H473" s="23" t="str">
        <f t="shared" si="30"/>
        <v/>
      </c>
      <c r="I473" s="82" t="str">
        <f t="shared" si="31"/>
        <v/>
      </c>
      <c r="J473" s="82"/>
      <c r="K473" s="82"/>
    </row>
    <row r="474" spans="2:11" s="10" customFormat="1" ht="15" customHeight="1">
      <c r="B474" s="9">
        <v>27</v>
      </c>
      <c r="C474" s="23" t="str">
        <f t="shared" si="25"/>
        <v/>
      </c>
      <c r="D474" s="23" t="str">
        <f t="shared" si="26"/>
        <v/>
      </c>
      <c r="E474" s="12" t="str">
        <f t="shared" si="27"/>
        <v/>
      </c>
      <c r="F474" s="12" t="str">
        <f t="shared" si="28"/>
        <v/>
      </c>
      <c r="G474" s="12" t="str">
        <f t="shared" si="29"/>
        <v/>
      </c>
      <c r="H474" s="23" t="str">
        <f t="shared" si="30"/>
        <v/>
      </c>
      <c r="I474" s="83" t="str">
        <f t="shared" si="31"/>
        <v/>
      </c>
      <c r="J474" s="101"/>
      <c r="K474" s="112"/>
    </row>
    <row r="475" spans="2:11" s="10" customFormat="1" ht="15" customHeight="1">
      <c r="B475" s="9">
        <v>28</v>
      </c>
      <c r="C475" s="23" t="str">
        <f t="shared" si="25"/>
        <v/>
      </c>
      <c r="D475" s="23" t="str">
        <f t="shared" si="26"/>
        <v/>
      </c>
      <c r="E475" s="12" t="str">
        <f t="shared" si="27"/>
        <v/>
      </c>
      <c r="F475" s="12" t="str">
        <f t="shared" si="28"/>
        <v/>
      </c>
      <c r="G475" s="12" t="str">
        <f t="shared" si="29"/>
        <v/>
      </c>
      <c r="H475" s="23" t="str">
        <f t="shared" si="30"/>
        <v/>
      </c>
      <c r="I475" s="83" t="str">
        <f t="shared" si="31"/>
        <v/>
      </c>
      <c r="J475" s="101"/>
      <c r="K475" s="112"/>
    </row>
    <row r="476" spans="2:11" s="10" customFormat="1" ht="15" customHeight="1">
      <c r="B476" s="9">
        <v>29</v>
      </c>
      <c r="C476" s="23" t="str">
        <f t="shared" si="25"/>
        <v/>
      </c>
      <c r="D476" s="23" t="str">
        <f t="shared" si="26"/>
        <v/>
      </c>
      <c r="E476" s="12" t="str">
        <f t="shared" si="27"/>
        <v/>
      </c>
      <c r="F476" s="12" t="str">
        <f t="shared" si="28"/>
        <v/>
      </c>
      <c r="G476" s="12" t="str">
        <f t="shared" si="29"/>
        <v/>
      </c>
      <c r="H476" s="23" t="str">
        <f t="shared" si="30"/>
        <v/>
      </c>
      <c r="I476" s="84" t="str">
        <f t="shared" si="31"/>
        <v/>
      </c>
      <c r="J476" s="102"/>
      <c r="K476" s="113"/>
    </row>
    <row r="477" spans="2:11" s="10" customFormat="1" ht="15" customHeight="1">
      <c r="B477" s="9">
        <v>30</v>
      </c>
      <c r="C477" s="23" t="str">
        <f t="shared" si="25"/>
        <v/>
      </c>
      <c r="D477" s="23" t="str">
        <f t="shared" si="26"/>
        <v/>
      </c>
      <c r="E477" s="12" t="str">
        <f t="shared" si="27"/>
        <v/>
      </c>
      <c r="F477" s="12" t="str">
        <f t="shared" si="28"/>
        <v/>
      </c>
      <c r="G477" s="12" t="str">
        <f t="shared" si="29"/>
        <v/>
      </c>
      <c r="H477" s="23" t="str">
        <f t="shared" si="30"/>
        <v/>
      </c>
      <c r="I477" s="82" t="str">
        <f t="shared" si="31"/>
        <v/>
      </c>
      <c r="J477" s="82"/>
      <c r="K477" s="82"/>
    </row>
    <row r="478" spans="2:11" s="10" customFormat="1" ht="15" customHeight="1">
      <c r="B478" s="9"/>
      <c r="C478" s="11"/>
      <c r="D478" s="11"/>
      <c r="E478" s="9"/>
      <c r="F478" s="9"/>
      <c r="G478" s="9"/>
      <c r="H478" s="22" t="s">
        <v>104</v>
      </c>
      <c r="I478" s="85">
        <f>SUM(I448:I477)</f>
        <v>0</v>
      </c>
      <c r="J478" s="85"/>
      <c r="K478" s="85"/>
    </row>
    <row r="479" spans="2:11" s="10" customFormat="1" ht="15" customHeight="1">
      <c r="B479" s="9"/>
      <c r="C479" s="11"/>
      <c r="D479" s="11"/>
      <c r="E479" s="9"/>
      <c r="F479" s="9"/>
      <c r="G479" s="9"/>
      <c r="H479" s="11"/>
    </row>
    <row r="480" spans="2:11" s="10" customFormat="1" ht="15" customHeight="1">
      <c r="B480" s="9"/>
      <c r="C480" s="21" t="s">
        <v>97</v>
      </c>
      <c r="D480" s="11"/>
      <c r="E480" s="9"/>
      <c r="F480" s="9"/>
      <c r="G480" s="9"/>
      <c r="H480" s="11"/>
    </row>
    <row r="481" spans="2:11" s="10" customFormat="1" ht="15" customHeight="1">
      <c r="B481" s="9"/>
      <c r="C481" s="22" t="s">
        <v>1</v>
      </c>
      <c r="D481" s="22" t="s">
        <v>5</v>
      </c>
      <c r="E481" s="22" t="s">
        <v>32</v>
      </c>
      <c r="F481" s="22" t="s">
        <v>21</v>
      </c>
      <c r="G481" s="22" t="s">
        <v>12</v>
      </c>
      <c r="H481" s="22" t="s">
        <v>13</v>
      </c>
      <c r="I481" s="81" t="s">
        <v>83</v>
      </c>
      <c r="J481" s="100"/>
      <c r="K481" s="111"/>
    </row>
    <row r="482" spans="2:11" ht="15" customHeight="1">
      <c r="B482" s="9">
        <v>1</v>
      </c>
      <c r="C482" s="23" t="str">
        <f t="shared" ref="C482:C511" si="32">IFERROR(VLOOKUP("寄付金"&amp;B482,$A$3:$J$383,3,FALSE),"")</f>
        <v/>
      </c>
      <c r="D482" s="23" t="str">
        <f t="shared" ref="D482:D511" si="33">IFERROR(VLOOKUP("寄付金"&amp;B482,$A$3:$J$383,4,FALSE),"")</f>
        <v/>
      </c>
      <c r="E482" s="12" t="str">
        <f t="shared" ref="E482:E511" si="34">IFERROR(VLOOKUP("寄付金"&amp;B482,$A$3:$J$383,5,FALSE),"")</f>
        <v/>
      </c>
      <c r="F482" s="12" t="str">
        <f t="shared" ref="F482:F511" si="35">IFERROR(VLOOKUP("寄付金"&amp;B482,$A$3:$J$383,6,FALSE),"")</f>
        <v/>
      </c>
      <c r="G482" s="12" t="str">
        <f t="shared" ref="G482:G511" si="36">IFERROR(VLOOKUP("寄付金"&amp;B482,$A$3:$J$383,7,FALSE),"")</f>
        <v/>
      </c>
      <c r="H482" s="23" t="str">
        <f t="shared" ref="H482:H511" si="37">IFERROR(VLOOKUP("寄付金"&amp;B482,$A$3:$J$383,8,FALSE),"")</f>
        <v/>
      </c>
      <c r="I482" s="82" t="str">
        <f t="shared" ref="I482:I511" si="38">IFERROR(VLOOKUP("寄付金"&amp;B482,$A$3:$J$383,9,FALSE),"")</f>
        <v/>
      </c>
      <c r="J482" s="82"/>
      <c r="K482" s="82"/>
    </row>
    <row r="483" spans="2:11" ht="15" customHeight="1">
      <c r="B483" s="9">
        <v>2</v>
      </c>
      <c r="C483" s="23" t="str">
        <f t="shared" si="32"/>
        <v/>
      </c>
      <c r="D483" s="23" t="str">
        <f t="shared" si="33"/>
        <v/>
      </c>
      <c r="E483" s="12" t="str">
        <f t="shared" si="34"/>
        <v/>
      </c>
      <c r="F483" s="12" t="str">
        <f t="shared" si="35"/>
        <v/>
      </c>
      <c r="G483" s="12" t="str">
        <f t="shared" si="36"/>
        <v/>
      </c>
      <c r="H483" s="23" t="str">
        <f t="shared" si="37"/>
        <v/>
      </c>
      <c r="I483" s="83" t="str">
        <f t="shared" si="38"/>
        <v/>
      </c>
      <c r="J483" s="101"/>
      <c r="K483" s="112"/>
    </row>
    <row r="484" spans="2:11" ht="15" customHeight="1">
      <c r="B484" s="9">
        <v>3</v>
      </c>
      <c r="C484" s="23" t="str">
        <f t="shared" si="32"/>
        <v/>
      </c>
      <c r="D484" s="23" t="str">
        <f t="shared" si="33"/>
        <v/>
      </c>
      <c r="E484" s="12" t="str">
        <f t="shared" si="34"/>
        <v/>
      </c>
      <c r="F484" s="12" t="str">
        <f t="shared" si="35"/>
        <v/>
      </c>
      <c r="G484" s="12" t="str">
        <f t="shared" si="36"/>
        <v/>
      </c>
      <c r="H484" s="23" t="str">
        <f t="shared" si="37"/>
        <v/>
      </c>
      <c r="I484" s="83" t="str">
        <f t="shared" si="38"/>
        <v/>
      </c>
      <c r="J484" s="101"/>
      <c r="K484" s="112"/>
    </row>
    <row r="485" spans="2:11" ht="15" customHeight="1">
      <c r="B485" s="9">
        <v>4</v>
      </c>
      <c r="C485" s="23" t="str">
        <f t="shared" si="32"/>
        <v/>
      </c>
      <c r="D485" s="23" t="str">
        <f t="shared" si="33"/>
        <v/>
      </c>
      <c r="E485" s="12" t="str">
        <f t="shared" si="34"/>
        <v/>
      </c>
      <c r="F485" s="12" t="str">
        <f t="shared" si="35"/>
        <v/>
      </c>
      <c r="G485" s="12" t="str">
        <f t="shared" si="36"/>
        <v/>
      </c>
      <c r="H485" s="23" t="str">
        <f t="shared" si="37"/>
        <v/>
      </c>
      <c r="I485" s="83" t="str">
        <f t="shared" si="38"/>
        <v/>
      </c>
      <c r="J485" s="101"/>
      <c r="K485" s="112"/>
    </row>
    <row r="486" spans="2:11" ht="15" customHeight="1">
      <c r="B486" s="9">
        <v>5</v>
      </c>
      <c r="C486" s="23" t="str">
        <f t="shared" si="32"/>
        <v/>
      </c>
      <c r="D486" s="23" t="str">
        <f t="shared" si="33"/>
        <v/>
      </c>
      <c r="E486" s="12" t="str">
        <f t="shared" si="34"/>
        <v/>
      </c>
      <c r="F486" s="12" t="str">
        <f t="shared" si="35"/>
        <v/>
      </c>
      <c r="G486" s="12" t="str">
        <f t="shared" si="36"/>
        <v/>
      </c>
      <c r="H486" s="23" t="str">
        <f t="shared" si="37"/>
        <v/>
      </c>
      <c r="I486" s="82" t="str">
        <f t="shared" si="38"/>
        <v/>
      </c>
      <c r="J486" s="82"/>
      <c r="K486" s="82"/>
    </row>
    <row r="487" spans="2:11" ht="15" customHeight="1">
      <c r="B487" s="9">
        <v>6</v>
      </c>
      <c r="C487" s="23" t="str">
        <f t="shared" si="32"/>
        <v/>
      </c>
      <c r="D487" s="23" t="str">
        <f t="shared" si="33"/>
        <v/>
      </c>
      <c r="E487" s="12" t="str">
        <f t="shared" si="34"/>
        <v/>
      </c>
      <c r="F487" s="12" t="str">
        <f t="shared" si="35"/>
        <v/>
      </c>
      <c r="G487" s="12" t="str">
        <f t="shared" si="36"/>
        <v/>
      </c>
      <c r="H487" s="23" t="str">
        <f t="shared" si="37"/>
        <v/>
      </c>
      <c r="I487" s="82" t="str">
        <f t="shared" si="38"/>
        <v/>
      </c>
      <c r="J487" s="82"/>
      <c r="K487" s="82"/>
    </row>
    <row r="488" spans="2:11" ht="15" customHeight="1">
      <c r="B488" s="9">
        <v>7</v>
      </c>
      <c r="C488" s="23" t="str">
        <f t="shared" si="32"/>
        <v/>
      </c>
      <c r="D488" s="23" t="str">
        <f t="shared" si="33"/>
        <v/>
      </c>
      <c r="E488" s="12" t="str">
        <f t="shared" si="34"/>
        <v/>
      </c>
      <c r="F488" s="12" t="str">
        <f t="shared" si="35"/>
        <v/>
      </c>
      <c r="G488" s="12" t="str">
        <f t="shared" si="36"/>
        <v/>
      </c>
      <c r="H488" s="23" t="str">
        <f t="shared" si="37"/>
        <v/>
      </c>
      <c r="I488" s="83" t="str">
        <f t="shared" si="38"/>
        <v/>
      </c>
      <c r="J488" s="101"/>
      <c r="K488" s="112"/>
    </row>
    <row r="489" spans="2:11" ht="15" customHeight="1">
      <c r="B489" s="9">
        <v>8</v>
      </c>
      <c r="C489" s="23" t="str">
        <f t="shared" si="32"/>
        <v/>
      </c>
      <c r="D489" s="23" t="str">
        <f t="shared" si="33"/>
        <v/>
      </c>
      <c r="E489" s="12" t="str">
        <f t="shared" si="34"/>
        <v/>
      </c>
      <c r="F489" s="12" t="str">
        <f t="shared" si="35"/>
        <v/>
      </c>
      <c r="G489" s="12" t="str">
        <f t="shared" si="36"/>
        <v/>
      </c>
      <c r="H489" s="23" t="str">
        <f t="shared" si="37"/>
        <v/>
      </c>
      <c r="I489" s="83" t="str">
        <f t="shared" si="38"/>
        <v/>
      </c>
      <c r="J489" s="101"/>
      <c r="K489" s="112"/>
    </row>
    <row r="490" spans="2:11" ht="15" customHeight="1">
      <c r="B490" s="9">
        <v>9</v>
      </c>
      <c r="C490" s="23" t="str">
        <f t="shared" si="32"/>
        <v/>
      </c>
      <c r="D490" s="23" t="str">
        <f t="shared" si="33"/>
        <v/>
      </c>
      <c r="E490" s="12" t="str">
        <f t="shared" si="34"/>
        <v/>
      </c>
      <c r="F490" s="12" t="str">
        <f t="shared" si="35"/>
        <v/>
      </c>
      <c r="G490" s="12" t="str">
        <f t="shared" si="36"/>
        <v/>
      </c>
      <c r="H490" s="23" t="str">
        <f t="shared" si="37"/>
        <v/>
      </c>
      <c r="I490" s="83" t="str">
        <f t="shared" si="38"/>
        <v/>
      </c>
      <c r="J490" s="101"/>
      <c r="K490" s="112"/>
    </row>
    <row r="491" spans="2:11" ht="15" customHeight="1">
      <c r="B491" s="9">
        <v>10</v>
      </c>
      <c r="C491" s="23" t="str">
        <f t="shared" si="32"/>
        <v/>
      </c>
      <c r="D491" s="23" t="str">
        <f t="shared" si="33"/>
        <v/>
      </c>
      <c r="E491" s="12" t="str">
        <f t="shared" si="34"/>
        <v/>
      </c>
      <c r="F491" s="12" t="str">
        <f t="shared" si="35"/>
        <v/>
      </c>
      <c r="G491" s="12" t="str">
        <f t="shared" si="36"/>
        <v/>
      </c>
      <c r="H491" s="23" t="str">
        <f t="shared" si="37"/>
        <v/>
      </c>
      <c r="I491" s="82" t="str">
        <f t="shared" si="38"/>
        <v/>
      </c>
      <c r="J491" s="82"/>
      <c r="K491" s="82"/>
    </row>
    <row r="492" spans="2:11" ht="15" customHeight="1">
      <c r="B492" s="9">
        <v>11</v>
      </c>
      <c r="C492" s="23" t="str">
        <f t="shared" si="32"/>
        <v/>
      </c>
      <c r="D492" s="23" t="str">
        <f t="shared" si="33"/>
        <v/>
      </c>
      <c r="E492" s="12" t="str">
        <f t="shared" si="34"/>
        <v/>
      </c>
      <c r="F492" s="12" t="str">
        <f t="shared" si="35"/>
        <v/>
      </c>
      <c r="G492" s="12" t="str">
        <f t="shared" si="36"/>
        <v/>
      </c>
      <c r="H492" s="23" t="str">
        <f t="shared" si="37"/>
        <v/>
      </c>
      <c r="I492" s="82" t="str">
        <f t="shared" si="38"/>
        <v/>
      </c>
      <c r="J492" s="82"/>
      <c r="K492" s="82"/>
    </row>
    <row r="493" spans="2:11" ht="15" customHeight="1">
      <c r="B493" s="9">
        <v>12</v>
      </c>
      <c r="C493" s="23" t="str">
        <f t="shared" si="32"/>
        <v/>
      </c>
      <c r="D493" s="23" t="str">
        <f t="shared" si="33"/>
        <v/>
      </c>
      <c r="E493" s="12" t="str">
        <f t="shared" si="34"/>
        <v/>
      </c>
      <c r="F493" s="12" t="str">
        <f t="shared" si="35"/>
        <v/>
      </c>
      <c r="G493" s="12" t="str">
        <f t="shared" si="36"/>
        <v/>
      </c>
      <c r="H493" s="23" t="str">
        <f t="shared" si="37"/>
        <v/>
      </c>
      <c r="I493" s="83" t="str">
        <f t="shared" si="38"/>
        <v/>
      </c>
      <c r="J493" s="101"/>
      <c r="K493" s="112"/>
    </row>
    <row r="494" spans="2:11" ht="15" customHeight="1">
      <c r="B494" s="9">
        <v>13</v>
      </c>
      <c r="C494" s="23" t="str">
        <f t="shared" si="32"/>
        <v/>
      </c>
      <c r="D494" s="23" t="str">
        <f t="shared" si="33"/>
        <v/>
      </c>
      <c r="E494" s="12" t="str">
        <f t="shared" si="34"/>
        <v/>
      </c>
      <c r="F494" s="12" t="str">
        <f t="shared" si="35"/>
        <v/>
      </c>
      <c r="G494" s="12" t="str">
        <f t="shared" si="36"/>
        <v/>
      </c>
      <c r="H494" s="23" t="str">
        <f t="shared" si="37"/>
        <v/>
      </c>
      <c r="I494" s="83" t="str">
        <f t="shared" si="38"/>
        <v/>
      </c>
      <c r="J494" s="101"/>
      <c r="K494" s="112"/>
    </row>
    <row r="495" spans="2:11" ht="15" customHeight="1">
      <c r="B495" s="9">
        <v>14</v>
      </c>
      <c r="C495" s="23" t="str">
        <f t="shared" si="32"/>
        <v/>
      </c>
      <c r="D495" s="23" t="str">
        <f t="shared" si="33"/>
        <v/>
      </c>
      <c r="E495" s="12" t="str">
        <f t="shared" si="34"/>
        <v/>
      </c>
      <c r="F495" s="12" t="str">
        <f t="shared" si="35"/>
        <v/>
      </c>
      <c r="G495" s="12" t="str">
        <f t="shared" si="36"/>
        <v/>
      </c>
      <c r="H495" s="23" t="str">
        <f t="shared" si="37"/>
        <v/>
      </c>
      <c r="I495" s="83" t="str">
        <f t="shared" si="38"/>
        <v/>
      </c>
      <c r="J495" s="101"/>
      <c r="K495" s="112"/>
    </row>
    <row r="496" spans="2:11" ht="15" customHeight="1">
      <c r="B496" s="9">
        <v>15</v>
      </c>
      <c r="C496" s="23" t="str">
        <f t="shared" si="32"/>
        <v/>
      </c>
      <c r="D496" s="23" t="str">
        <f t="shared" si="33"/>
        <v/>
      </c>
      <c r="E496" s="12" t="str">
        <f t="shared" si="34"/>
        <v/>
      </c>
      <c r="F496" s="12" t="str">
        <f t="shared" si="35"/>
        <v/>
      </c>
      <c r="G496" s="12" t="str">
        <f t="shared" si="36"/>
        <v/>
      </c>
      <c r="H496" s="23" t="str">
        <f t="shared" si="37"/>
        <v/>
      </c>
      <c r="I496" s="82" t="str">
        <f t="shared" si="38"/>
        <v/>
      </c>
      <c r="J496" s="82"/>
      <c r="K496" s="82"/>
    </row>
    <row r="497" spans="2:11" ht="15" customHeight="1">
      <c r="B497" s="9">
        <v>16</v>
      </c>
      <c r="C497" s="23" t="str">
        <f t="shared" si="32"/>
        <v/>
      </c>
      <c r="D497" s="23" t="str">
        <f t="shared" si="33"/>
        <v/>
      </c>
      <c r="E497" s="12" t="str">
        <f t="shared" si="34"/>
        <v/>
      </c>
      <c r="F497" s="12" t="str">
        <f t="shared" si="35"/>
        <v/>
      </c>
      <c r="G497" s="12" t="str">
        <f t="shared" si="36"/>
        <v/>
      </c>
      <c r="H497" s="23" t="str">
        <f t="shared" si="37"/>
        <v/>
      </c>
      <c r="I497" s="82" t="str">
        <f t="shared" si="38"/>
        <v/>
      </c>
      <c r="J497" s="82"/>
      <c r="K497" s="82"/>
    </row>
    <row r="498" spans="2:11" ht="15" customHeight="1">
      <c r="B498" s="9">
        <v>17</v>
      </c>
      <c r="C498" s="23" t="str">
        <f t="shared" si="32"/>
        <v/>
      </c>
      <c r="D498" s="23" t="str">
        <f t="shared" si="33"/>
        <v/>
      </c>
      <c r="E498" s="12" t="str">
        <f t="shared" si="34"/>
        <v/>
      </c>
      <c r="F498" s="12" t="str">
        <f t="shared" si="35"/>
        <v/>
      </c>
      <c r="G498" s="12" t="str">
        <f t="shared" si="36"/>
        <v/>
      </c>
      <c r="H498" s="23" t="str">
        <f t="shared" si="37"/>
        <v/>
      </c>
      <c r="I498" s="83" t="str">
        <f t="shared" si="38"/>
        <v/>
      </c>
      <c r="J498" s="101"/>
      <c r="K498" s="112"/>
    </row>
    <row r="499" spans="2:11" ht="15" customHeight="1">
      <c r="B499" s="9">
        <v>18</v>
      </c>
      <c r="C499" s="23" t="str">
        <f t="shared" si="32"/>
        <v/>
      </c>
      <c r="D499" s="23" t="str">
        <f t="shared" si="33"/>
        <v/>
      </c>
      <c r="E499" s="12" t="str">
        <f t="shared" si="34"/>
        <v/>
      </c>
      <c r="F499" s="12" t="str">
        <f t="shared" si="35"/>
        <v/>
      </c>
      <c r="G499" s="12" t="str">
        <f t="shared" si="36"/>
        <v/>
      </c>
      <c r="H499" s="23" t="str">
        <f t="shared" si="37"/>
        <v/>
      </c>
      <c r="I499" s="83" t="str">
        <f t="shared" si="38"/>
        <v/>
      </c>
      <c r="J499" s="101"/>
      <c r="K499" s="112"/>
    </row>
    <row r="500" spans="2:11" ht="15" customHeight="1">
      <c r="B500" s="9">
        <v>19</v>
      </c>
      <c r="C500" s="23" t="str">
        <f t="shared" si="32"/>
        <v/>
      </c>
      <c r="D500" s="23" t="str">
        <f t="shared" si="33"/>
        <v/>
      </c>
      <c r="E500" s="12" t="str">
        <f t="shared" si="34"/>
        <v/>
      </c>
      <c r="F500" s="12" t="str">
        <f t="shared" si="35"/>
        <v/>
      </c>
      <c r="G500" s="12" t="str">
        <f t="shared" si="36"/>
        <v/>
      </c>
      <c r="H500" s="23" t="str">
        <f t="shared" si="37"/>
        <v/>
      </c>
      <c r="I500" s="83" t="str">
        <f t="shared" si="38"/>
        <v/>
      </c>
      <c r="J500" s="101"/>
      <c r="K500" s="112"/>
    </row>
    <row r="501" spans="2:11" ht="15" customHeight="1">
      <c r="B501" s="9">
        <v>20</v>
      </c>
      <c r="C501" s="23" t="str">
        <f t="shared" si="32"/>
        <v/>
      </c>
      <c r="D501" s="23" t="str">
        <f t="shared" si="33"/>
        <v/>
      </c>
      <c r="E501" s="12" t="str">
        <f t="shared" si="34"/>
        <v/>
      </c>
      <c r="F501" s="12" t="str">
        <f t="shared" si="35"/>
        <v/>
      </c>
      <c r="G501" s="12" t="str">
        <f t="shared" si="36"/>
        <v/>
      </c>
      <c r="H501" s="23" t="str">
        <f t="shared" si="37"/>
        <v/>
      </c>
      <c r="I501" s="82" t="str">
        <f t="shared" si="38"/>
        <v/>
      </c>
      <c r="J501" s="82"/>
      <c r="K501" s="82"/>
    </row>
    <row r="502" spans="2:11" ht="15" customHeight="1">
      <c r="B502" s="9">
        <v>21</v>
      </c>
      <c r="C502" s="23" t="str">
        <f t="shared" si="32"/>
        <v/>
      </c>
      <c r="D502" s="23" t="str">
        <f t="shared" si="33"/>
        <v/>
      </c>
      <c r="E502" s="12" t="str">
        <f t="shared" si="34"/>
        <v/>
      </c>
      <c r="F502" s="12" t="str">
        <f t="shared" si="35"/>
        <v/>
      </c>
      <c r="G502" s="12" t="str">
        <f t="shared" si="36"/>
        <v/>
      </c>
      <c r="H502" s="23" t="str">
        <f t="shared" si="37"/>
        <v/>
      </c>
      <c r="I502" s="82" t="str">
        <f t="shared" si="38"/>
        <v/>
      </c>
      <c r="J502" s="82"/>
      <c r="K502" s="82"/>
    </row>
    <row r="503" spans="2:11" ht="15" customHeight="1">
      <c r="B503" s="9">
        <v>22</v>
      </c>
      <c r="C503" s="23" t="str">
        <f t="shared" si="32"/>
        <v/>
      </c>
      <c r="D503" s="23" t="str">
        <f t="shared" si="33"/>
        <v/>
      </c>
      <c r="E503" s="12" t="str">
        <f t="shared" si="34"/>
        <v/>
      </c>
      <c r="F503" s="12" t="str">
        <f t="shared" si="35"/>
        <v/>
      </c>
      <c r="G503" s="12" t="str">
        <f t="shared" si="36"/>
        <v/>
      </c>
      <c r="H503" s="23" t="str">
        <f t="shared" si="37"/>
        <v/>
      </c>
      <c r="I503" s="83" t="str">
        <f t="shared" si="38"/>
        <v/>
      </c>
      <c r="J503" s="101"/>
      <c r="K503" s="112"/>
    </row>
    <row r="504" spans="2:11" ht="15" customHeight="1">
      <c r="B504" s="9">
        <v>23</v>
      </c>
      <c r="C504" s="23" t="str">
        <f t="shared" si="32"/>
        <v/>
      </c>
      <c r="D504" s="23" t="str">
        <f t="shared" si="33"/>
        <v/>
      </c>
      <c r="E504" s="12" t="str">
        <f t="shared" si="34"/>
        <v/>
      </c>
      <c r="F504" s="12" t="str">
        <f t="shared" si="35"/>
        <v/>
      </c>
      <c r="G504" s="12" t="str">
        <f t="shared" si="36"/>
        <v/>
      </c>
      <c r="H504" s="23" t="str">
        <f t="shared" si="37"/>
        <v/>
      </c>
      <c r="I504" s="83" t="str">
        <f t="shared" si="38"/>
        <v/>
      </c>
      <c r="J504" s="101"/>
      <c r="K504" s="112"/>
    </row>
    <row r="505" spans="2:11" ht="15" customHeight="1">
      <c r="B505" s="9">
        <v>24</v>
      </c>
      <c r="C505" s="23" t="str">
        <f t="shared" si="32"/>
        <v/>
      </c>
      <c r="D505" s="23" t="str">
        <f t="shared" si="33"/>
        <v/>
      </c>
      <c r="E505" s="12" t="str">
        <f t="shared" si="34"/>
        <v/>
      </c>
      <c r="F505" s="12" t="str">
        <f t="shared" si="35"/>
        <v/>
      </c>
      <c r="G505" s="12" t="str">
        <f t="shared" si="36"/>
        <v/>
      </c>
      <c r="H505" s="23" t="str">
        <f t="shared" si="37"/>
        <v/>
      </c>
      <c r="I505" s="83" t="str">
        <f t="shared" si="38"/>
        <v/>
      </c>
      <c r="J505" s="101"/>
      <c r="K505" s="112"/>
    </row>
    <row r="506" spans="2:11" ht="15" customHeight="1">
      <c r="B506" s="9">
        <v>25</v>
      </c>
      <c r="C506" s="23" t="str">
        <f t="shared" si="32"/>
        <v/>
      </c>
      <c r="D506" s="23" t="str">
        <f t="shared" si="33"/>
        <v/>
      </c>
      <c r="E506" s="12" t="str">
        <f t="shared" si="34"/>
        <v/>
      </c>
      <c r="F506" s="12" t="str">
        <f t="shared" si="35"/>
        <v/>
      </c>
      <c r="G506" s="12" t="str">
        <f t="shared" si="36"/>
        <v/>
      </c>
      <c r="H506" s="23" t="str">
        <f t="shared" si="37"/>
        <v/>
      </c>
      <c r="I506" s="82" t="str">
        <f t="shared" si="38"/>
        <v/>
      </c>
      <c r="J506" s="82"/>
      <c r="K506" s="82"/>
    </row>
    <row r="507" spans="2:11" ht="15" customHeight="1">
      <c r="B507" s="9">
        <v>26</v>
      </c>
      <c r="C507" s="23" t="str">
        <f t="shared" si="32"/>
        <v/>
      </c>
      <c r="D507" s="23" t="str">
        <f t="shared" si="33"/>
        <v/>
      </c>
      <c r="E507" s="12" t="str">
        <f t="shared" si="34"/>
        <v/>
      </c>
      <c r="F507" s="12" t="str">
        <f t="shared" si="35"/>
        <v/>
      </c>
      <c r="G507" s="12" t="str">
        <f t="shared" si="36"/>
        <v/>
      </c>
      <c r="H507" s="23" t="str">
        <f t="shared" si="37"/>
        <v/>
      </c>
      <c r="I507" s="82" t="str">
        <f t="shared" si="38"/>
        <v/>
      </c>
      <c r="J507" s="82"/>
      <c r="K507" s="82"/>
    </row>
    <row r="508" spans="2:11" ht="15" customHeight="1">
      <c r="B508" s="9">
        <v>27</v>
      </c>
      <c r="C508" s="23" t="str">
        <f t="shared" si="32"/>
        <v/>
      </c>
      <c r="D508" s="23" t="str">
        <f t="shared" si="33"/>
        <v/>
      </c>
      <c r="E508" s="12" t="str">
        <f t="shared" si="34"/>
        <v/>
      </c>
      <c r="F508" s="12" t="str">
        <f t="shared" si="35"/>
        <v/>
      </c>
      <c r="G508" s="12" t="str">
        <f t="shared" si="36"/>
        <v/>
      </c>
      <c r="H508" s="23" t="str">
        <f t="shared" si="37"/>
        <v/>
      </c>
      <c r="I508" s="83" t="str">
        <f t="shared" si="38"/>
        <v/>
      </c>
      <c r="J508" s="101"/>
      <c r="K508" s="112"/>
    </row>
    <row r="509" spans="2:11" ht="15" customHeight="1">
      <c r="B509" s="9">
        <v>28</v>
      </c>
      <c r="C509" s="23" t="str">
        <f t="shared" si="32"/>
        <v/>
      </c>
      <c r="D509" s="23" t="str">
        <f t="shared" si="33"/>
        <v/>
      </c>
      <c r="E509" s="12" t="str">
        <f t="shared" si="34"/>
        <v/>
      </c>
      <c r="F509" s="12" t="str">
        <f t="shared" si="35"/>
        <v/>
      </c>
      <c r="G509" s="12" t="str">
        <f t="shared" si="36"/>
        <v/>
      </c>
      <c r="H509" s="23" t="str">
        <f t="shared" si="37"/>
        <v/>
      </c>
      <c r="I509" s="83" t="str">
        <f t="shared" si="38"/>
        <v/>
      </c>
      <c r="J509" s="101"/>
      <c r="K509" s="112"/>
    </row>
    <row r="510" spans="2:11" ht="15" customHeight="1">
      <c r="B510" s="9">
        <v>29</v>
      </c>
      <c r="C510" s="23" t="str">
        <f t="shared" si="32"/>
        <v/>
      </c>
      <c r="D510" s="23" t="str">
        <f t="shared" si="33"/>
        <v/>
      </c>
      <c r="E510" s="12" t="str">
        <f t="shared" si="34"/>
        <v/>
      </c>
      <c r="F510" s="12" t="str">
        <f t="shared" si="35"/>
        <v/>
      </c>
      <c r="G510" s="12" t="str">
        <f t="shared" si="36"/>
        <v/>
      </c>
      <c r="H510" s="23" t="str">
        <f t="shared" si="37"/>
        <v/>
      </c>
      <c r="I510" s="83" t="str">
        <f t="shared" si="38"/>
        <v/>
      </c>
      <c r="J510" s="101"/>
      <c r="K510" s="112"/>
    </row>
    <row r="511" spans="2:11" ht="15" customHeight="1">
      <c r="B511" s="9">
        <v>30</v>
      </c>
      <c r="C511" s="23" t="str">
        <f t="shared" si="32"/>
        <v/>
      </c>
      <c r="D511" s="23" t="str">
        <f t="shared" si="33"/>
        <v/>
      </c>
      <c r="E511" s="12" t="str">
        <f t="shared" si="34"/>
        <v/>
      </c>
      <c r="F511" s="12" t="str">
        <f t="shared" si="35"/>
        <v/>
      </c>
      <c r="G511" s="12" t="str">
        <f t="shared" si="36"/>
        <v/>
      </c>
      <c r="H511" s="23" t="str">
        <f t="shared" si="37"/>
        <v/>
      </c>
      <c r="I511" s="82" t="str">
        <f t="shared" si="38"/>
        <v/>
      </c>
      <c r="J511" s="82"/>
      <c r="K511" s="82"/>
    </row>
    <row r="512" spans="2:11" ht="15" customHeight="1">
      <c r="C512" s="11"/>
      <c r="D512" s="11"/>
      <c r="H512" s="22" t="s">
        <v>105</v>
      </c>
      <c r="I512" s="85">
        <f>SUM(I482:I511)</f>
        <v>0</v>
      </c>
      <c r="J512" s="85"/>
      <c r="K512" s="85"/>
    </row>
    <row r="513" spans="2:11" ht="15" customHeight="1">
      <c r="C513" s="21" t="s">
        <v>73</v>
      </c>
      <c r="D513" s="11"/>
      <c r="H513" s="11"/>
    </row>
    <row r="514" spans="2:11" ht="15" customHeight="1">
      <c r="C514" s="22" t="s">
        <v>1</v>
      </c>
      <c r="D514" s="22" t="s">
        <v>5</v>
      </c>
      <c r="E514" s="22" t="s">
        <v>32</v>
      </c>
      <c r="F514" s="22" t="s">
        <v>21</v>
      </c>
      <c r="G514" s="22" t="s">
        <v>12</v>
      </c>
      <c r="H514" s="22" t="s">
        <v>13</v>
      </c>
      <c r="I514" s="81" t="s">
        <v>83</v>
      </c>
      <c r="J514" s="100"/>
      <c r="K514" s="111"/>
    </row>
    <row r="515" spans="2:11" ht="15" customHeight="1">
      <c r="B515" s="9">
        <v>1</v>
      </c>
      <c r="C515" s="23" t="str">
        <f t="shared" ref="C515:C554" si="39">IFERROR(VLOOKUP("雑収入"&amp;B515,$A$3:$J$383,3,FALSE),"")</f>
        <v/>
      </c>
      <c r="D515" s="23" t="str">
        <f t="shared" ref="D515:D554" si="40">IFERROR(VLOOKUP("雑収入"&amp;B515,$A$3:$J$383,4,FALSE),"")</f>
        <v/>
      </c>
      <c r="E515" s="12" t="str">
        <f t="shared" ref="E515:E554" si="41">IFERROR(VLOOKUP("雑収入"&amp;B515,$A$3:$J$383,5,FALSE),"")</f>
        <v/>
      </c>
      <c r="F515" s="12" t="str">
        <f t="shared" ref="F515:F554" si="42">IFERROR(VLOOKUP("雑収入"&amp;B515,$A$3:$J$383,6,FALSE),"")</f>
        <v/>
      </c>
      <c r="G515" s="12" t="str">
        <f t="shared" ref="G515:G554" si="43">IFERROR(VLOOKUP("雑収入"&amp;B515,$A$3:$J$383,7,FALSE),"")</f>
        <v/>
      </c>
      <c r="H515" s="23" t="str">
        <f t="shared" ref="H515:H554" si="44">IFERROR(VLOOKUP("雑収入"&amp;B515,$A$3:$J$383,8,FALSE),"")</f>
        <v/>
      </c>
      <c r="I515" s="82" t="str">
        <f t="shared" ref="I515:I554" si="45">IFERROR(VLOOKUP("雑収入"&amp;B515,$A$3:$J$383,9,FALSE),"")</f>
        <v/>
      </c>
      <c r="J515" s="82"/>
      <c r="K515" s="82"/>
    </row>
    <row r="516" spans="2:11" ht="15" customHeight="1">
      <c r="B516" s="9">
        <v>2</v>
      </c>
      <c r="C516" s="23" t="str">
        <f t="shared" si="39"/>
        <v/>
      </c>
      <c r="D516" s="23" t="str">
        <f t="shared" si="40"/>
        <v/>
      </c>
      <c r="E516" s="12" t="str">
        <f t="shared" si="41"/>
        <v/>
      </c>
      <c r="F516" s="12" t="str">
        <f t="shared" si="42"/>
        <v/>
      </c>
      <c r="G516" s="12" t="str">
        <f t="shared" si="43"/>
        <v/>
      </c>
      <c r="H516" s="23" t="str">
        <f t="shared" si="44"/>
        <v/>
      </c>
      <c r="I516" s="83" t="str">
        <f t="shared" si="45"/>
        <v/>
      </c>
      <c r="J516" s="101"/>
      <c r="K516" s="112"/>
    </row>
    <row r="517" spans="2:11" ht="15" customHeight="1">
      <c r="B517" s="9">
        <v>3</v>
      </c>
      <c r="C517" s="23" t="str">
        <f t="shared" si="39"/>
        <v/>
      </c>
      <c r="D517" s="23" t="str">
        <f t="shared" si="40"/>
        <v/>
      </c>
      <c r="E517" s="12" t="str">
        <f t="shared" si="41"/>
        <v/>
      </c>
      <c r="F517" s="12" t="str">
        <f t="shared" si="42"/>
        <v/>
      </c>
      <c r="G517" s="12" t="str">
        <f t="shared" si="43"/>
        <v/>
      </c>
      <c r="H517" s="23" t="str">
        <f t="shared" si="44"/>
        <v/>
      </c>
      <c r="I517" s="83" t="str">
        <f t="shared" si="45"/>
        <v/>
      </c>
      <c r="J517" s="101"/>
      <c r="K517" s="112"/>
    </row>
    <row r="518" spans="2:11" ht="15" customHeight="1">
      <c r="B518" s="9">
        <v>4</v>
      </c>
      <c r="C518" s="23" t="str">
        <f t="shared" si="39"/>
        <v/>
      </c>
      <c r="D518" s="23" t="str">
        <f t="shared" si="40"/>
        <v/>
      </c>
      <c r="E518" s="12" t="str">
        <f t="shared" si="41"/>
        <v/>
      </c>
      <c r="F518" s="12" t="str">
        <f t="shared" si="42"/>
        <v/>
      </c>
      <c r="G518" s="12" t="str">
        <f t="shared" si="43"/>
        <v/>
      </c>
      <c r="H518" s="23" t="str">
        <f t="shared" si="44"/>
        <v/>
      </c>
      <c r="I518" s="83" t="str">
        <f t="shared" si="45"/>
        <v/>
      </c>
      <c r="J518" s="101"/>
      <c r="K518" s="112"/>
    </row>
    <row r="519" spans="2:11" ht="15" customHeight="1">
      <c r="B519" s="9">
        <v>5</v>
      </c>
      <c r="C519" s="23" t="str">
        <f t="shared" si="39"/>
        <v/>
      </c>
      <c r="D519" s="23" t="str">
        <f t="shared" si="40"/>
        <v/>
      </c>
      <c r="E519" s="12" t="str">
        <f t="shared" si="41"/>
        <v/>
      </c>
      <c r="F519" s="12" t="str">
        <f t="shared" si="42"/>
        <v/>
      </c>
      <c r="G519" s="12" t="str">
        <f t="shared" si="43"/>
        <v/>
      </c>
      <c r="H519" s="23" t="str">
        <f t="shared" si="44"/>
        <v/>
      </c>
      <c r="I519" s="82" t="str">
        <f t="shared" si="45"/>
        <v/>
      </c>
      <c r="J519" s="82"/>
      <c r="K519" s="82"/>
    </row>
    <row r="520" spans="2:11" ht="15" customHeight="1">
      <c r="B520" s="9">
        <v>6</v>
      </c>
      <c r="C520" s="23" t="str">
        <f t="shared" si="39"/>
        <v/>
      </c>
      <c r="D520" s="23" t="str">
        <f t="shared" si="40"/>
        <v/>
      </c>
      <c r="E520" s="12" t="str">
        <f t="shared" si="41"/>
        <v/>
      </c>
      <c r="F520" s="12" t="str">
        <f t="shared" si="42"/>
        <v/>
      </c>
      <c r="G520" s="12" t="str">
        <f t="shared" si="43"/>
        <v/>
      </c>
      <c r="H520" s="23" t="str">
        <f t="shared" si="44"/>
        <v/>
      </c>
      <c r="I520" s="82" t="str">
        <f t="shared" si="45"/>
        <v/>
      </c>
      <c r="J520" s="82"/>
      <c r="K520" s="82"/>
    </row>
    <row r="521" spans="2:11" ht="15" customHeight="1">
      <c r="B521" s="9">
        <v>7</v>
      </c>
      <c r="C521" s="23" t="str">
        <f t="shared" si="39"/>
        <v/>
      </c>
      <c r="D521" s="23" t="str">
        <f t="shared" si="40"/>
        <v/>
      </c>
      <c r="E521" s="12" t="str">
        <f t="shared" si="41"/>
        <v/>
      </c>
      <c r="F521" s="12" t="str">
        <f t="shared" si="42"/>
        <v/>
      </c>
      <c r="G521" s="12" t="str">
        <f t="shared" si="43"/>
        <v/>
      </c>
      <c r="H521" s="23" t="str">
        <f t="shared" si="44"/>
        <v/>
      </c>
      <c r="I521" s="83" t="str">
        <f t="shared" si="45"/>
        <v/>
      </c>
      <c r="J521" s="101"/>
      <c r="K521" s="112"/>
    </row>
    <row r="522" spans="2:11" ht="15" customHeight="1">
      <c r="B522" s="9">
        <v>8</v>
      </c>
      <c r="C522" s="23" t="str">
        <f t="shared" si="39"/>
        <v/>
      </c>
      <c r="D522" s="23" t="str">
        <f t="shared" si="40"/>
        <v/>
      </c>
      <c r="E522" s="12" t="str">
        <f t="shared" si="41"/>
        <v/>
      </c>
      <c r="F522" s="12" t="str">
        <f t="shared" si="42"/>
        <v/>
      </c>
      <c r="G522" s="12" t="str">
        <f t="shared" si="43"/>
        <v/>
      </c>
      <c r="H522" s="23" t="str">
        <f t="shared" si="44"/>
        <v/>
      </c>
      <c r="I522" s="83" t="str">
        <f t="shared" si="45"/>
        <v/>
      </c>
      <c r="J522" s="101"/>
      <c r="K522" s="112"/>
    </row>
    <row r="523" spans="2:11" ht="15" customHeight="1">
      <c r="B523" s="9">
        <v>9</v>
      </c>
      <c r="C523" s="23" t="str">
        <f t="shared" si="39"/>
        <v/>
      </c>
      <c r="D523" s="23" t="str">
        <f t="shared" si="40"/>
        <v/>
      </c>
      <c r="E523" s="12" t="str">
        <f t="shared" si="41"/>
        <v/>
      </c>
      <c r="F523" s="12" t="str">
        <f t="shared" si="42"/>
        <v/>
      </c>
      <c r="G523" s="12" t="str">
        <f t="shared" si="43"/>
        <v/>
      </c>
      <c r="H523" s="23" t="str">
        <f t="shared" si="44"/>
        <v/>
      </c>
      <c r="I523" s="83" t="str">
        <f t="shared" si="45"/>
        <v/>
      </c>
      <c r="J523" s="101"/>
      <c r="K523" s="112"/>
    </row>
    <row r="524" spans="2:11" ht="15" customHeight="1">
      <c r="B524" s="9">
        <v>10</v>
      </c>
      <c r="C524" s="23" t="str">
        <f t="shared" si="39"/>
        <v/>
      </c>
      <c r="D524" s="23" t="str">
        <f t="shared" si="40"/>
        <v/>
      </c>
      <c r="E524" s="12" t="str">
        <f t="shared" si="41"/>
        <v/>
      </c>
      <c r="F524" s="12" t="str">
        <f t="shared" si="42"/>
        <v/>
      </c>
      <c r="G524" s="12" t="str">
        <f t="shared" si="43"/>
        <v/>
      </c>
      <c r="H524" s="23" t="str">
        <f t="shared" si="44"/>
        <v/>
      </c>
      <c r="I524" s="82" t="str">
        <f t="shared" si="45"/>
        <v/>
      </c>
      <c r="J524" s="82"/>
      <c r="K524" s="82"/>
    </row>
    <row r="525" spans="2:11" ht="15" customHeight="1">
      <c r="B525" s="9">
        <v>11</v>
      </c>
      <c r="C525" s="23" t="str">
        <f t="shared" si="39"/>
        <v/>
      </c>
      <c r="D525" s="23" t="str">
        <f t="shared" si="40"/>
        <v/>
      </c>
      <c r="E525" s="12" t="str">
        <f t="shared" si="41"/>
        <v/>
      </c>
      <c r="F525" s="12" t="str">
        <f t="shared" si="42"/>
        <v/>
      </c>
      <c r="G525" s="12" t="str">
        <f t="shared" si="43"/>
        <v/>
      </c>
      <c r="H525" s="23" t="str">
        <f t="shared" si="44"/>
        <v/>
      </c>
      <c r="I525" s="82" t="str">
        <f t="shared" si="45"/>
        <v/>
      </c>
      <c r="J525" s="82"/>
      <c r="K525" s="82"/>
    </row>
    <row r="526" spans="2:11" ht="15" customHeight="1">
      <c r="B526" s="9">
        <v>12</v>
      </c>
      <c r="C526" s="23" t="str">
        <f t="shared" si="39"/>
        <v/>
      </c>
      <c r="D526" s="23" t="str">
        <f t="shared" si="40"/>
        <v/>
      </c>
      <c r="E526" s="12" t="str">
        <f t="shared" si="41"/>
        <v/>
      </c>
      <c r="F526" s="12" t="str">
        <f t="shared" si="42"/>
        <v/>
      </c>
      <c r="G526" s="12" t="str">
        <f t="shared" si="43"/>
        <v/>
      </c>
      <c r="H526" s="23" t="str">
        <f t="shared" si="44"/>
        <v/>
      </c>
      <c r="I526" s="83" t="str">
        <f t="shared" si="45"/>
        <v/>
      </c>
      <c r="J526" s="101"/>
      <c r="K526" s="112"/>
    </row>
    <row r="527" spans="2:11" ht="15" customHeight="1">
      <c r="B527" s="9">
        <v>13</v>
      </c>
      <c r="C527" s="23" t="str">
        <f t="shared" si="39"/>
        <v/>
      </c>
      <c r="D527" s="23" t="str">
        <f t="shared" si="40"/>
        <v/>
      </c>
      <c r="E527" s="12" t="str">
        <f t="shared" si="41"/>
        <v/>
      </c>
      <c r="F527" s="12" t="str">
        <f t="shared" si="42"/>
        <v/>
      </c>
      <c r="G527" s="12" t="str">
        <f t="shared" si="43"/>
        <v/>
      </c>
      <c r="H527" s="23" t="str">
        <f t="shared" si="44"/>
        <v/>
      </c>
      <c r="I527" s="83" t="str">
        <f t="shared" si="45"/>
        <v/>
      </c>
      <c r="J527" s="101"/>
      <c r="K527" s="112"/>
    </row>
    <row r="528" spans="2:11" ht="15" customHeight="1">
      <c r="B528" s="9">
        <v>14</v>
      </c>
      <c r="C528" s="23" t="str">
        <f t="shared" si="39"/>
        <v/>
      </c>
      <c r="D528" s="23" t="str">
        <f t="shared" si="40"/>
        <v/>
      </c>
      <c r="E528" s="12" t="str">
        <f t="shared" si="41"/>
        <v/>
      </c>
      <c r="F528" s="12" t="str">
        <f t="shared" si="42"/>
        <v/>
      </c>
      <c r="G528" s="12" t="str">
        <f t="shared" si="43"/>
        <v/>
      </c>
      <c r="H528" s="23" t="str">
        <f t="shared" si="44"/>
        <v/>
      </c>
      <c r="I528" s="83" t="str">
        <f t="shared" si="45"/>
        <v/>
      </c>
      <c r="J528" s="101"/>
      <c r="K528" s="112"/>
    </row>
    <row r="529" spans="2:11" ht="15" customHeight="1">
      <c r="B529" s="9">
        <v>15</v>
      </c>
      <c r="C529" s="23" t="str">
        <f t="shared" si="39"/>
        <v/>
      </c>
      <c r="D529" s="23" t="str">
        <f t="shared" si="40"/>
        <v/>
      </c>
      <c r="E529" s="12" t="str">
        <f t="shared" si="41"/>
        <v/>
      </c>
      <c r="F529" s="12" t="str">
        <f t="shared" si="42"/>
        <v/>
      </c>
      <c r="G529" s="12" t="str">
        <f t="shared" si="43"/>
        <v/>
      </c>
      <c r="H529" s="23" t="str">
        <f t="shared" si="44"/>
        <v/>
      </c>
      <c r="I529" s="82" t="str">
        <f t="shared" si="45"/>
        <v/>
      </c>
      <c r="J529" s="82"/>
      <c r="K529" s="82"/>
    </row>
    <row r="530" spans="2:11" ht="15" customHeight="1">
      <c r="B530" s="9">
        <v>16</v>
      </c>
      <c r="C530" s="23" t="str">
        <f t="shared" si="39"/>
        <v/>
      </c>
      <c r="D530" s="23" t="str">
        <f t="shared" si="40"/>
        <v/>
      </c>
      <c r="E530" s="12" t="str">
        <f t="shared" si="41"/>
        <v/>
      </c>
      <c r="F530" s="12" t="str">
        <f t="shared" si="42"/>
        <v/>
      </c>
      <c r="G530" s="12" t="str">
        <f t="shared" si="43"/>
        <v/>
      </c>
      <c r="H530" s="23" t="str">
        <f t="shared" si="44"/>
        <v/>
      </c>
      <c r="I530" s="82" t="str">
        <f t="shared" si="45"/>
        <v/>
      </c>
      <c r="J530" s="82"/>
      <c r="K530" s="82"/>
    </row>
    <row r="531" spans="2:11" ht="15" customHeight="1">
      <c r="B531" s="9">
        <v>17</v>
      </c>
      <c r="C531" s="23" t="str">
        <f t="shared" si="39"/>
        <v/>
      </c>
      <c r="D531" s="23" t="str">
        <f t="shared" si="40"/>
        <v/>
      </c>
      <c r="E531" s="12" t="str">
        <f t="shared" si="41"/>
        <v/>
      </c>
      <c r="F531" s="12" t="str">
        <f t="shared" si="42"/>
        <v/>
      </c>
      <c r="G531" s="12" t="str">
        <f t="shared" si="43"/>
        <v/>
      </c>
      <c r="H531" s="23" t="str">
        <f t="shared" si="44"/>
        <v/>
      </c>
      <c r="I531" s="83" t="str">
        <f t="shared" si="45"/>
        <v/>
      </c>
      <c r="J531" s="101"/>
      <c r="K531" s="112"/>
    </row>
    <row r="532" spans="2:11" ht="15" customHeight="1">
      <c r="B532" s="9">
        <v>18</v>
      </c>
      <c r="C532" s="23" t="str">
        <f t="shared" si="39"/>
        <v/>
      </c>
      <c r="D532" s="23" t="str">
        <f t="shared" si="40"/>
        <v/>
      </c>
      <c r="E532" s="12" t="str">
        <f t="shared" si="41"/>
        <v/>
      </c>
      <c r="F532" s="12" t="str">
        <f t="shared" si="42"/>
        <v/>
      </c>
      <c r="G532" s="12" t="str">
        <f t="shared" si="43"/>
        <v/>
      </c>
      <c r="H532" s="23" t="str">
        <f t="shared" si="44"/>
        <v/>
      </c>
      <c r="I532" s="83" t="str">
        <f t="shared" si="45"/>
        <v/>
      </c>
      <c r="J532" s="101"/>
      <c r="K532" s="112"/>
    </row>
    <row r="533" spans="2:11" ht="15" customHeight="1">
      <c r="B533" s="9">
        <v>19</v>
      </c>
      <c r="C533" s="23" t="str">
        <f t="shared" si="39"/>
        <v/>
      </c>
      <c r="D533" s="23" t="str">
        <f t="shared" si="40"/>
        <v/>
      </c>
      <c r="E533" s="12" t="str">
        <f t="shared" si="41"/>
        <v/>
      </c>
      <c r="F533" s="12" t="str">
        <f t="shared" si="42"/>
        <v/>
      </c>
      <c r="G533" s="12" t="str">
        <f t="shared" si="43"/>
        <v/>
      </c>
      <c r="H533" s="23" t="str">
        <f t="shared" si="44"/>
        <v/>
      </c>
      <c r="I533" s="83" t="str">
        <f t="shared" si="45"/>
        <v/>
      </c>
      <c r="J533" s="101"/>
      <c r="K533" s="112"/>
    </row>
    <row r="534" spans="2:11" ht="15" customHeight="1">
      <c r="B534" s="9">
        <v>20</v>
      </c>
      <c r="C534" s="23" t="str">
        <f t="shared" si="39"/>
        <v/>
      </c>
      <c r="D534" s="23" t="str">
        <f t="shared" si="40"/>
        <v/>
      </c>
      <c r="E534" s="12" t="str">
        <f t="shared" si="41"/>
        <v/>
      </c>
      <c r="F534" s="12" t="str">
        <f t="shared" si="42"/>
        <v/>
      </c>
      <c r="G534" s="12" t="str">
        <f t="shared" si="43"/>
        <v/>
      </c>
      <c r="H534" s="23" t="str">
        <f t="shared" si="44"/>
        <v/>
      </c>
      <c r="I534" s="82" t="str">
        <f t="shared" si="45"/>
        <v/>
      </c>
      <c r="J534" s="82"/>
      <c r="K534" s="82"/>
    </row>
    <row r="535" spans="2:11" ht="15" customHeight="1">
      <c r="B535" s="9">
        <v>21</v>
      </c>
      <c r="C535" s="23" t="str">
        <f t="shared" si="39"/>
        <v/>
      </c>
      <c r="D535" s="23" t="str">
        <f t="shared" si="40"/>
        <v/>
      </c>
      <c r="E535" s="12" t="str">
        <f t="shared" si="41"/>
        <v/>
      </c>
      <c r="F535" s="12" t="str">
        <f t="shared" si="42"/>
        <v/>
      </c>
      <c r="G535" s="12" t="str">
        <f t="shared" si="43"/>
        <v/>
      </c>
      <c r="H535" s="23" t="str">
        <f t="shared" si="44"/>
        <v/>
      </c>
      <c r="I535" s="82" t="str">
        <f t="shared" si="45"/>
        <v/>
      </c>
      <c r="J535" s="82"/>
      <c r="K535" s="82"/>
    </row>
    <row r="536" spans="2:11" ht="15" customHeight="1">
      <c r="B536" s="9">
        <v>22</v>
      </c>
      <c r="C536" s="23" t="str">
        <f t="shared" si="39"/>
        <v/>
      </c>
      <c r="D536" s="23" t="str">
        <f t="shared" si="40"/>
        <v/>
      </c>
      <c r="E536" s="12" t="str">
        <f t="shared" si="41"/>
        <v/>
      </c>
      <c r="F536" s="12" t="str">
        <f t="shared" si="42"/>
        <v/>
      </c>
      <c r="G536" s="12" t="str">
        <f t="shared" si="43"/>
        <v/>
      </c>
      <c r="H536" s="23" t="str">
        <f t="shared" si="44"/>
        <v/>
      </c>
      <c r="I536" s="83" t="str">
        <f t="shared" si="45"/>
        <v/>
      </c>
      <c r="J536" s="101"/>
      <c r="K536" s="112"/>
    </row>
    <row r="537" spans="2:11" ht="15" customHeight="1">
      <c r="B537" s="9">
        <v>23</v>
      </c>
      <c r="C537" s="23" t="str">
        <f t="shared" si="39"/>
        <v/>
      </c>
      <c r="D537" s="23" t="str">
        <f t="shared" si="40"/>
        <v/>
      </c>
      <c r="E537" s="12" t="str">
        <f t="shared" si="41"/>
        <v/>
      </c>
      <c r="F537" s="12" t="str">
        <f t="shared" si="42"/>
        <v/>
      </c>
      <c r="G537" s="12" t="str">
        <f t="shared" si="43"/>
        <v/>
      </c>
      <c r="H537" s="23" t="str">
        <f t="shared" si="44"/>
        <v/>
      </c>
      <c r="I537" s="83" t="str">
        <f t="shared" si="45"/>
        <v/>
      </c>
      <c r="J537" s="101"/>
      <c r="K537" s="112"/>
    </row>
    <row r="538" spans="2:11" ht="15" customHeight="1">
      <c r="B538" s="9">
        <v>24</v>
      </c>
      <c r="C538" s="23" t="str">
        <f t="shared" si="39"/>
        <v/>
      </c>
      <c r="D538" s="23" t="str">
        <f t="shared" si="40"/>
        <v/>
      </c>
      <c r="E538" s="12" t="str">
        <f t="shared" si="41"/>
        <v/>
      </c>
      <c r="F538" s="12" t="str">
        <f t="shared" si="42"/>
        <v/>
      </c>
      <c r="G538" s="12" t="str">
        <f t="shared" si="43"/>
        <v/>
      </c>
      <c r="H538" s="23" t="str">
        <f t="shared" si="44"/>
        <v/>
      </c>
      <c r="I538" s="83" t="str">
        <f t="shared" si="45"/>
        <v/>
      </c>
      <c r="J538" s="101"/>
      <c r="K538" s="112"/>
    </row>
    <row r="539" spans="2:11" ht="15" customHeight="1">
      <c r="B539" s="9">
        <v>25</v>
      </c>
      <c r="C539" s="23" t="str">
        <f t="shared" si="39"/>
        <v/>
      </c>
      <c r="D539" s="23" t="str">
        <f t="shared" si="40"/>
        <v/>
      </c>
      <c r="E539" s="12" t="str">
        <f t="shared" si="41"/>
        <v/>
      </c>
      <c r="F539" s="12" t="str">
        <f t="shared" si="42"/>
        <v/>
      </c>
      <c r="G539" s="12" t="str">
        <f t="shared" si="43"/>
        <v/>
      </c>
      <c r="H539" s="23" t="str">
        <f t="shared" si="44"/>
        <v/>
      </c>
      <c r="I539" s="82" t="str">
        <f t="shared" si="45"/>
        <v/>
      </c>
      <c r="J539" s="82"/>
      <c r="K539" s="82"/>
    </row>
    <row r="540" spans="2:11" ht="15" customHeight="1">
      <c r="B540" s="9">
        <v>26</v>
      </c>
      <c r="C540" s="23" t="str">
        <f t="shared" si="39"/>
        <v/>
      </c>
      <c r="D540" s="23" t="str">
        <f t="shared" si="40"/>
        <v/>
      </c>
      <c r="E540" s="12" t="str">
        <f t="shared" si="41"/>
        <v/>
      </c>
      <c r="F540" s="12" t="str">
        <f t="shared" si="42"/>
        <v/>
      </c>
      <c r="G540" s="12" t="str">
        <f t="shared" si="43"/>
        <v/>
      </c>
      <c r="H540" s="23" t="str">
        <f t="shared" si="44"/>
        <v/>
      </c>
      <c r="I540" s="82" t="str">
        <f t="shared" si="45"/>
        <v/>
      </c>
      <c r="J540" s="82"/>
      <c r="K540" s="82"/>
    </row>
    <row r="541" spans="2:11" ht="15" customHeight="1">
      <c r="B541" s="9">
        <v>27</v>
      </c>
      <c r="C541" s="23" t="str">
        <f t="shared" si="39"/>
        <v/>
      </c>
      <c r="D541" s="23" t="str">
        <f t="shared" si="40"/>
        <v/>
      </c>
      <c r="E541" s="12" t="str">
        <f t="shared" si="41"/>
        <v/>
      </c>
      <c r="F541" s="12" t="str">
        <f t="shared" si="42"/>
        <v/>
      </c>
      <c r="G541" s="12" t="str">
        <f t="shared" si="43"/>
        <v/>
      </c>
      <c r="H541" s="23" t="str">
        <f t="shared" si="44"/>
        <v/>
      </c>
      <c r="I541" s="83" t="str">
        <f t="shared" si="45"/>
        <v/>
      </c>
      <c r="J541" s="101"/>
      <c r="K541" s="112"/>
    </row>
    <row r="542" spans="2:11" ht="15" customHeight="1">
      <c r="B542" s="9">
        <v>28</v>
      </c>
      <c r="C542" s="23" t="str">
        <f t="shared" si="39"/>
        <v/>
      </c>
      <c r="D542" s="23" t="str">
        <f t="shared" si="40"/>
        <v/>
      </c>
      <c r="E542" s="12" t="str">
        <f t="shared" si="41"/>
        <v/>
      </c>
      <c r="F542" s="12" t="str">
        <f t="shared" si="42"/>
        <v/>
      </c>
      <c r="G542" s="12" t="str">
        <f t="shared" si="43"/>
        <v/>
      </c>
      <c r="H542" s="23" t="str">
        <f t="shared" si="44"/>
        <v/>
      </c>
      <c r="I542" s="83" t="str">
        <f t="shared" si="45"/>
        <v/>
      </c>
      <c r="J542" s="101"/>
      <c r="K542" s="112"/>
    </row>
    <row r="543" spans="2:11" ht="15" customHeight="1">
      <c r="B543" s="9">
        <v>29</v>
      </c>
      <c r="C543" s="23" t="str">
        <f t="shared" si="39"/>
        <v/>
      </c>
      <c r="D543" s="23" t="str">
        <f t="shared" si="40"/>
        <v/>
      </c>
      <c r="E543" s="12" t="str">
        <f t="shared" si="41"/>
        <v/>
      </c>
      <c r="F543" s="12" t="str">
        <f t="shared" si="42"/>
        <v/>
      </c>
      <c r="G543" s="12" t="str">
        <f t="shared" si="43"/>
        <v/>
      </c>
      <c r="H543" s="23" t="str">
        <f t="shared" si="44"/>
        <v/>
      </c>
      <c r="I543" s="83" t="str">
        <f t="shared" si="45"/>
        <v/>
      </c>
      <c r="J543" s="101"/>
      <c r="K543" s="112"/>
    </row>
    <row r="544" spans="2:11" ht="15" customHeight="1">
      <c r="B544" s="9">
        <v>30</v>
      </c>
      <c r="C544" s="23" t="str">
        <f t="shared" si="39"/>
        <v/>
      </c>
      <c r="D544" s="23" t="str">
        <f t="shared" si="40"/>
        <v/>
      </c>
      <c r="E544" s="12" t="str">
        <f t="shared" si="41"/>
        <v/>
      </c>
      <c r="F544" s="12" t="str">
        <f t="shared" si="42"/>
        <v/>
      </c>
      <c r="G544" s="12" t="str">
        <f t="shared" si="43"/>
        <v/>
      </c>
      <c r="H544" s="23" t="str">
        <f t="shared" si="44"/>
        <v/>
      </c>
      <c r="I544" s="82" t="str">
        <f t="shared" si="45"/>
        <v/>
      </c>
      <c r="J544" s="82"/>
      <c r="K544" s="82"/>
    </row>
    <row r="545" spans="2:11" ht="15" customHeight="1">
      <c r="B545" s="9">
        <v>31</v>
      </c>
      <c r="C545" s="23" t="str">
        <f t="shared" si="39"/>
        <v/>
      </c>
      <c r="D545" s="23" t="str">
        <f t="shared" si="40"/>
        <v/>
      </c>
      <c r="E545" s="12" t="str">
        <f t="shared" si="41"/>
        <v/>
      </c>
      <c r="F545" s="12" t="str">
        <f t="shared" si="42"/>
        <v/>
      </c>
      <c r="G545" s="12" t="str">
        <f t="shared" si="43"/>
        <v/>
      </c>
      <c r="H545" s="23" t="str">
        <f t="shared" si="44"/>
        <v/>
      </c>
      <c r="I545" s="82" t="str">
        <f t="shared" si="45"/>
        <v/>
      </c>
      <c r="J545" s="82"/>
      <c r="K545" s="82"/>
    </row>
    <row r="546" spans="2:11" ht="15" customHeight="1">
      <c r="B546" s="9">
        <v>32</v>
      </c>
      <c r="C546" s="23" t="str">
        <f t="shared" si="39"/>
        <v/>
      </c>
      <c r="D546" s="23" t="str">
        <f t="shared" si="40"/>
        <v/>
      </c>
      <c r="E546" s="12" t="str">
        <f t="shared" si="41"/>
        <v/>
      </c>
      <c r="F546" s="12" t="str">
        <f t="shared" si="42"/>
        <v/>
      </c>
      <c r="G546" s="12" t="str">
        <f t="shared" si="43"/>
        <v/>
      </c>
      <c r="H546" s="23" t="str">
        <f t="shared" si="44"/>
        <v/>
      </c>
      <c r="I546" s="83" t="str">
        <f t="shared" si="45"/>
        <v/>
      </c>
      <c r="J546" s="101"/>
      <c r="K546" s="112"/>
    </row>
    <row r="547" spans="2:11" ht="15" customHeight="1">
      <c r="B547" s="9">
        <v>33</v>
      </c>
      <c r="C547" s="23" t="str">
        <f t="shared" si="39"/>
        <v/>
      </c>
      <c r="D547" s="23" t="str">
        <f t="shared" si="40"/>
        <v/>
      </c>
      <c r="E547" s="12" t="str">
        <f t="shared" si="41"/>
        <v/>
      </c>
      <c r="F547" s="12" t="str">
        <f t="shared" si="42"/>
        <v/>
      </c>
      <c r="G547" s="12" t="str">
        <f t="shared" si="43"/>
        <v/>
      </c>
      <c r="H547" s="23" t="str">
        <f t="shared" si="44"/>
        <v/>
      </c>
      <c r="I547" s="83" t="str">
        <f t="shared" si="45"/>
        <v/>
      </c>
      <c r="J547" s="101"/>
      <c r="K547" s="112"/>
    </row>
    <row r="548" spans="2:11" ht="15" customHeight="1">
      <c r="B548" s="9">
        <v>34</v>
      </c>
      <c r="C548" s="23" t="str">
        <f t="shared" si="39"/>
        <v/>
      </c>
      <c r="D548" s="23" t="str">
        <f t="shared" si="40"/>
        <v/>
      </c>
      <c r="E548" s="12" t="str">
        <f t="shared" si="41"/>
        <v/>
      </c>
      <c r="F548" s="12" t="str">
        <f t="shared" si="42"/>
        <v/>
      </c>
      <c r="G548" s="12" t="str">
        <f t="shared" si="43"/>
        <v/>
      </c>
      <c r="H548" s="23" t="str">
        <f t="shared" si="44"/>
        <v/>
      </c>
      <c r="I548" s="83" t="str">
        <f t="shared" si="45"/>
        <v/>
      </c>
      <c r="J548" s="101"/>
      <c r="K548" s="112"/>
    </row>
    <row r="549" spans="2:11" ht="15" customHeight="1">
      <c r="B549" s="9">
        <v>35</v>
      </c>
      <c r="C549" s="23" t="str">
        <f t="shared" si="39"/>
        <v/>
      </c>
      <c r="D549" s="23" t="str">
        <f t="shared" si="40"/>
        <v/>
      </c>
      <c r="E549" s="12" t="str">
        <f t="shared" si="41"/>
        <v/>
      </c>
      <c r="F549" s="12" t="str">
        <f t="shared" si="42"/>
        <v/>
      </c>
      <c r="G549" s="12" t="str">
        <f t="shared" si="43"/>
        <v/>
      </c>
      <c r="H549" s="23" t="str">
        <f t="shared" si="44"/>
        <v/>
      </c>
      <c r="I549" s="82" t="str">
        <f t="shared" si="45"/>
        <v/>
      </c>
      <c r="J549" s="82"/>
      <c r="K549" s="82"/>
    </row>
    <row r="550" spans="2:11" ht="15" customHeight="1">
      <c r="B550" s="9">
        <v>36</v>
      </c>
      <c r="C550" s="23" t="str">
        <f t="shared" si="39"/>
        <v/>
      </c>
      <c r="D550" s="23" t="str">
        <f t="shared" si="40"/>
        <v/>
      </c>
      <c r="E550" s="12" t="str">
        <f t="shared" si="41"/>
        <v/>
      </c>
      <c r="F550" s="12" t="str">
        <f t="shared" si="42"/>
        <v/>
      </c>
      <c r="G550" s="12" t="str">
        <f t="shared" si="43"/>
        <v/>
      </c>
      <c r="H550" s="23" t="str">
        <f t="shared" si="44"/>
        <v/>
      </c>
      <c r="I550" s="82" t="str">
        <f t="shared" si="45"/>
        <v/>
      </c>
      <c r="J550" s="82"/>
      <c r="K550" s="82"/>
    </row>
    <row r="551" spans="2:11" ht="15" customHeight="1">
      <c r="B551" s="9">
        <v>37</v>
      </c>
      <c r="C551" s="23" t="str">
        <f t="shared" si="39"/>
        <v/>
      </c>
      <c r="D551" s="23" t="str">
        <f t="shared" si="40"/>
        <v/>
      </c>
      <c r="E551" s="12" t="str">
        <f t="shared" si="41"/>
        <v/>
      </c>
      <c r="F551" s="12" t="str">
        <f t="shared" si="42"/>
        <v/>
      </c>
      <c r="G551" s="12" t="str">
        <f t="shared" si="43"/>
        <v/>
      </c>
      <c r="H551" s="23" t="str">
        <f t="shared" si="44"/>
        <v/>
      </c>
      <c r="I551" s="83" t="str">
        <f t="shared" si="45"/>
        <v/>
      </c>
      <c r="J551" s="101"/>
      <c r="K551" s="112"/>
    </row>
    <row r="552" spans="2:11" ht="15" customHeight="1">
      <c r="B552" s="9">
        <v>38</v>
      </c>
      <c r="C552" s="23" t="str">
        <f t="shared" si="39"/>
        <v/>
      </c>
      <c r="D552" s="23" t="str">
        <f t="shared" si="40"/>
        <v/>
      </c>
      <c r="E552" s="12" t="str">
        <f t="shared" si="41"/>
        <v/>
      </c>
      <c r="F552" s="12" t="str">
        <f t="shared" si="42"/>
        <v/>
      </c>
      <c r="G552" s="12" t="str">
        <f t="shared" si="43"/>
        <v/>
      </c>
      <c r="H552" s="23" t="str">
        <f t="shared" si="44"/>
        <v/>
      </c>
      <c r="I552" s="83" t="str">
        <f t="shared" si="45"/>
        <v/>
      </c>
      <c r="J552" s="101"/>
      <c r="K552" s="112"/>
    </row>
    <row r="553" spans="2:11" ht="15" customHeight="1">
      <c r="B553" s="9">
        <v>39</v>
      </c>
      <c r="C553" s="23" t="str">
        <f t="shared" si="39"/>
        <v/>
      </c>
      <c r="D553" s="23" t="str">
        <f t="shared" si="40"/>
        <v/>
      </c>
      <c r="E553" s="12" t="str">
        <f t="shared" si="41"/>
        <v/>
      </c>
      <c r="F553" s="12" t="str">
        <f t="shared" si="42"/>
        <v/>
      </c>
      <c r="G553" s="12" t="str">
        <f t="shared" si="43"/>
        <v/>
      </c>
      <c r="H553" s="23" t="str">
        <f t="shared" si="44"/>
        <v/>
      </c>
      <c r="I553" s="84" t="str">
        <f t="shared" si="45"/>
        <v/>
      </c>
      <c r="J553" s="102"/>
      <c r="K553" s="113"/>
    </row>
    <row r="554" spans="2:11" ht="15" customHeight="1">
      <c r="B554" s="9">
        <v>40</v>
      </c>
      <c r="C554" s="23" t="str">
        <f t="shared" si="39"/>
        <v/>
      </c>
      <c r="D554" s="23" t="str">
        <f t="shared" si="40"/>
        <v/>
      </c>
      <c r="E554" s="12" t="str">
        <f t="shared" si="41"/>
        <v/>
      </c>
      <c r="F554" s="12" t="str">
        <f t="shared" si="42"/>
        <v/>
      </c>
      <c r="G554" s="12" t="str">
        <f t="shared" si="43"/>
        <v/>
      </c>
      <c r="H554" s="23" t="str">
        <f t="shared" si="44"/>
        <v/>
      </c>
      <c r="I554" s="82" t="str">
        <f t="shared" si="45"/>
        <v/>
      </c>
      <c r="J554" s="82"/>
      <c r="K554" s="82"/>
    </row>
    <row r="555" spans="2:11" ht="15" customHeight="1">
      <c r="C555" s="11"/>
      <c r="D555" s="11"/>
      <c r="H555" s="22" t="s">
        <v>106</v>
      </c>
      <c r="I555" s="85">
        <f>SUM(I515:I554)</f>
        <v>0</v>
      </c>
      <c r="J555" s="85"/>
      <c r="K555" s="85"/>
    </row>
    <row r="556" spans="2:11" ht="15" customHeight="1">
      <c r="C556" s="21" t="s">
        <v>34</v>
      </c>
      <c r="D556" s="11"/>
      <c r="H556" s="11"/>
    </row>
    <row r="557" spans="2:11" ht="15" customHeight="1">
      <c r="C557" s="22" t="s">
        <v>1</v>
      </c>
      <c r="D557" s="22" t="s">
        <v>5</v>
      </c>
      <c r="E557" s="22" t="s">
        <v>32</v>
      </c>
      <c r="F557" s="22" t="s">
        <v>21</v>
      </c>
      <c r="G557" s="22" t="s">
        <v>12</v>
      </c>
      <c r="H557" s="22" t="s">
        <v>13</v>
      </c>
      <c r="I557" s="81" t="s">
        <v>83</v>
      </c>
      <c r="J557" s="100"/>
      <c r="K557" s="111"/>
    </row>
    <row r="558" spans="2:11" ht="15" customHeight="1">
      <c r="B558" s="9">
        <v>1</v>
      </c>
      <c r="C558" s="23" t="str">
        <f>IFERROR(VLOOKUP("前年度繰越金"&amp;B558,$A$3:$J$383,3,FALSE),"")</f>
        <v/>
      </c>
      <c r="D558" s="23" t="str">
        <f>IFERROR(VLOOKUP("前年度繰越金"&amp;B558,$A$3:$J$383,4,FALSE),"")</f>
        <v/>
      </c>
      <c r="E558" s="12" t="str">
        <f>IFERROR(VLOOKUP("前年度繰越金"&amp;B558,$A$3:$J$383,5,FALSE),"")</f>
        <v/>
      </c>
      <c r="F558" s="12" t="str">
        <f>IFERROR(VLOOKUP("前年度繰越金"&amp;B558,$A$3:$J$383,6,FALSE),"")</f>
        <v/>
      </c>
      <c r="G558" s="12" t="str">
        <f>IFERROR(VLOOKUP("前年度繰越金"&amp;B558,$A$3:$J$383,7,FALSE),"")</f>
        <v/>
      </c>
      <c r="H558" s="23" t="str">
        <f>IFERROR(VLOOKUP("前年度繰越金"&amp;B558,$A$3:$J$383,8,FALSE),"")</f>
        <v/>
      </c>
      <c r="I558" s="82" t="str">
        <f>IFERROR(VLOOKUP("前年度繰越金"&amp;B558,$A$3:$J$383,9,FALSE),"")</f>
        <v/>
      </c>
      <c r="J558" s="82"/>
      <c r="K558" s="82"/>
    </row>
    <row r="559" spans="2:11" ht="15" customHeight="1">
      <c r="B559" s="9">
        <v>2</v>
      </c>
      <c r="C559" s="23" t="str">
        <f>IFERROR(VLOOKUP("前年度繰越金"&amp;B559,$A$3:$J$383,3,FALSE),"")</f>
        <v/>
      </c>
      <c r="D559" s="23" t="str">
        <f>IFERROR(VLOOKUP("前年度繰越金"&amp;B559,$A$3:$J$383,4,FALSE),"")</f>
        <v/>
      </c>
      <c r="E559" s="12" t="str">
        <f>IFERROR(VLOOKUP("前年度繰越金"&amp;B559,$A$3:$J$383,5,FALSE),"")</f>
        <v/>
      </c>
      <c r="F559" s="12" t="str">
        <f>IFERROR(VLOOKUP("前年度繰越金"&amp;B559,$A$3:$J$383,6,FALSE),"")</f>
        <v/>
      </c>
      <c r="G559" s="12" t="str">
        <f>IFERROR(VLOOKUP("前年度繰越金"&amp;B559,$A$3:$J$383,7,FALSE),"")</f>
        <v/>
      </c>
      <c r="H559" s="23" t="str">
        <f>IFERROR(VLOOKUP("前年度繰越金"&amp;B559,$A$3:$J$383,8,FALSE),"")</f>
        <v/>
      </c>
      <c r="I559" s="82" t="str">
        <f>IFERROR(VLOOKUP("前年度繰越金"&amp;B559,$A$3:$J$383,9,FALSE),"")</f>
        <v/>
      </c>
      <c r="J559" s="82"/>
      <c r="K559" s="82"/>
    </row>
    <row r="560" spans="2:11" ht="15" customHeight="1">
      <c r="B560" s="9">
        <v>3</v>
      </c>
      <c r="C560" s="23" t="str">
        <f>IFERROR(VLOOKUP("前年度繰越金"&amp;B560,$A$3:$J$383,3,FALSE),"")</f>
        <v/>
      </c>
      <c r="D560" s="23" t="str">
        <f>IFERROR(VLOOKUP("前年度繰越金"&amp;B560,$A$3:$J$383,4,FALSE),"")</f>
        <v/>
      </c>
      <c r="E560" s="12" t="str">
        <f>IFERROR(VLOOKUP("前年度繰越金"&amp;B560,$A$3:$J$383,5,FALSE),"")</f>
        <v/>
      </c>
      <c r="F560" s="12" t="str">
        <f>IFERROR(VLOOKUP("前年度繰越金"&amp;B560,$A$3:$J$383,6,FALSE),"")</f>
        <v/>
      </c>
      <c r="G560" s="12" t="str">
        <f>IFERROR(VLOOKUP("前年度繰越金"&amp;B560,$A$3:$J$383,7,FALSE),"")</f>
        <v/>
      </c>
      <c r="H560" s="23" t="str">
        <f>IFERROR(VLOOKUP("前年度繰越金"&amp;B560,$A$3:$J$383,8,FALSE),"")</f>
        <v/>
      </c>
      <c r="I560" s="82" t="str">
        <f>IFERROR(VLOOKUP("前年度繰越金"&amp;B560,$A$3:$J$383,9,FALSE),"")</f>
        <v/>
      </c>
      <c r="J560" s="82"/>
      <c r="K560" s="82"/>
    </row>
    <row r="561" spans="2:11" ht="15" customHeight="1">
      <c r="B561" s="9">
        <v>4</v>
      </c>
      <c r="C561" s="23" t="str">
        <f>IFERROR(VLOOKUP("前年度繰越金"&amp;B561,$A$3:$J$383,3,FALSE),"")</f>
        <v/>
      </c>
      <c r="D561" s="23" t="str">
        <f>IFERROR(VLOOKUP("前年度繰越金"&amp;B561,$A$3:$J$383,4,FALSE),"")</f>
        <v/>
      </c>
      <c r="E561" s="12" t="str">
        <f>IFERROR(VLOOKUP("前年度繰越金"&amp;B561,$A$3:$J$383,5,FALSE),"")</f>
        <v/>
      </c>
      <c r="F561" s="12" t="str">
        <f>IFERROR(VLOOKUP("前年度繰越金"&amp;B561,$A$3:$J$383,6,FALSE),"")</f>
        <v/>
      </c>
      <c r="G561" s="12" t="str">
        <f>IFERROR(VLOOKUP("前年度繰越金"&amp;B561,$A$3:$J$383,7,FALSE),"")</f>
        <v/>
      </c>
      <c r="H561" s="23" t="str">
        <f>IFERROR(VLOOKUP("前年度繰越金"&amp;B561,$A$3:$J$383,8,FALSE),"")</f>
        <v/>
      </c>
      <c r="I561" s="82" t="str">
        <f>IFERROR(VLOOKUP("前年度繰越金"&amp;B561,$A$3:$J$383,9,FALSE),"")</f>
        <v/>
      </c>
      <c r="J561" s="82"/>
      <c r="K561" s="82"/>
    </row>
    <row r="562" spans="2:11" ht="15" customHeight="1">
      <c r="B562" s="9">
        <v>5</v>
      </c>
      <c r="C562" s="23" t="str">
        <f>IFERROR(VLOOKUP("前年度繰越金"&amp;B562,$A$3:$J$383,3,FALSE),"")</f>
        <v/>
      </c>
      <c r="D562" s="23" t="str">
        <f>IFERROR(VLOOKUP("前年度繰越金"&amp;B562,$A$3:$J$383,4,FALSE),"")</f>
        <v/>
      </c>
      <c r="E562" s="12" t="str">
        <f>IFERROR(VLOOKUP("前年度繰越金"&amp;B562,$A$3:$J$383,5,FALSE),"")</f>
        <v/>
      </c>
      <c r="F562" s="12" t="str">
        <f>IFERROR(VLOOKUP("前年度繰越金"&amp;B562,$A$3:$J$383,6,FALSE),"")</f>
        <v/>
      </c>
      <c r="G562" s="12" t="str">
        <f>IFERROR(VLOOKUP("前年度繰越金"&amp;B562,$A$3:$J$383,7,FALSE),"")</f>
        <v/>
      </c>
      <c r="H562" s="23" t="str">
        <f>IFERROR(VLOOKUP("前年度繰越金"&amp;B562,$A$3:$J$383,8,FALSE),"")</f>
        <v/>
      </c>
      <c r="I562" s="82" t="str">
        <f>IFERROR(VLOOKUP("前年度繰越金"&amp;B562,$A$3:$J$383,9,FALSE),"")</f>
        <v/>
      </c>
      <c r="J562" s="82"/>
      <c r="K562" s="82"/>
    </row>
    <row r="563" spans="2:11" ht="15" customHeight="1">
      <c r="C563" s="11"/>
      <c r="D563" s="11"/>
      <c r="H563" s="22" t="s">
        <v>108</v>
      </c>
      <c r="I563" s="85">
        <f>SUM(I558:I562)</f>
        <v>0</v>
      </c>
      <c r="J563" s="85"/>
      <c r="K563" s="85"/>
    </row>
    <row r="564" spans="2:11" ht="18.75" customHeight="1">
      <c r="C564" s="24" t="s">
        <v>39</v>
      </c>
      <c r="D564" s="11"/>
      <c r="H564" s="11"/>
    </row>
    <row r="565" spans="2:11" ht="15" customHeight="1">
      <c r="C565" s="25" t="s">
        <v>71</v>
      </c>
      <c r="D565" s="11"/>
      <c r="H565" s="11"/>
    </row>
    <row r="566" spans="2:11" ht="15" customHeight="1">
      <c r="C566" s="22" t="s">
        <v>1</v>
      </c>
      <c r="D566" s="22" t="s">
        <v>5</v>
      </c>
      <c r="E566" s="22" t="s">
        <v>32</v>
      </c>
      <c r="F566" s="22" t="s">
        <v>21</v>
      </c>
      <c r="G566" s="22" t="s">
        <v>12</v>
      </c>
      <c r="H566" s="22" t="s">
        <v>13</v>
      </c>
      <c r="I566" s="81" t="s">
        <v>83</v>
      </c>
      <c r="J566" s="100"/>
      <c r="K566" s="111"/>
    </row>
    <row r="567" spans="2:11" ht="15" customHeight="1">
      <c r="B567" s="9">
        <v>1</v>
      </c>
      <c r="C567" s="23" t="str">
        <f t="shared" ref="C567:C616" si="46">IFERROR(VLOOKUP("社会奉仕活動"&amp;B567,$A$3:$J$383,3,FALSE),"")</f>
        <v/>
      </c>
      <c r="D567" s="23" t="str">
        <f t="shared" ref="D567:D616" si="47">IFERROR(VLOOKUP("社会奉仕活動"&amp;B567,$A$3:$J$383,4,FALSE),"")</f>
        <v/>
      </c>
      <c r="E567" s="12" t="str">
        <f t="shared" ref="E567:E616" si="48">IFERROR(VLOOKUP("社会奉仕活動"&amp;B567,$A$3:$J$383,5,FALSE),"")</f>
        <v/>
      </c>
      <c r="F567" s="12" t="str">
        <f t="shared" ref="F567:F616" si="49">IFERROR(VLOOKUP("社会奉仕活動"&amp;B567,$A$3:$J$383,6,FALSE),"")</f>
        <v/>
      </c>
      <c r="G567" s="12" t="str">
        <f t="shared" ref="G567:G616" si="50">IFERROR(VLOOKUP("社会奉仕活動"&amp;B567,$A$3:$J$383,7,FALSE),"")</f>
        <v/>
      </c>
      <c r="H567" s="23" t="str">
        <f t="shared" ref="H567:H616" si="51">IFERROR(VLOOKUP("社会奉仕活動"&amp;B567,$A$3:$J$383,8,FALSE),"")</f>
        <v/>
      </c>
      <c r="I567" s="82" t="str">
        <f t="shared" ref="I567:I616" si="52">IFERROR(VLOOKUP("社会奉仕活動"&amp;B567,$A$3:$J$383,10,FALSE),"")</f>
        <v/>
      </c>
      <c r="J567" s="82"/>
      <c r="K567" s="82"/>
    </row>
    <row r="568" spans="2:11" ht="15" customHeight="1">
      <c r="B568" s="9">
        <v>2</v>
      </c>
      <c r="C568" s="23" t="str">
        <f t="shared" si="46"/>
        <v/>
      </c>
      <c r="D568" s="23" t="str">
        <f t="shared" si="47"/>
        <v/>
      </c>
      <c r="E568" s="12" t="str">
        <f t="shared" si="48"/>
        <v/>
      </c>
      <c r="F568" s="12" t="str">
        <f t="shared" si="49"/>
        <v/>
      </c>
      <c r="G568" s="12" t="str">
        <f t="shared" si="50"/>
        <v/>
      </c>
      <c r="H568" s="23" t="str">
        <f t="shared" si="51"/>
        <v/>
      </c>
      <c r="I568" s="82" t="str">
        <f t="shared" si="52"/>
        <v/>
      </c>
      <c r="J568" s="82"/>
      <c r="K568" s="82"/>
    </row>
    <row r="569" spans="2:11" ht="15" customHeight="1">
      <c r="B569" s="9">
        <v>3</v>
      </c>
      <c r="C569" s="23" t="str">
        <f t="shared" si="46"/>
        <v/>
      </c>
      <c r="D569" s="23" t="str">
        <f t="shared" si="47"/>
        <v/>
      </c>
      <c r="E569" s="12" t="str">
        <f t="shared" si="48"/>
        <v/>
      </c>
      <c r="F569" s="12" t="str">
        <f t="shared" si="49"/>
        <v/>
      </c>
      <c r="G569" s="12" t="str">
        <f t="shared" si="50"/>
        <v/>
      </c>
      <c r="H569" s="23" t="str">
        <f t="shared" si="51"/>
        <v/>
      </c>
      <c r="I569" s="82" t="str">
        <f t="shared" si="52"/>
        <v/>
      </c>
      <c r="J569" s="82"/>
      <c r="K569" s="82"/>
    </row>
    <row r="570" spans="2:11" ht="15" customHeight="1">
      <c r="B570" s="9">
        <v>4</v>
      </c>
      <c r="C570" s="23" t="str">
        <f t="shared" si="46"/>
        <v/>
      </c>
      <c r="D570" s="23" t="str">
        <f t="shared" si="47"/>
        <v/>
      </c>
      <c r="E570" s="12" t="str">
        <f t="shared" si="48"/>
        <v/>
      </c>
      <c r="F570" s="12" t="str">
        <f t="shared" si="49"/>
        <v/>
      </c>
      <c r="G570" s="12" t="str">
        <f t="shared" si="50"/>
        <v/>
      </c>
      <c r="H570" s="23" t="str">
        <f t="shared" si="51"/>
        <v/>
      </c>
      <c r="I570" s="82" t="str">
        <f t="shared" si="52"/>
        <v/>
      </c>
      <c r="J570" s="82"/>
      <c r="K570" s="82"/>
    </row>
    <row r="571" spans="2:11" ht="15" customHeight="1">
      <c r="B571" s="9">
        <v>5</v>
      </c>
      <c r="C571" s="23" t="str">
        <f t="shared" si="46"/>
        <v/>
      </c>
      <c r="D571" s="23" t="str">
        <f t="shared" si="47"/>
        <v/>
      </c>
      <c r="E571" s="12" t="str">
        <f t="shared" si="48"/>
        <v/>
      </c>
      <c r="F571" s="12" t="str">
        <f t="shared" si="49"/>
        <v/>
      </c>
      <c r="G571" s="12" t="str">
        <f t="shared" si="50"/>
        <v/>
      </c>
      <c r="H571" s="23" t="str">
        <f t="shared" si="51"/>
        <v/>
      </c>
      <c r="I571" s="82" t="str">
        <f t="shared" si="52"/>
        <v/>
      </c>
      <c r="J571" s="82"/>
      <c r="K571" s="82"/>
    </row>
    <row r="572" spans="2:11" ht="15" customHeight="1">
      <c r="B572" s="9">
        <v>6</v>
      </c>
      <c r="C572" s="23" t="str">
        <f t="shared" si="46"/>
        <v/>
      </c>
      <c r="D572" s="23" t="str">
        <f t="shared" si="47"/>
        <v/>
      </c>
      <c r="E572" s="12" t="str">
        <f t="shared" si="48"/>
        <v/>
      </c>
      <c r="F572" s="12" t="str">
        <f t="shared" si="49"/>
        <v/>
      </c>
      <c r="G572" s="12" t="str">
        <f t="shared" si="50"/>
        <v/>
      </c>
      <c r="H572" s="23" t="str">
        <f t="shared" si="51"/>
        <v/>
      </c>
      <c r="I572" s="82" t="str">
        <f t="shared" si="52"/>
        <v/>
      </c>
      <c r="J572" s="82"/>
      <c r="K572" s="82"/>
    </row>
    <row r="573" spans="2:11" ht="15" customHeight="1">
      <c r="B573" s="9">
        <v>7</v>
      </c>
      <c r="C573" s="23" t="str">
        <f t="shared" si="46"/>
        <v/>
      </c>
      <c r="D573" s="23" t="str">
        <f t="shared" si="47"/>
        <v/>
      </c>
      <c r="E573" s="12" t="str">
        <f t="shared" si="48"/>
        <v/>
      </c>
      <c r="F573" s="12" t="str">
        <f t="shared" si="49"/>
        <v/>
      </c>
      <c r="G573" s="12" t="str">
        <f t="shared" si="50"/>
        <v/>
      </c>
      <c r="H573" s="23" t="str">
        <f t="shared" si="51"/>
        <v/>
      </c>
      <c r="I573" s="82" t="str">
        <f t="shared" si="52"/>
        <v/>
      </c>
      <c r="J573" s="82"/>
      <c r="K573" s="82"/>
    </row>
    <row r="574" spans="2:11" ht="15" customHeight="1">
      <c r="B574" s="9">
        <v>8</v>
      </c>
      <c r="C574" s="23" t="str">
        <f t="shared" si="46"/>
        <v/>
      </c>
      <c r="D574" s="23" t="str">
        <f t="shared" si="47"/>
        <v/>
      </c>
      <c r="E574" s="12" t="str">
        <f t="shared" si="48"/>
        <v/>
      </c>
      <c r="F574" s="12" t="str">
        <f t="shared" si="49"/>
        <v/>
      </c>
      <c r="G574" s="12" t="str">
        <f t="shared" si="50"/>
        <v/>
      </c>
      <c r="H574" s="23" t="str">
        <f t="shared" si="51"/>
        <v/>
      </c>
      <c r="I574" s="82" t="str">
        <f t="shared" si="52"/>
        <v/>
      </c>
      <c r="J574" s="82"/>
      <c r="K574" s="82"/>
    </row>
    <row r="575" spans="2:11" ht="15" customHeight="1">
      <c r="B575" s="9">
        <v>9</v>
      </c>
      <c r="C575" s="23" t="str">
        <f t="shared" si="46"/>
        <v/>
      </c>
      <c r="D575" s="23" t="str">
        <f t="shared" si="47"/>
        <v/>
      </c>
      <c r="E575" s="12" t="str">
        <f t="shared" si="48"/>
        <v/>
      </c>
      <c r="F575" s="12" t="str">
        <f t="shared" si="49"/>
        <v/>
      </c>
      <c r="G575" s="12" t="str">
        <f t="shared" si="50"/>
        <v/>
      </c>
      <c r="H575" s="23" t="str">
        <f t="shared" si="51"/>
        <v/>
      </c>
      <c r="I575" s="82" t="str">
        <f t="shared" si="52"/>
        <v/>
      </c>
      <c r="J575" s="82"/>
      <c r="K575" s="82"/>
    </row>
    <row r="576" spans="2:11" ht="15" customHeight="1">
      <c r="B576" s="9">
        <v>10</v>
      </c>
      <c r="C576" s="23" t="str">
        <f t="shared" si="46"/>
        <v/>
      </c>
      <c r="D576" s="23" t="str">
        <f t="shared" si="47"/>
        <v/>
      </c>
      <c r="E576" s="12" t="str">
        <f t="shared" si="48"/>
        <v/>
      </c>
      <c r="F576" s="12" t="str">
        <f t="shared" si="49"/>
        <v/>
      </c>
      <c r="G576" s="12" t="str">
        <f t="shared" si="50"/>
        <v/>
      </c>
      <c r="H576" s="23" t="str">
        <f t="shared" si="51"/>
        <v/>
      </c>
      <c r="I576" s="82" t="str">
        <f t="shared" si="52"/>
        <v/>
      </c>
      <c r="J576" s="82"/>
      <c r="K576" s="82"/>
    </row>
    <row r="577" spans="2:11" ht="15" customHeight="1">
      <c r="B577" s="9">
        <v>11</v>
      </c>
      <c r="C577" s="23" t="str">
        <f t="shared" si="46"/>
        <v/>
      </c>
      <c r="D577" s="23" t="str">
        <f t="shared" si="47"/>
        <v/>
      </c>
      <c r="E577" s="12" t="str">
        <f t="shared" si="48"/>
        <v/>
      </c>
      <c r="F577" s="12" t="str">
        <f t="shared" si="49"/>
        <v/>
      </c>
      <c r="G577" s="12" t="str">
        <f t="shared" si="50"/>
        <v/>
      </c>
      <c r="H577" s="23" t="str">
        <f t="shared" si="51"/>
        <v/>
      </c>
      <c r="I577" s="82" t="str">
        <f t="shared" si="52"/>
        <v/>
      </c>
      <c r="J577" s="82"/>
      <c r="K577" s="82"/>
    </row>
    <row r="578" spans="2:11" ht="15" customHeight="1">
      <c r="B578" s="9">
        <v>12</v>
      </c>
      <c r="C578" s="23" t="str">
        <f t="shared" si="46"/>
        <v/>
      </c>
      <c r="D578" s="23" t="str">
        <f t="shared" si="47"/>
        <v/>
      </c>
      <c r="E578" s="12" t="str">
        <f t="shared" si="48"/>
        <v/>
      </c>
      <c r="F578" s="12" t="str">
        <f t="shared" si="49"/>
        <v/>
      </c>
      <c r="G578" s="12" t="str">
        <f t="shared" si="50"/>
        <v/>
      </c>
      <c r="H578" s="23" t="str">
        <f t="shared" si="51"/>
        <v/>
      </c>
      <c r="I578" s="82" t="str">
        <f t="shared" si="52"/>
        <v/>
      </c>
      <c r="J578" s="82"/>
      <c r="K578" s="82"/>
    </row>
    <row r="579" spans="2:11" ht="15" customHeight="1">
      <c r="B579" s="9">
        <v>13</v>
      </c>
      <c r="C579" s="23" t="str">
        <f t="shared" si="46"/>
        <v/>
      </c>
      <c r="D579" s="23" t="str">
        <f t="shared" si="47"/>
        <v/>
      </c>
      <c r="E579" s="12" t="str">
        <f t="shared" si="48"/>
        <v/>
      </c>
      <c r="F579" s="12" t="str">
        <f t="shared" si="49"/>
        <v/>
      </c>
      <c r="G579" s="12" t="str">
        <f t="shared" si="50"/>
        <v/>
      </c>
      <c r="H579" s="23" t="str">
        <f t="shared" si="51"/>
        <v/>
      </c>
      <c r="I579" s="82" t="str">
        <f t="shared" si="52"/>
        <v/>
      </c>
      <c r="J579" s="82"/>
      <c r="K579" s="82"/>
    </row>
    <row r="580" spans="2:11" ht="15" customHeight="1">
      <c r="B580" s="9">
        <v>14</v>
      </c>
      <c r="C580" s="23" t="str">
        <f t="shared" si="46"/>
        <v/>
      </c>
      <c r="D580" s="23" t="str">
        <f t="shared" si="47"/>
        <v/>
      </c>
      <c r="E580" s="12" t="str">
        <f t="shared" si="48"/>
        <v/>
      </c>
      <c r="F580" s="12" t="str">
        <f t="shared" si="49"/>
        <v/>
      </c>
      <c r="G580" s="12" t="str">
        <f t="shared" si="50"/>
        <v/>
      </c>
      <c r="H580" s="23" t="str">
        <f t="shared" si="51"/>
        <v/>
      </c>
      <c r="I580" s="82" t="str">
        <f t="shared" si="52"/>
        <v/>
      </c>
      <c r="J580" s="82"/>
      <c r="K580" s="82"/>
    </row>
    <row r="581" spans="2:11" ht="15" customHeight="1">
      <c r="B581" s="9">
        <v>15</v>
      </c>
      <c r="C581" s="23" t="str">
        <f t="shared" si="46"/>
        <v/>
      </c>
      <c r="D581" s="23" t="str">
        <f t="shared" si="47"/>
        <v/>
      </c>
      <c r="E581" s="12" t="str">
        <f t="shared" si="48"/>
        <v/>
      </c>
      <c r="F581" s="12" t="str">
        <f t="shared" si="49"/>
        <v/>
      </c>
      <c r="G581" s="12" t="str">
        <f t="shared" si="50"/>
        <v/>
      </c>
      <c r="H581" s="23" t="str">
        <f t="shared" si="51"/>
        <v/>
      </c>
      <c r="I581" s="82" t="str">
        <f t="shared" si="52"/>
        <v/>
      </c>
      <c r="J581" s="82"/>
      <c r="K581" s="82"/>
    </row>
    <row r="582" spans="2:11" ht="15" customHeight="1">
      <c r="B582" s="9">
        <v>16</v>
      </c>
      <c r="C582" s="23" t="str">
        <f t="shared" si="46"/>
        <v/>
      </c>
      <c r="D582" s="23" t="str">
        <f t="shared" si="47"/>
        <v/>
      </c>
      <c r="E582" s="12" t="str">
        <f t="shared" si="48"/>
        <v/>
      </c>
      <c r="F582" s="12" t="str">
        <f t="shared" si="49"/>
        <v/>
      </c>
      <c r="G582" s="12" t="str">
        <f t="shared" si="50"/>
        <v/>
      </c>
      <c r="H582" s="23" t="str">
        <f t="shared" si="51"/>
        <v/>
      </c>
      <c r="I582" s="82" t="str">
        <f t="shared" si="52"/>
        <v/>
      </c>
      <c r="J582" s="82"/>
      <c r="K582" s="82"/>
    </row>
    <row r="583" spans="2:11" ht="15" customHeight="1">
      <c r="B583" s="9">
        <v>17</v>
      </c>
      <c r="C583" s="23" t="str">
        <f t="shared" si="46"/>
        <v/>
      </c>
      <c r="D583" s="23" t="str">
        <f t="shared" si="47"/>
        <v/>
      </c>
      <c r="E583" s="12" t="str">
        <f t="shared" si="48"/>
        <v/>
      </c>
      <c r="F583" s="12" t="str">
        <f t="shared" si="49"/>
        <v/>
      </c>
      <c r="G583" s="12" t="str">
        <f t="shared" si="50"/>
        <v/>
      </c>
      <c r="H583" s="23" t="str">
        <f t="shared" si="51"/>
        <v/>
      </c>
      <c r="I583" s="82" t="str">
        <f t="shared" si="52"/>
        <v/>
      </c>
      <c r="J583" s="82"/>
      <c r="K583" s="82"/>
    </row>
    <row r="584" spans="2:11" ht="15" customHeight="1">
      <c r="B584" s="9">
        <v>18</v>
      </c>
      <c r="C584" s="23" t="str">
        <f t="shared" si="46"/>
        <v/>
      </c>
      <c r="D584" s="23" t="str">
        <f t="shared" si="47"/>
        <v/>
      </c>
      <c r="E584" s="12" t="str">
        <f t="shared" si="48"/>
        <v/>
      </c>
      <c r="F584" s="12" t="str">
        <f t="shared" si="49"/>
        <v/>
      </c>
      <c r="G584" s="12" t="str">
        <f t="shared" si="50"/>
        <v/>
      </c>
      <c r="H584" s="23" t="str">
        <f t="shared" si="51"/>
        <v/>
      </c>
      <c r="I584" s="82" t="str">
        <f t="shared" si="52"/>
        <v/>
      </c>
      <c r="J584" s="82"/>
      <c r="K584" s="82"/>
    </row>
    <row r="585" spans="2:11" ht="15" customHeight="1">
      <c r="B585" s="9">
        <v>19</v>
      </c>
      <c r="C585" s="23" t="str">
        <f t="shared" si="46"/>
        <v/>
      </c>
      <c r="D585" s="23" t="str">
        <f t="shared" si="47"/>
        <v/>
      </c>
      <c r="E585" s="12" t="str">
        <f t="shared" si="48"/>
        <v/>
      </c>
      <c r="F585" s="12" t="str">
        <f t="shared" si="49"/>
        <v/>
      </c>
      <c r="G585" s="12" t="str">
        <f t="shared" si="50"/>
        <v/>
      </c>
      <c r="H585" s="23" t="str">
        <f t="shared" si="51"/>
        <v/>
      </c>
      <c r="I585" s="82" t="str">
        <f t="shared" si="52"/>
        <v/>
      </c>
      <c r="J585" s="82"/>
      <c r="K585" s="82"/>
    </row>
    <row r="586" spans="2:11" ht="15" customHeight="1">
      <c r="B586" s="9">
        <v>20</v>
      </c>
      <c r="C586" s="23" t="str">
        <f t="shared" si="46"/>
        <v/>
      </c>
      <c r="D586" s="23" t="str">
        <f t="shared" si="47"/>
        <v/>
      </c>
      <c r="E586" s="12" t="str">
        <f t="shared" si="48"/>
        <v/>
      </c>
      <c r="F586" s="12" t="str">
        <f t="shared" si="49"/>
        <v/>
      </c>
      <c r="G586" s="12" t="str">
        <f t="shared" si="50"/>
        <v/>
      </c>
      <c r="H586" s="23" t="str">
        <f t="shared" si="51"/>
        <v/>
      </c>
      <c r="I586" s="82" t="str">
        <f t="shared" si="52"/>
        <v/>
      </c>
      <c r="J586" s="82"/>
      <c r="K586" s="82"/>
    </row>
    <row r="587" spans="2:11" ht="15" customHeight="1">
      <c r="B587" s="9">
        <v>21</v>
      </c>
      <c r="C587" s="23" t="str">
        <f t="shared" si="46"/>
        <v/>
      </c>
      <c r="D587" s="23" t="str">
        <f t="shared" si="47"/>
        <v/>
      </c>
      <c r="E587" s="12" t="str">
        <f t="shared" si="48"/>
        <v/>
      </c>
      <c r="F587" s="12" t="str">
        <f t="shared" si="49"/>
        <v/>
      </c>
      <c r="G587" s="12" t="str">
        <f t="shared" si="50"/>
        <v/>
      </c>
      <c r="H587" s="23" t="str">
        <f t="shared" si="51"/>
        <v/>
      </c>
      <c r="I587" s="82" t="str">
        <f t="shared" si="52"/>
        <v/>
      </c>
      <c r="J587" s="82"/>
      <c r="K587" s="82"/>
    </row>
    <row r="588" spans="2:11" ht="15" customHeight="1">
      <c r="B588" s="9">
        <v>22</v>
      </c>
      <c r="C588" s="23" t="str">
        <f t="shared" si="46"/>
        <v/>
      </c>
      <c r="D588" s="23" t="str">
        <f t="shared" si="47"/>
        <v/>
      </c>
      <c r="E588" s="12" t="str">
        <f t="shared" si="48"/>
        <v/>
      </c>
      <c r="F588" s="12" t="str">
        <f t="shared" si="49"/>
        <v/>
      </c>
      <c r="G588" s="12" t="str">
        <f t="shared" si="50"/>
        <v/>
      </c>
      <c r="H588" s="23" t="str">
        <f t="shared" si="51"/>
        <v/>
      </c>
      <c r="I588" s="82" t="str">
        <f t="shared" si="52"/>
        <v/>
      </c>
      <c r="J588" s="82"/>
      <c r="K588" s="82"/>
    </row>
    <row r="589" spans="2:11" ht="15" customHeight="1">
      <c r="B589" s="9">
        <v>23</v>
      </c>
      <c r="C589" s="23" t="str">
        <f t="shared" si="46"/>
        <v/>
      </c>
      <c r="D589" s="23" t="str">
        <f t="shared" si="47"/>
        <v/>
      </c>
      <c r="E589" s="12" t="str">
        <f t="shared" si="48"/>
        <v/>
      </c>
      <c r="F589" s="12" t="str">
        <f t="shared" si="49"/>
        <v/>
      </c>
      <c r="G589" s="12" t="str">
        <f t="shared" si="50"/>
        <v/>
      </c>
      <c r="H589" s="23" t="str">
        <f t="shared" si="51"/>
        <v/>
      </c>
      <c r="I589" s="82" t="str">
        <f t="shared" si="52"/>
        <v/>
      </c>
      <c r="J589" s="82"/>
      <c r="K589" s="82"/>
    </row>
    <row r="590" spans="2:11" ht="15" customHeight="1">
      <c r="B590" s="9">
        <v>24</v>
      </c>
      <c r="C590" s="23" t="str">
        <f t="shared" si="46"/>
        <v/>
      </c>
      <c r="D590" s="23" t="str">
        <f t="shared" si="47"/>
        <v/>
      </c>
      <c r="E590" s="12" t="str">
        <f t="shared" si="48"/>
        <v/>
      </c>
      <c r="F590" s="12" t="str">
        <f t="shared" si="49"/>
        <v/>
      </c>
      <c r="G590" s="12" t="str">
        <f t="shared" si="50"/>
        <v/>
      </c>
      <c r="H590" s="23" t="str">
        <f t="shared" si="51"/>
        <v/>
      </c>
      <c r="I590" s="82" t="str">
        <f t="shared" si="52"/>
        <v/>
      </c>
      <c r="J590" s="82"/>
      <c r="K590" s="82"/>
    </row>
    <row r="591" spans="2:11" ht="15" customHeight="1">
      <c r="B591" s="9">
        <v>25</v>
      </c>
      <c r="C591" s="23" t="str">
        <f t="shared" si="46"/>
        <v/>
      </c>
      <c r="D591" s="23" t="str">
        <f t="shared" si="47"/>
        <v/>
      </c>
      <c r="E591" s="12" t="str">
        <f t="shared" si="48"/>
        <v/>
      </c>
      <c r="F591" s="12" t="str">
        <f t="shared" si="49"/>
        <v/>
      </c>
      <c r="G591" s="12" t="str">
        <f t="shared" si="50"/>
        <v/>
      </c>
      <c r="H591" s="23" t="str">
        <f t="shared" si="51"/>
        <v/>
      </c>
      <c r="I591" s="82" t="str">
        <f t="shared" si="52"/>
        <v/>
      </c>
      <c r="J591" s="82"/>
      <c r="K591" s="82"/>
    </row>
    <row r="592" spans="2:11" ht="15" customHeight="1">
      <c r="B592" s="9">
        <v>26</v>
      </c>
      <c r="C592" s="23" t="str">
        <f t="shared" si="46"/>
        <v/>
      </c>
      <c r="D592" s="23" t="str">
        <f t="shared" si="47"/>
        <v/>
      </c>
      <c r="E592" s="12" t="str">
        <f t="shared" si="48"/>
        <v/>
      </c>
      <c r="F592" s="12" t="str">
        <f t="shared" si="49"/>
        <v/>
      </c>
      <c r="G592" s="12" t="str">
        <f t="shared" si="50"/>
        <v/>
      </c>
      <c r="H592" s="23" t="str">
        <f t="shared" si="51"/>
        <v/>
      </c>
      <c r="I592" s="82" t="str">
        <f t="shared" si="52"/>
        <v/>
      </c>
      <c r="J592" s="82"/>
      <c r="K592" s="82"/>
    </row>
    <row r="593" spans="2:11" ht="15" customHeight="1">
      <c r="B593" s="9">
        <v>27</v>
      </c>
      <c r="C593" s="23" t="str">
        <f t="shared" si="46"/>
        <v/>
      </c>
      <c r="D593" s="23" t="str">
        <f t="shared" si="47"/>
        <v/>
      </c>
      <c r="E593" s="12" t="str">
        <f t="shared" si="48"/>
        <v/>
      </c>
      <c r="F593" s="12" t="str">
        <f t="shared" si="49"/>
        <v/>
      </c>
      <c r="G593" s="12" t="str">
        <f t="shared" si="50"/>
        <v/>
      </c>
      <c r="H593" s="23" t="str">
        <f t="shared" si="51"/>
        <v/>
      </c>
      <c r="I593" s="82" t="str">
        <f t="shared" si="52"/>
        <v/>
      </c>
      <c r="J593" s="82"/>
      <c r="K593" s="82"/>
    </row>
    <row r="594" spans="2:11" ht="15" customHeight="1">
      <c r="B594" s="9">
        <v>28</v>
      </c>
      <c r="C594" s="23" t="str">
        <f t="shared" si="46"/>
        <v/>
      </c>
      <c r="D594" s="23" t="str">
        <f t="shared" si="47"/>
        <v/>
      </c>
      <c r="E594" s="12" t="str">
        <f t="shared" si="48"/>
        <v/>
      </c>
      <c r="F594" s="12" t="str">
        <f t="shared" si="49"/>
        <v/>
      </c>
      <c r="G594" s="12" t="str">
        <f t="shared" si="50"/>
        <v/>
      </c>
      <c r="H594" s="23" t="str">
        <f t="shared" si="51"/>
        <v/>
      </c>
      <c r="I594" s="82" t="str">
        <f t="shared" si="52"/>
        <v/>
      </c>
      <c r="J594" s="82"/>
      <c r="K594" s="82"/>
    </row>
    <row r="595" spans="2:11" ht="15" customHeight="1">
      <c r="B595" s="9">
        <v>29</v>
      </c>
      <c r="C595" s="23" t="str">
        <f t="shared" si="46"/>
        <v/>
      </c>
      <c r="D595" s="23" t="str">
        <f t="shared" si="47"/>
        <v/>
      </c>
      <c r="E595" s="12" t="str">
        <f t="shared" si="48"/>
        <v/>
      </c>
      <c r="F595" s="12" t="str">
        <f t="shared" si="49"/>
        <v/>
      </c>
      <c r="G595" s="12" t="str">
        <f t="shared" si="50"/>
        <v/>
      </c>
      <c r="H595" s="23" t="str">
        <f t="shared" si="51"/>
        <v/>
      </c>
      <c r="I595" s="82" t="str">
        <f t="shared" si="52"/>
        <v/>
      </c>
      <c r="J595" s="82"/>
      <c r="K595" s="82"/>
    </row>
    <row r="596" spans="2:11" ht="15" customHeight="1">
      <c r="B596" s="9">
        <v>30</v>
      </c>
      <c r="C596" s="26" t="str">
        <f t="shared" si="46"/>
        <v/>
      </c>
      <c r="D596" s="26" t="str">
        <f t="shared" si="47"/>
        <v/>
      </c>
      <c r="E596" s="40" t="str">
        <f t="shared" si="48"/>
        <v/>
      </c>
      <c r="F596" s="40" t="str">
        <f t="shared" si="49"/>
        <v/>
      </c>
      <c r="G596" s="40" t="str">
        <f t="shared" si="50"/>
        <v/>
      </c>
      <c r="H596" s="26" t="str">
        <f t="shared" si="51"/>
        <v/>
      </c>
      <c r="I596" s="86" t="str">
        <f t="shared" si="52"/>
        <v/>
      </c>
      <c r="J596" s="86"/>
      <c r="K596" s="86"/>
    </row>
    <row r="597" spans="2:11" ht="15" customHeight="1">
      <c r="B597" s="9">
        <v>31</v>
      </c>
      <c r="C597" s="23" t="str">
        <f t="shared" si="46"/>
        <v/>
      </c>
      <c r="D597" s="23" t="str">
        <f t="shared" si="47"/>
        <v/>
      </c>
      <c r="E597" s="12" t="str">
        <f t="shared" si="48"/>
        <v/>
      </c>
      <c r="F597" s="12" t="str">
        <f t="shared" si="49"/>
        <v/>
      </c>
      <c r="G597" s="12" t="str">
        <f t="shared" si="50"/>
        <v/>
      </c>
      <c r="H597" s="23" t="str">
        <f t="shared" si="51"/>
        <v/>
      </c>
      <c r="I597" s="82" t="str">
        <f t="shared" si="52"/>
        <v/>
      </c>
      <c r="J597" s="82"/>
      <c r="K597" s="82"/>
    </row>
    <row r="598" spans="2:11" ht="15" customHeight="1">
      <c r="B598" s="9">
        <v>32</v>
      </c>
      <c r="C598" s="23" t="str">
        <f t="shared" si="46"/>
        <v/>
      </c>
      <c r="D598" s="23" t="str">
        <f t="shared" si="47"/>
        <v/>
      </c>
      <c r="E598" s="12" t="str">
        <f t="shared" si="48"/>
        <v/>
      </c>
      <c r="F598" s="12" t="str">
        <f t="shared" si="49"/>
        <v/>
      </c>
      <c r="G598" s="12" t="str">
        <f t="shared" si="50"/>
        <v/>
      </c>
      <c r="H598" s="23" t="str">
        <f t="shared" si="51"/>
        <v/>
      </c>
      <c r="I598" s="82" t="str">
        <f t="shared" si="52"/>
        <v/>
      </c>
      <c r="J598" s="82"/>
      <c r="K598" s="82"/>
    </row>
    <row r="599" spans="2:11" ht="15" customHeight="1">
      <c r="B599" s="9">
        <v>33</v>
      </c>
      <c r="C599" s="23" t="str">
        <f t="shared" si="46"/>
        <v/>
      </c>
      <c r="D599" s="23" t="str">
        <f t="shared" si="47"/>
        <v/>
      </c>
      <c r="E599" s="12" t="str">
        <f t="shared" si="48"/>
        <v/>
      </c>
      <c r="F599" s="12" t="str">
        <f t="shared" si="49"/>
        <v/>
      </c>
      <c r="G599" s="12" t="str">
        <f t="shared" si="50"/>
        <v/>
      </c>
      <c r="H599" s="23" t="str">
        <f t="shared" si="51"/>
        <v/>
      </c>
      <c r="I599" s="82" t="str">
        <f t="shared" si="52"/>
        <v/>
      </c>
      <c r="J599" s="82"/>
      <c r="K599" s="82"/>
    </row>
    <row r="600" spans="2:11" ht="15" customHeight="1">
      <c r="B600" s="9">
        <v>34</v>
      </c>
      <c r="C600" s="23" t="str">
        <f t="shared" si="46"/>
        <v/>
      </c>
      <c r="D600" s="23" t="str">
        <f t="shared" si="47"/>
        <v/>
      </c>
      <c r="E600" s="12" t="str">
        <f t="shared" si="48"/>
        <v/>
      </c>
      <c r="F600" s="12" t="str">
        <f t="shared" si="49"/>
        <v/>
      </c>
      <c r="G600" s="12" t="str">
        <f t="shared" si="50"/>
        <v/>
      </c>
      <c r="H600" s="23" t="str">
        <f t="shared" si="51"/>
        <v/>
      </c>
      <c r="I600" s="82" t="str">
        <f t="shared" si="52"/>
        <v/>
      </c>
      <c r="J600" s="82"/>
      <c r="K600" s="82"/>
    </row>
    <row r="601" spans="2:11" ht="15" customHeight="1">
      <c r="B601" s="9">
        <v>35</v>
      </c>
      <c r="C601" s="23" t="str">
        <f t="shared" si="46"/>
        <v/>
      </c>
      <c r="D601" s="23" t="str">
        <f t="shared" si="47"/>
        <v/>
      </c>
      <c r="E601" s="12" t="str">
        <f t="shared" si="48"/>
        <v/>
      </c>
      <c r="F601" s="12" t="str">
        <f t="shared" si="49"/>
        <v/>
      </c>
      <c r="G601" s="12" t="str">
        <f t="shared" si="50"/>
        <v/>
      </c>
      <c r="H601" s="23" t="str">
        <f t="shared" si="51"/>
        <v/>
      </c>
      <c r="I601" s="82" t="str">
        <f t="shared" si="52"/>
        <v/>
      </c>
      <c r="J601" s="82"/>
      <c r="K601" s="82"/>
    </row>
    <row r="602" spans="2:11" ht="15" customHeight="1">
      <c r="B602" s="9">
        <v>36</v>
      </c>
      <c r="C602" s="23" t="str">
        <f t="shared" si="46"/>
        <v/>
      </c>
      <c r="D602" s="23" t="str">
        <f t="shared" si="47"/>
        <v/>
      </c>
      <c r="E602" s="12" t="str">
        <f t="shared" si="48"/>
        <v/>
      </c>
      <c r="F602" s="12" t="str">
        <f t="shared" si="49"/>
        <v/>
      </c>
      <c r="G602" s="12" t="str">
        <f t="shared" si="50"/>
        <v/>
      </c>
      <c r="H602" s="23" t="str">
        <f t="shared" si="51"/>
        <v/>
      </c>
      <c r="I602" s="82" t="str">
        <f t="shared" si="52"/>
        <v/>
      </c>
      <c r="J602" s="82"/>
      <c r="K602" s="82"/>
    </row>
    <row r="603" spans="2:11" ht="15" customHeight="1">
      <c r="B603" s="9">
        <v>37</v>
      </c>
      <c r="C603" s="23" t="str">
        <f t="shared" si="46"/>
        <v/>
      </c>
      <c r="D603" s="23" t="str">
        <f t="shared" si="47"/>
        <v/>
      </c>
      <c r="E603" s="12" t="str">
        <f t="shared" si="48"/>
        <v/>
      </c>
      <c r="F603" s="12" t="str">
        <f t="shared" si="49"/>
        <v/>
      </c>
      <c r="G603" s="12" t="str">
        <f t="shared" si="50"/>
        <v/>
      </c>
      <c r="H603" s="23" t="str">
        <f t="shared" si="51"/>
        <v/>
      </c>
      <c r="I603" s="82" t="str">
        <f t="shared" si="52"/>
        <v/>
      </c>
      <c r="J603" s="82"/>
      <c r="K603" s="82"/>
    </row>
    <row r="604" spans="2:11" ht="15" customHeight="1">
      <c r="B604" s="9">
        <v>38</v>
      </c>
      <c r="C604" s="23" t="str">
        <f t="shared" si="46"/>
        <v/>
      </c>
      <c r="D604" s="23" t="str">
        <f t="shared" si="47"/>
        <v/>
      </c>
      <c r="E604" s="12" t="str">
        <f t="shared" si="48"/>
        <v/>
      </c>
      <c r="F604" s="12" t="str">
        <f t="shared" si="49"/>
        <v/>
      </c>
      <c r="G604" s="12" t="str">
        <f t="shared" si="50"/>
        <v/>
      </c>
      <c r="H604" s="23" t="str">
        <f t="shared" si="51"/>
        <v/>
      </c>
      <c r="I604" s="82" t="str">
        <f t="shared" si="52"/>
        <v/>
      </c>
      <c r="J604" s="82"/>
      <c r="K604" s="82"/>
    </row>
    <row r="605" spans="2:11" ht="15" customHeight="1">
      <c r="B605" s="9">
        <v>39</v>
      </c>
      <c r="C605" s="23" t="str">
        <f t="shared" si="46"/>
        <v/>
      </c>
      <c r="D605" s="23" t="str">
        <f t="shared" si="47"/>
        <v/>
      </c>
      <c r="E605" s="12" t="str">
        <f t="shared" si="48"/>
        <v/>
      </c>
      <c r="F605" s="12" t="str">
        <f t="shared" si="49"/>
        <v/>
      </c>
      <c r="G605" s="12" t="str">
        <f t="shared" si="50"/>
        <v/>
      </c>
      <c r="H605" s="23" t="str">
        <f t="shared" si="51"/>
        <v/>
      </c>
      <c r="I605" s="82" t="str">
        <f t="shared" si="52"/>
        <v/>
      </c>
      <c r="J605" s="82"/>
      <c r="K605" s="82"/>
    </row>
    <row r="606" spans="2:11" ht="15" customHeight="1">
      <c r="B606" s="9">
        <v>40</v>
      </c>
      <c r="C606" s="23" t="str">
        <f t="shared" si="46"/>
        <v/>
      </c>
      <c r="D606" s="23" t="str">
        <f t="shared" si="47"/>
        <v/>
      </c>
      <c r="E606" s="12" t="str">
        <f t="shared" si="48"/>
        <v/>
      </c>
      <c r="F606" s="12" t="str">
        <f t="shared" si="49"/>
        <v/>
      </c>
      <c r="G606" s="12" t="str">
        <f t="shared" si="50"/>
        <v/>
      </c>
      <c r="H606" s="23" t="str">
        <f t="shared" si="51"/>
        <v/>
      </c>
      <c r="I606" s="82" t="str">
        <f t="shared" si="52"/>
        <v/>
      </c>
      <c r="J606" s="82"/>
      <c r="K606" s="82"/>
    </row>
    <row r="607" spans="2:11" ht="15" customHeight="1">
      <c r="B607" s="9">
        <v>41</v>
      </c>
      <c r="C607" s="23" t="str">
        <f t="shared" si="46"/>
        <v/>
      </c>
      <c r="D607" s="23" t="str">
        <f t="shared" si="47"/>
        <v/>
      </c>
      <c r="E607" s="12" t="str">
        <f t="shared" si="48"/>
        <v/>
      </c>
      <c r="F607" s="12" t="str">
        <f t="shared" si="49"/>
        <v/>
      </c>
      <c r="G607" s="12" t="str">
        <f t="shared" si="50"/>
        <v/>
      </c>
      <c r="H607" s="23" t="str">
        <f t="shared" si="51"/>
        <v/>
      </c>
      <c r="I607" s="82" t="str">
        <f t="shared" si="52"/>
        <v/>
      </c>
      <c r="J607" s="82"/>
      <c r="K607" s="82"/>
    </row>
    <row r="608" spans="2:11" ht="15" customHeight="1">
      <c r="B608" s="9">
        <v>42</v>
      </c>
      <c r="C608" s="23" t="str">
        <f t="shared" si="46"/>
        <v/>
      </c>
      <c r="D608" s="23" t="str">
        <f t="shared" si="47"/>
        <v/>
      </c>
      <c r="E608" s="12" t="str">
        <f t="shared" si="48"/>
        <v/>
      </c>
      <c r="F608" s="12" t="str">
        <f t="shared" si="49"/>
        <v/>
      </c>
      <c r="G608" s="12" t="str">
        <f t="shared" si="50"/>
        <v/>
      </c>
      <c r="H608" s="23" t="str">
        <f t="shared" si="51"/>
        <v/>
      </c>
      <c r="I608" s="82" t="str">
        <f t="shared" si="52"/>
        <v/>
      </c>
      <c r="J608" s="82"/>
      <c r="K608" s="82"/>
    </row>
    <row r="609" spans="2:11" ht="15" customHeight="1">
      <c r="B609" s="9">
        <v>43</v>
      </c>
      <c r="C609" s="23" t="str">
        <f t="shared" si="46"/>
        <v/>
      </c>
      <c r="D609" s="23" t="str">
        <f t="shared" si="47"/>
        <v/>
      </c>
      <c r="E609" s="12" t="str">
        <f t="shared" si="48"/>
        <v/>
      </c>
      <c r="F609" s="12" t="str">
        <f t="shared" si="49"/>
        <v/>
      </c>
      <c r="G609" s="12" t="str">
        <f t="shared" si="50"/>
        <v/>
      </c>
      <c r="H609" s="23" t="str">
        <f t="shared" si="51"/>
        <v/>
      </c>
      <c r="I609" s="82" t="str">
        <f t="shared" si="52"/>
        <v/>
      </c>
      <c r="J609" s="82"/>
      <c r="K609" s="82"/>
    </row>
    <row r="610" spans="2:11" ht="15" customHeight="1">
      <c r="B610" s="9">
        <v>44</v>
      </c>
      <c r="C610" s="23" t="str">
        <f t="shared" si="46"/>
        <v/>
      </c>
      <c r="D610" s="23" t="str">
        <f t="shared" si="47"/>
        <v/>
      </c>
      <c r="E610" s="12" t="str">
        <f t="shared" si="48"/>
        <v/>
      </c>
      <c r="F610" s="12" t="str">
        <f t="shared" si="49"/>
        <v/>
      </c>
      <c r="G610" s="12" t="str">
        <f t="shared" si="50"/>
        <v/>
      </c>
      <c r="H610" s="23" t="str">
        <f t="shared" si="51"/>
        <v/>
      </c>
      <c r="I610" s="82" t="str">
        <f t="shared" si="52"/>
        <v/>
      </c>
      <c r="J610" s="82"/>
      <c r="K610" s="82"/>
    </row>
    <row r="611" spans="2:11" ht="15" customHeight="1">
      <c r="B611" s="9">
        <v>45</v>
      </c>
      <c r="C611" s="23" t="str">
        <f t="shared" si="46"/>
        <v/>
      </c>
      <c r="D611" s="23" t="str">
        <f t="shared" si="47"/>
        <v/>
      </c>
      <c r="E611" s="12" t="str">
        <f t="shared" si="48"/>
        <v/>
      </c>
      <c r="F611" s="12" t="str">
        <f t="shared" si="49"/>
        <v/>
      </c>
      <c r="G611" s="12" t="str">
        <f t="shared" si="50"/>
        <v/>
      </c>
      <c r="H611" s="23" t="str">
        <f t="shared" si="51"/>
        <v/>
      </c>
      <c r="I611" s="82" t="str">
        <f t="shared" si="52"/>
        <v/>
      </c>
      <c r="J611" s="82"/>
      <c r="K611" s="82"/>
    </row>
    <row r="612" spans="2:11" ht="15" customHeight="1">
      <c r="B612" s="9">
        <v>46</v>
      </c>
      <c r="C612" s="23" t="str">
        <f t="shared" si="46"/>
        <v/>
      </c>
      <c r="D612" s="23" t="str">
        <f t="shared" si="47"/>
        <v/>
      </c>
      <c r="E612" s="12" t="str">
        <f t="shared" si="48"/>
        <v/>
      </c>
      <c r="F612" s="12" t="str">
        <f t="shared" si="49"/>
        <v/>
      </c>
      <c r="G612" s="12" t="str">
        <f t="shared" si="50"/>
        <v/>
      </c>
      <c r="H612" s="23" t="str">
        <f t="shared" si="51"/>
        <v/>
      </c>
      <c r="I612" s="82" t="str">
        <f t="shared" si="52"/>
        <v/>
      </c>
      <c r="J612" s="82"/>
      <c r="K612" s="82"/>
    </row>
    <row r="613" spans="2:11" ht="15" customHeight="1">
      <c r="B613" s="9">
        <v>47</v>
      </c>
      <c r="C613" s="23" t="str">
        <f t="shared" si="46"/>
        <v/>
      </c>
      <c r="D613" s="23" t="str">
        <f t="shared" si="47"/>
        <v/>
      </c>
      <c r="E613" s="12" t="str">
        <f t="shared" si="48"/>
        <v/>
      </c>
      <c r="F613" s="12" t="str">
        <f t="shared" si="49"/>
        <v/>
      </c>
      <c r="G613" s="12" t="str">
        <f t="shared" si="50"/>
        <v/>
      </c>
      <c r="H613" s="23" t="str">
        <f t="shared" si="51"/>
        <v/>
      </c>
      <c r="I613" s="82" t="str">
        <f t="shared" si="52"/>
        <v/>
      </c>
      <c r="J613" s="82"/>
      <c r="K613" s="82"/>
    </row>
    <row r="614" spans="2:11" ht="15" customHeight="1">
      <c r="B614" s="9">
        <v>48</v>
      </c>
      <c r="C614" s="23" t="str">
        <f t="shared" si="46"/>
        <v/>
      </c>
      <c r="D614" s="23" t="str">
        <f t="shared" si="47"/>
        <v/>
      </c>
      <c r="E614" s="12" t="str">
        <f t="shared" si="48"/>
        <v/>
      </c>
      <c r="F614" s="12" t="str">
        <f t="shared" si="49"/>
        <v/>
      </c>
      <c r="G614" s="12" t="str">
        <f t="shared" si="50"/>
        <v/>
      </c>
      <c r="H614" s="23" t="str">
        <f t="shared" si="51"/>
        <v/>
      </c>
      <c r="I614" s="82" t="str">
        <f t="shared" si="52"/>
        <v/>
      </c>
      <c r="J614" s="82"/>
      <c r="K614" s="82"/>
    </row>
    <row r="615" spans="2:11" ht="15" customHeight="1">
      <c r="B615" s="9">
        <v>49</v>
      </c>
      <c r="C615" s="23" t="str">
        <f t="shared" si="46"/>
        <v/>
      </c>
      <c r="D615" s="23" t="str">
        <f t="shared" si="47"/>
        <v/>
      </c>
      <c r="E615" s="12" t="str">
        <f t="shared" si="48"/>
        <v/>
      </c>
      <c r="F615" s="12" t="str">
        <f t="shared" si="49"/>
        <v/>
      </c>
      <c r="G615" s="12" t="str">
        <f t="shared" si="50"/>
        <v/>
      </c>
      <c r="H615" s="23" t="str">
        <f t="shared" si="51"/>
        <v/>
      </c>
      <c r="I615" s="82" t="str">
        <f t="shared" si="52"/>
        <v/>
      </c>
      <c r="J615" s="82"/>
      <c r="K615" s="82"/>
    </row>
    <row r="616" spans="2:11" ht="15" customHeight="1">
      <c r="B616" s="9">
        <v>50</v>
      </c>
      <c r="C616" s="26" t="str">
        <f t="shared" si="46"/>
        <v/>
      </c>
      <c r="D616" s="26" t="str">
        <f t="shared" si="47"/>
        <v/>
      </c>
      <c r="E616" s="40" t="str">
        <f t="shared" si="48"/>
        <v/>
      </c>
      <c r="F616" s="40" t="str">
        <f t="shared" si="49"/>
        <v/>
      </c>
      <c r="G616" s="40" t="str">
        <f t="shared" si="50"/>
        <v/>
      </c>
      <c r="H616" s="26" t="str">
        <f t="shared" si="51"/>
        <v/>
      </c>
      <c r="I616" s="86" t="str">
        <f t="shared" si="52"/>
        <v/>
      </c>
      <c r="J616" s="86"/>
      <c r="K616" s="86"/>
    </row>
    <row r="617" spans="2:11" ht="15" customHeight="1">
      <c r="C617" s="27"/>
      <c r="D617" s="27"/>
      <c r="E617" s="41"/>
      <c r="F617" s="41"/>
      <c r="G617" s="41"/>
      <c r="H617" s="22" t="s">
        <v>60</v>
      </c>
      <c r="I617" s="85">
        <f>SUM(I567:I616)</f>
        <v>0</v>
      </c>
      <c r="J617" s="85"/>
      <c r="K617" s="85"/>
    </row>
    <row r="618" spans="2:11" ht="15" customHeight="1">
      <c r="C618" s="28" t="s">
        <v>99</v>
      </c>
      <c r="D618" s="34"/>
      <c r="E618" s="42"/>
      <c r="F618" s="42"/>
      <c r="G618" s="42"/>
      <c r="H618" s="34"/>
      <c r="I618" s="87"/>
      <c r="J618" s="87"/>
      <c r="K618" s="87"/>
    </row>
    <row r="619" spans="2:11" ht="15" customHeight="1">
      <c r="C619" s="22" t="s">
        <v>1</v>
      </c>
      <c r="D619" s="22" t="s">
        <v>5</v>
      </c>
      <c r="E619" s="22" t="s">
        <v>32</v>
      </c>
      <c r="F619" s="22" t="s">
        <v>21</v>
      </c>
      <c r="G619" s="22" t="s">
        <v>12</v>
      </c>
      <c r="H619" s="22" t="s">
        <v>13</v>
      </c>
      <c r="I619" s="81" t="s">
        <v>83</v>
      </c>
      <c r="J619" s="100"/>
      <c r="K619" s="111"/>
    </row>
    <row r="620" spans="2:11" ht="15" customHeight="1">
      <c r="B620" s="9">
        <v>1</v>
      </c>
      <c r="C620" s="29" t="str">
        <f t="shared" ref="C620:C669" si="53">IFERROR(VLOOKUP("生きがいを高める活動"&amp;B620,$A$3:$J$383,3,FALSE),"")</f>
        <v/>
      </c>
      <c r="D620" s="29" t="str">
        <f t="shared" ref="D620:D669" si="54">IFERROR(VLOOKUP("生きがいを高める活動"&amp;B620,$A$3:$J$383,4,FALSE),"")</f>
        <v/>
      </c>
      <c r="E620" s="43" t="str">
        <f t="shared" ref="E620:E669" si="55">IFERROR(VLOOKUP("生きがいを高める活動"&amp;B620,$A$3:$J$383,5,FALSE),"")</f>
        <v/>
      </c>
      <c r="F620" s="43" t="str">
        <f t="shared" ref="F620:F669" si="56">IFERROR(VLOOKUP("生きがいを高める活動"&amp;B620,$A$3:$J$383,6,FALSE),"")</f>
        <v/>
      </c>
      <c r="G620" s="43" t="str">
        <f t="shared" ref="G620:G669" si="57">IFERROR(VLOOKUP("生きがいを高める活動"&amp;B620,$A$3:$J$383,7,FALSE),"")</f>
        <v/>
      </c>
      <c r="H620" s="29" t="str">
        <f t="shared" ref="H620:H669" si="58">IFERROR(VLOOKUP("生きがいを高める活動"&amp;B620,$A$3:$J$383,8,FALSE),"")</f>
        <v/>
      </c>
      <c r="I620" s="88" t="str">
        <f t="shared" ref="I620:I669" si="59">IFERROR(VLOOKUP("生きがいを高める活動"&amp;B620,$A$3:$J$383,10,FALSE),"")</f>
        <v/>
      </c>
      <c r="J620" s="88"/>
      <c r="K620" s="88"/>
    </row>
    <row r="621" spans="2:11" ht="15" customHeight="1">
      <c r="B621" s="9">
        <v>2</v>
      </c>
      <c r="C621" s="29" t="str">
        <f t="shared" si="53"/>
        <v/>
      </c>
      <c r="D621" s="29" t="str">
        <f t="shared" si="54"/>
        <v/>
      </c>
      <c r="E621" s="43" t="str">
        <f t="shared" si="55"/>
        <v/>
      </c>
      <c r="F621" s="43" t="str">
        <f t="shared" si="56"/>
        <v/>
      </c>
      <c r="G621" s="43" t="str">
        <f t="shared" si="57"/>
        <v/>
      </c>
      <c r="H621" s="29" t="str">
        <f t="shared" si="58"/>
        <v/>
      </c>
      <c r="I621" s="88" t="str">
        <f t="shared" si="59"/>
        <v/>
      </c>
      <c r="J621" s="88"/>
      <c r="K621" s="88"/>
    </row>
    <row r="622" spans="2:11" ht="15" customHeight="1">
      <c r="B622" s="9">
        <v>3</v>
      </c>
      <c r="C622" s="29" t="str">
        <f t="shared" si="53"/>
        <v/>
      </c>
      <c r="D622" s="29" t="str">
        <f t="shared" si="54"/>
        <v/>
      </c>
      <c r="E622" s="43" t="str">
        <f t="shared" si="55"/>
        <v/>
      </c>
      <c r="F622" s="43" t="str">
        <f t="shared" si="56"/>
        <v/>
      </c>
      <c r="G622" s="43" t="str">
        <f t="shared" si="57"/>
        <v/>
      </c>
      <c r="H622" s="29" t="str">
        <f t="shared" si="58"/>
        <v/>
      </c>
      <c r="I622" s="88" t="str">
        <f t="shared" si="59"/>
        <v/>
      </c>
      <c r="J622" s="88"/>
      <c r="K622" s="88"/>
    </row>
    <row r="623" spans="2:11" ht="15" customHeight="1">
      <c r="B623" s="9">
        <v>4</v>
      </c>
      <c r="C623" s="29" t="str">
        <f t="shared" si="53"/>
        <v/>
      </c>
      <c r="D623" s="29" t="str">
        <f t="shared" si="54"/>
        <v/>
      </c>
      <c r="E623" s="43" t="str">
        <f t="shared" si="55"/>
        <v/>
      </c>
      <c r="F623" s="43" t="str">
        <f t="shared" si="56"/>
        <v/>
      </c>
      <c r="G623" s="43" t="str">
        <f t="shared" si="57"/>
        <v/>
      </c>
      <c r="H623" s="29" t="str">
        <f t="shared" si="58"/>
        <v/>
      </c>
      <c r="I623" s="88" t="str">
        <f t="shared" si="59"/>
        <v/>
      </c>
      <c r="J623" s="88"/>
      <c r="K623" s="88"/>
    </row>
    <row r="624" spans="2:11" ht="15" customHeight="1">
      <c r="B624" s="9">
        <v>5</v>
      </c>
      <c r="C624" s="29" t="str">
        <f t="shared" si="53"/>
        <v/>
      </c>
      <c r="D624" s="29" t="str">
        <f t="shared" si="54"/>
        <v/>
      </c>
      <c r="E624" s="43" t="str">
        <f t="shared" si="55"/>
        <v/>
      </c>
      <c r="F624" s="43" t="str">
        <f t="shared" si="56"/>
        <v/>
      </c>
      <c r="G624" s="43" t="str">
        <f t="shared" si="57"/>
        <v/>
      </c>
      <c r="H624" s="29" t="str">
        <f t="shared" si="58"/>
        <v/>
      </c>
      <c r="I624" s="88" t="str">
        <f t="shared" si="59"/>
        <v/>
      </c>
      <c r="J624" s="88"/>
      <c r="K624" s="88"/>
    </row>
    <row r="625" spans="2:11" ht="15" customHeight="1">
      <c r="B625" s="9">
        <v>6</v>
      </c>
      <c r="C625" s="29" t="str">
        <f t="shared" si="53"/>
        <v/>
      </c>
      <c r="D625" s="29" t="str">
        <f t="shared" si="54"/>
        <v/>
      </c>
      <c r="E625" s="43" t="str">
        <f t="shared" si="55"/>
        <v/>
      </c>
      <c r="F625" s="43" t="str">
        <f t="shared" si="56"/>
        <v/>
      </c>
      <c r="G625" s="43" t="str">
        <f t="shared" si="57"/>
        <v/>
      </c>
      <c r="H625" s="29" t="str">
        <f t="shared" si="58"/>
        <v/>
      </c>
      <c r="I625" s="88" t="str">
        <f t="shared" si="59"/>
        <v/>
      </c>
      <c r="J625" s="88"/>
      <c r="K625" s="88"/>
    </row>
    <row r="626" spans="2:11" ht="15" customHeight="1">
      <c r="B626" s="9">
        <v>7</v>
      </c>
      <c r="C626" s="29" t="str">
        <f t="shared" si="53"/>
        <v/>
      </c>
      <c r="D626" s="29" t="str">
        <f t="shared" si="54"/>
        <v/>
      </c>
      <c r="E626" s="43" t="str">
        <f t="shared" si="55"/>
        <v/>
      </c>
      <c r="F626" s="43" t="str">
        <f t="shared" si="56"/>
        <v/>
      </c>
      <c r="G626" s="43" t="str">
        <f t="shared" si="57"/>
        <v/>
      </c>
      <c r="H626" s="29" t="str">
        <f t="shared" si="58"/>
        <v/>
      </c>
      <c r="I626" s="88" t="str">
        <f t="shared" si="59"/>
        <v/>
      </c>
      <c r="J626" s="88"/>
      <c r="K626" s="88"/>
    </row>
    <row r="627" spans="2:11" ht="15" customHeight="1">
      <c r="B627" s="9">
        <v>8</v>
      </c>
      <c r="C627" s="29" t="str">
        <f t="shared" si="53"/>
        <v/>
      </c>
      <c r="D627" s="29" t="str">
        <f t="shared" si="54"/>
        <v/>
      </c>
      <c r="E627" s="43" t="str">
        <f t="shared" si="55"/>
        <v/>
      </c>
      <c r="F627" s="43" t="str">
        <f t="shared" si="56"/>
        <v/>
      </c>
      <c r="G627" s="43" t="str">
        <f t="shared" si="57"/>
        <v/>
      </c>
      <c r="H627" s="29" t="str">
        <f t="shared" si="58"/>
        <v/>
      </c>
      <c r="I627" s="88" t="str">
        <f t="shared" si="59"/>
        <v/>
      </c>
      <c r="J627" s="88"/>
      <c r="K627" s="88"/>
    </row>
    <row r="628" spans="2:11" ht="15" customHeight="1">
      <c r="B628" s="9">
        <v>9</v>
      </c>
      <c r="C628" s="29" t="str">
        <f t="shared" si="53"/>
        <v/>
      </c>
      <c r="D628" s="29" t="str">
        <f t="shared" si="54"/>
        <v/>
      </c>
      <c r="E628" s="43" t="str">
        <f t="shared" si="55"/>
        <v/>
      </c>
      <c r="F628" s="43" t="str">
        <f t="shared" si="56"/>
        <v/>
      </c>
      <c r="G628" s="43" t="str">
        <f t="shared" si="57"/>
        <v/>
      </c>
      <c r="H628" s="29" t="str">
        <f t="shared" si="58"/>
        <v/>
      </c>
      <c r="I628" s="88" t="str">
        <f t="shared" si="59"/>
        <v/>
      </c>
      <c r="J628" s="88"/>
      <c r="K628" s="88"/>
    </row>
    <row r="629" spans="2:11" ht="15" customHeight="1">
      <c r="B629" s="9">
        <v>10</v>
      </c>
      <c r="C629" s="29" t="str">
        <f t="shared" si="53"/>
        <v/>
      </c>
      <c r="D629" s="29" t="str">
        <f t="shared" si="54"/>
        <v/>
      </c>
      <c r="E629" s="43" t="str">
        <f t="shared" si="55"/>
        <v/>
      </c>
      <c r="F629" s="43" t="str">
        <f t="shared" si="56"/>
        <v/>
      </c>
      <c r="G629" s="43" t="str">
        <f t="shared" si="57"/>
        <v/>
      </c>
      <c r="H629" s="29" t="str">
        <f t="shared" si="58"/>
        <v/>
      </c>
      <c r="I629" s="88" t="str">
        <f t="shared" si="59"/>
        <v/>
      </c>
      <c r="J629" s="88"/>
      <c r="K629" s="88"/>
    </row>
    <row r="630" spans="2:11" ht="15" customHeight="1">
      <c r="B630" s="9">
        <v>11</v>
      </c>
      <c r="C630" s="29" t="str">
        <f t="shared" si="53"/>
        <v/>
      </c>
      <c r="D630" s="29" t="str">
        <f t="shared" si="54"/>
        <v/>
      </c>
      <c r="E630" s="43" t="str">
        <f t="shared" si="55"/>
        <v/>
      </c>
      <c r="F630" s="43" t="str">
        <f t="shared" si="56"/>
        <v/>
      </c>
      <c r="G630" s="43" t="str">
        <f t="shared" si="57"/>
        <v/>
      </c>
      <c r="H630" s="29" t="str">
        <f t="shared" si="58"/>
        <v/>
      </c>
      <c r="I630" s="88" t="str">
        <f t="shared" si="59"/>
        <v/>
      </c>
      <c r="J630" s="88"/>
      <c r="K630" s="88"/>
    </row>
    <row r="631" spans="2:11" ht="15" customHeight="1">
      <c r="B631" s="9">
        <v>12</v>
      </c>
      <c r="C631" s="29" t="str">
        <f t="shared" si="53"/>
        <v/>
      </c>
      <c r="D631" s="29" t="str">
        <f t="shared" si="54"/>
        <v/>
      </c>
      <c r="E631" s="43" t="str">
        <f t="shared" si="55"/>
        <v/>
      </c>
      <c r="F631" s="43" t="str">
        <f t="shared" si="56"/>
        <v/>
      </c>
      <c r="G631" s="43" t="str">
        <f t="shared" si="57"/>
        <v/>
      </c>
      <c r="H631" s="29" t="str">
        <f t="shared" si="58"/>
        <v/>
      </c>
      <c r="I631" s="88" t="str">
        <f t="shared" si="59"/>
        <v/>
      </c>
      <c r="J631" s="88"/>
      <c r="K631" s="88"/>
    </row>
    <row r="632" spans="2:11" ht="15" customHeight="1">
      <c r="B632" s="9">
        <v>13</v>
      </c>
      <c r="C632" s="29" t="str">
        <f t="shared" si="53"/>
        <v/>
      </c>
      <c r="D632" s="29" t="str">
        <f t="shared" si="54"/>
        <v/>
      </c>
      <c r="E632" s="43" t="str">
        <f t="shared" si="55"/>
        <v/>
      </c>
      <c r="F632" s="43" t="str">
        <f t="shared" si="56"/>
        <v/>
      </c>
      <c r="G632" s="43" t="str">
        <f t="shared" si="57"/>
        <v/>
      </c>
      <c r="H632" s="29" t="str">
        <f t="shared" si="58"/>
        <v/>
      </c>
      <c r="I632" s="88" t="str">
        <f t="shared" si="59"/>
        <v/>
      </c>
      <c r="J632" s="88"/>
      <c r="K632" s="88"/>
    </row>
    <row r="633" spans="2:11" ht="15" customHeight="1">
      <c r="B633" s="9">
        <v>14</v>
      </c>
      <c r="C633" s="29" t="str">
        <f t="shared" si="53"/>
        <v/>
      </c>
      <c r="D633" s="29" t="str">
        <f t="shared" si="54"/>
        <v/>
      </c>
      <c r="E633" s="43" t="str">
        <f t="shared" si="55"/>
        <v/>
      </c>
      <c r="F633" s="43" t="str">
        <f t="shared" si="56"/>
        <v/>
      </c>
      <c r="G633" s="43" t="str">
        <f t="shared" si="57"/>
        <v/>
      </c>
      <c r="H633" s="29" t="str">
        <f t="shared" si="58"/>
        <v/>
      </c>
      <c r="I633" s="88" t="str">
        <f t="shared" si="59"/>
        <v/>
      </c>
      <c r="J633" s="88"/>
      <c r="K633" s="88"/>
    </row>
    <row r="634" spans="2:11" ht="15" customHeight="1">
      <c r="B634" s="9">
        <v>15</v>
      </c>
      <c r="C634" s="29" t="str">
        <f t="shared" si="53"/>
        <v/>
      </c>
      <c r="D634" s="29" t="str">
        <f t="shared" si="54"/>
        <v/>
      </c>
      <c r="E634" s="43" t="str">
        <f t="shared" si="55"/>
        <v/>
      </c>
      <c r="F634" s="43" t="str">
        <f t="shared" si="56"/>
        <v/>
      </c>
      <c r="G634" s="43" t="str">
        <f t="shared" si="57"/>
        <v/>
      </c>
      <c r="H634" s="29" t="str">
        <f t="shared" si="58"/>
        <v/>
      </c>
      <c r="I634" s="88" t="str">
        <f t="shared" si="59"/>
        <v/>
      </c>
      <c r="J634" s="88"/>
      <c r="K634" s="88"/>
    </row>
    <row r="635" spans="2:11" ht="15" customHeight="1">
      <c r="B635" s="9">
        <v>16</v>
      </c>
      <c r="C635" s="29" t="str">
        <f t="shared" si="53"/>
        <v/>
      </c>
      <c r="D635" s="29" t="str">
        <f t="shared" si="54"/>
        <v/>
      </c>
      <c r="E635" s="43" t="str">
        <f t="shared" si="55"/>
        <v/>
      </c>
      <c r="F635" s="43" t="str">
        <f t="shared" si="56"/>
        <v/>
      </c>
      <c r="G635" s="43" t="str">
        <f t="shared" si="57"/>
        <v/>
      </c>
      <c r="H635" s="29" t="str">
        <f t="shared" si="58"/>
        <v/>
      </c>
      <c r="I635" s="88" t="str">
        <f t="shared" si="59"/>
        <v/>
      </c>
      <c r="J635" s="88"/>
      <c r="K635" s="88"/>
    </row>
    <row r="636" spans="2:11" ht="15" customHeight="1">
      <c r="B636" s="9">
        <v>17</v>
      </c>
      <c r="C636" s="29" t="str">
        <f t="shared" si="53"/>
        <v/>
      </c>
      <c r="D636" s="29" t="str">
        <f t="shared" si="54"/>
        <v/>
      </c>
      <c r="E636" s="43" t="str">
        <f t="shared" si="55"/>
        <v/>
      </c>
      <c r="F636" s="43" t="str">
        <f t="shared" si="56"/>
        <v/>
      </c>
      <c r="G636" s="43" t="str">
        <f t="shared" si="57"/>
        <v/>
      </c>
      <c r="H636" s="29" t="str">
        <f t="shared" si="58"/>
        <v/>
      </c>
      <c r="I636" s="88" t="str">
        <f t="shared" si="59"/>
        <v/>
      </c>
      <c r="J636" s="88"/>
      <c r="K636" s="88"/>
    </row>
    <row r="637" spans="2:11" ht="15" customHeight="1">
      <c r="B637" s="9">
        <v>18</v>
      </c>
      <c r="C637" s="29" t="str">
        <f t="shared" si="53"/>
        <v/>
      </c>
      <c r="D637" s="29" t="str">
        <f t="shared" si="54"/>
        <v/>
      </c>
      <c r="E637" s="43" t="str">
        <f t="shared" si="55"/>
        <v/>
      </c>
      <c r="F637" s="43" t="str">
        <f t="shared" si="56"/>
        <v/>
      </c>
      <c r="G637" s="43" t="str">
        <f t="shared" si="57"/>
        <v/>
      </c>
      <c r="H637" s="29" t="str">
        <f t="shared" si="58"/>
        <v/>
      </c>
      <c r="I637" s="88" t="str">
        <f t="shared" si="59"/>
        <v/>
      </c>
      <c r="J637" s="88"/>
      <c r="K637" s="88"/>
    </row>
    <row r="638" spans="2:11" ht="15" customHeight="1">
      <c r="B638" s="9">
        <v>19</v>
      </c>
      <c r="C638" s="29" t="str">
        <f t="shared" si="53"/>
        <v/>
      </c>
      <c r="D638" s="29" t="str">
        <f t="shared" si="54"/>
        <v/>
      </c>
      <c r="E638" s="43" t="str">
        <f t="shared" si="55"/>
        <v/>
      </c>
      <c r="F638" s="43" t="str">
        <f t="shared" si="56"/>
        <v/>
      </c>
      <c r="G638" s="43" t="str">
        <f t="shared" si="57"/>
        <v/>
      </c>
      <c r="H638" s="29" t="str">
        <f t="shared" si="58"/>
        <v/>
      </c>
      <c r="I638" s="88" t="str">
        <f t="shared" si="59"/>
        <v/>
      </c>
      <c r="J638" s="88"/>
      <c r="K638" s="88"/>
    </row>
    <row r="639" spans="2:11" ht="15" customHeight="1">
      <c r="B639" s="9">
        <v>20</v>
      </c>
      <c r="C639" s="29" t="str">
        <f t="shared" si="53"/>
        <v/>
      </c>
      <c r="D639" s="29" t="str">
        <f t="shared" si="54"/>
        <v/>
      </c>
      <c r="E639" s="43" t="str">
        <f t="shared" si="55"/>
        <v/>
      </c>
      <c r="F639" s="43" t="str">
        <f t="shared" si="56"/>
        <v/>
      </c>
      <c r="G639" s="43" t="str">
        <f t="shared" si="57"/>
        <v/>
      </c>
      <c r="H639" s="29" t="str">
        <f t="shared" si="58"/>
        <v/>
      </c>
      <c r="I639" s="88" t="str">
        <f t="shared" si="59"/>
        <v/>
      </c>
      <c r="J639" s="88"/>
      <c r="K639" s="88"/>
    </row>
    <row r="640" spans="2:11" ht="15" customHeight="1">
      <c r="B640" s="9">
        <v>21</v>
      </c>
      <c r="C640" s="29" t="str">
        <f t="shared" si="53"/>
        <v/>
      </c>
      <c r="D640" s="29" t="str">
        <f t="shared" si="54"/>
        <v/>
      </c>
      <c r="E640" s="43" t="str">
        <f t="shared" si="55"/>
        <v/>
      </c>
      <c r="F640" s="43" t="str">
        <f t="shared" si="56"/>
        <v/>
      </c>
      <c r="G640" s="43" t="str">
        <f t="shared" si="57"/>
        <v/>
      </c>
      <c r="H640" s="29" t="str">
        <f t="shared" si="58"/>
        <v/>
      </c>
      <c r="I640" s="88" t="str">
        <f t="shared" si="59"/>
        <v/>
      </c>
      <c r="J640" s="88"/>
      <c r="K640" s="88"/>
    </row>
    <row r="641" spans="2:11" ht="15" customHeight="1">
      <c r="B641" s="9">
        <v>22</v>
      </c>
      <c r="C641" s="29" t="str">
        <f t="shared" si="53"/>
        <v/>
      </c>
      <c r="D641" s="29" t="str">
        <f t="shared" si="54"/>
        <v/>
      </c>
      <c r="E641" s="43" t="str">
        <f t="shared" si="55"/>
        <v/>
      </c>
      <c r="F641" s="43" t="str">
        <f t="shared" si="56"/>
        <v/>
      </c>
      <c r="G641" s="43" t="str">
        <f t="shared" si="57"/>
        <v/>
      </c>
      <c r="H641" s="29" t="str">
        <f t="shared" si="58"/>
        <v/>
      </c>
      <c r="I641" s="88" t="str">
        <f t="shared" si="59"/>
        <v/>
      </c>
      <c r="J641" s="88"/>
      <c r="K641" s="88"/>
    </row>
    <row r="642" spans="2:11" ht="15" customHeight="1">
      <c r="B642" s="9">
        <v>23</v>
      </c>
      <c r="C642" s="29" t="str">
        <f t="shared" si="53"/>
        <v/>
      </c>
      <c r="D642" s="29" t="str">
        <f t="shared" si="54"/>
        <v/>
      </c>
      <c r="E642" s="43" t="str">
        <f t="shared" si="55"/>
        <v/>
      </c>
      <c r="F642" s="43" t="str">
        <f t="shared" si="56"/>
        <v/>
      </c>
      <c r="G642" s="43" t="str">
        <f t="shared" si="57"/>
        <v/>
      </c>
      <c r="H642" s="29" t="str">
        <f t="shared" si="58"/>
        <v/>
      </c>
      <c r="I642" s="88" t="str">
        <f t="shared" si="59"/>
        <v/>
      </c>
      <c r="J642" s="88"/>
      <c r="K642" s="88"/>
    </row>
    <row r="643" spans="2:11" ht="15" customHeight="1">
      <c r="B643" s="9">
        <v>24</v>
      </c>
      <c r="C643" s="29" t="str">
        <f t="shared" si="53"/>
        <v/>
      </c>
      <c r="D643" s="29" t="str">
        <f t="shared" si="54"/>
        <v/>
      </c>
      <c r="E643" s="43" t="str">
        <f t="shared" si="55"/>
        <v/>
      </c>
      <c r="F643" s="43" t="str">
        <f t="shared" si="56"/>
        <v/>
      </c>
      <c r="G643" s="43" t="str">
        <f t="shared" si="57"/>
        <v/>
      </c>
      <c r="H643" s="29" t="str">
        <f t="shared" si="58"/>
        <v/>
      </c>
      <c r="I643" s="88" t="str">
        <f t="shared" si="59"/>
        <v/>
      </c>
      <c r="J643" s="88"/>
      <c r="K643" s="88"/>
    </row>
    <row r="644" spans="2:11" ht="15" customHeight="1">
      <c r="B644" s="9">
        <v>25</v>
      </c>
      <c r="C644" s="29" t="str">
        <f t="shared" si="53"/>
        <v/>
      </c>
      <c r="D644" s="29" t="str">
        <f t="shared" si="54"/>
        <v/>
      </c>
      <c r="E644" s="43" t="str">
        <f t="shared" si="55"/>
        <v/>
      </c>
      <c r="F644" s="43" t="str">
        <f t="shared" si="56"/>
        <v/>
      </c>
      <c r="G644" s="43" t="str">
        <f t="shared" si="57"/>
        <v/>
      </c>
      <c r="H644" s="29" t="str">
        <f t="shared" si="58"/>
        <v/>
      </c>
      <c r="I644" s="88" t="str">
        <f t="shared" si="59"/>
        <v/>
      </c>
      <c r="J644" s="88"/>
      <c r="K644" s="88"/>
    </row>
    <row r="645" spans="2:11" ht="15" customHeight="1">
      <c r="B645" s="9">
        <v>26</v>
      </c>
      <c r="C645" s="29" t="str">
        <f t="shared" si="53"/>
        <v/>
      </c>
      <c r="D645" s="29" t="str">
        <f t="shared" si="54"/>
        <v/>
      </c>
      <c r="E645" s="43" t="str">
        <f t="shared" si="55"/>
        <v/>
      </c>
      <c r="F645" s="43" t="str">
        <f t="shared" si="56"/>
        <v/>
      </c>
      <c r="G645" s="43" t="str">
        <f t="shared" si="57"/>
        <v/>
      </c>
      <c r="H645" s="29" t="str">
        <f t="shared" si="58"/>
        <v/>
      </c>
      <c r="I645" s="88" t="str">
        <f t="shared" si="59"/>
        <v/>
      </c>
      <c r="J645" s="88"/>
      <c r="K645" s="88"/>
    </row>
    <row r="646" spans="2:11" ht="15" customHeight="1">
      <c r="B646" s="9">
        <v>27</v>
      </c>
      <c r="C646" s="29" t="str">
        <f t="shared" si="53"/>
        <v/>
      </c>
      <c r="D646" s="29" t="str">
        <f t="shared" si="54"/>
        <v/>
      </c>
      <c r="E646" s="43" t="str">
        <f t="shared" si="55"/>
        <v/>
      </c>
      <c r="F646" s="43" t="str">
        <f t="shared" si="56"/>
        <v/>
      </c>
      <c r="G646" s="43" t="str">
        <f t="shared" si="57"/>
        <v/>
      </c>
      <c r="H646" s="29" t="str">
        <f t="shared" si="58"/>
        <v/>
      </c>
      <c r="I646" s="88" t="str">
        <f t="shared" si="59"/>
        <v/>
      </c>
      <c r="J646" s="88"/>
      <c r="K646" s="88"/>
    </row>
    <row r="647" spans="2:11" ht="15" customHeight="1">
      <c r="B647" s="9">
        <v>28</v>
      </c>
      <c r="C647" s="29" t="str">
        <f t="shared" si="53"/>
        <v/>
      </c>
      <c r="D647" s="29" t="str">
        <f t="shared" si="54"/>
        <v/>
      </c>
      <c r="E647" s="43" t="str">
        <f t="shared" si="55"/>
        <v/>
      </c>
      <c r="F647" s="43" t="str">
        <f t="shared" si="56"/>
        <v/>
      </c>
      <c r="G647" s="43" t="str">
        <f t="shared" si="57"/>
        <v/>
      </c>
      <c r="H647" s="29" t="str">
        <f t="shared" si="58"/>
        <v/>
      </c>
      <c r="I647" s="88" t="str">
        <f t="shared" si="59"/>
        <v/>
      </c>
      <c r="J647" s="88"/>
      <c r="K647" s="88"/>
    </row>
    <row r="648" spans="2:11" ht="15" customHeight="1">
      <c r="B648" s="9">
        <v>29</v>
      </c>
      <c r="C648" s="29" t="str">
        <f t="shared" si="53"/>
        <v/>
      </c>
      <c r="D648" s="29" t="str">
        <f t="shared" si="54"/>
        <v/>
      </c>
      <c r="E648" s="43" t="str">
        <f t="shared" si="55"/>
        <v/>
      </c>
      <c r="F648" s="43" t="str">
        <f t="shared" si="56"/>
        <v/>
      </c>
      <c r="G648" s="43" t="str">
        <f t="shared" si="57"/>
        <v/>
      </c>
      <c r="H648" s="29" t="str">
        <f t="shared" si="58"/>
        <v/>
      </c>
      <c r="I648" s="88" t="str">
        <f t="shared" si="59"/>
        <v/>
      </c>
      <c r="J648" s="88"/>
      <c r="K648" s="88"/>
    </row>
    <row r="649" spans="2:11" ht="15" customHeight="1">
      <c r="B649" s="9">
        <v>30</v>
      </c>
      <c r="C649" s="29" t="str">
        <f t="shared" si="53"/>
        <v/>
      </c>
      <c r="D649" s="29" t="str">
        <f t="shared" si="54"/>
        <v/>
      </c>
      <c r="E649" s="43" t="str">
        <f t="shared" si="55"/>
        <v/>
      </c>
      <c r="F649" s="43" t="str">
        <f t="shared" si="56"/>
        <v/>
      </c>
      <c r="G649" s="43" t="str">
        <f t="shared" si="57"/>
        <v/>
      </c>
      <c r="H649" s="29" t="str">
        <f t="shared" si="58"/>
        <v/>
      </c>
      <c r="I649" s="88" t="str">
        <f t="shared" si="59"/>
        <v/>
      </c>
      <c r="J649" s="88"/>
      <c r="K649" s="88"/>
    </row>
    <row r="650" spans="2:11" ht="15" customHeight="1">
      <c r="B650" s="9">
        <v>31</v>
      </c>
      <c r="C650" s="29" t="str">
        <f t="shared" si="53"/>
        <v/>
      </c>
      <c r="D650" s="29" t="str">
        <f t="shared" si="54"/>
        <v/>
      </c>
      <c r="E650" s="43" t="str">
        <f t="shared" si="55"/>
        <v/>
      </c>
      <c r="F650" s="43" t="str">
        <f t="shared" si="56"/>
        <v/>
      </c>
      <c r="G650" s="43" t="str">
        <f t="shared" si="57"/>
        <v/>
      </c>
      <c r="H650" s="29" t="str">
        <f t="shared" si="58"/>
        <v/>
      </c>
      <c r="I650" s="88" t="str">
        <f t="shared" si="59"/>
        <v/>
      </c>
      <c r="J650" s="88"/>
      <c r="K650" s="88"/>
    </row>
    <row r="651" spans="2:11" ht="15" customHeight="1">
      <c r="B651" s="9">
        <v>32</v>
      </c>
      <c r="C651" s="29" t="str">
        <f t="shared" si="53"/>
        <v/>
      </c>
      <c r="D651" s="29" t="str">
        <f t="shared" si="54"/>
        <v/>
      </c>
      <c r="E651" s="43" t="str">
        <f t="shared" si="55"/>
        <v/>
      </c>
      <c r="F651" s="43" t="str">
        <f t="shared" si="56"/>
        <v/>
      </c>
      <c r="G651" s="43" t="str">
        <f t="shared" si="57"/>
        <v/>
      </c>
      <c r="H651" s="29" t="str">
        <f t="shared" si="58"/>
        <v/>
      </c>
      <c r="I651" s="88" t="str">
        <f t="shared" si="59"/>
        <v/>
      </c>
      <c r="J651" s="88"/>
      <c r="K651" s="88"/>
    </row>
    <row r="652" spans="2:11" ht="15" customHeight="1">
      <c r="B652" s="9">
        <v>33</v>
      </c>
      <c r="C652" s="29" t="str">
        <f t="shared" si="53"/>
        <v/>
      </c>
      <c r="D652" s="29" t="str">
        <f t="shared" si="54"/>
        <v/>
      </c>
      <c r="E652" s="43" t="str">
        <f t="shared" si="55"/>
        <v/>
      </c>
      <c r="F652" s="43" t="str">
        <f t="shared" si="56"/>
        <v/>
      </c>
      <c r="G652" s="43" t="str">
        <f t="shared" si="57"/>
        <v/>
      </c>
      <c r="H652" s="29" t="str">
        <f t="shared" si="58"/>
        <v/>
      </c>
      <c r="I652" s="88" t="str">
        <f t="shared" si="59"/>
        <v/>
      </c>
      <c r="J652" s="88"/>
      <c r="K652" s="88"/>
    </row>
    <row r="653" spans="2:11" ht="15" customHeight="1">
      <c r="B653" s="9">
        <v>34</v>
      </c>
      <c r="C653" s="29" t="str">
        <f t="shared" si="53"/>
        <v/>
      </c>
      <c r="D653" s="29" t="str">
        <f t="shared" si="54"/>
        <v/>
      </c>
      <c r="E653" s="43" t="str">
        <f t="shared" si="55"/>
        <v/>
      </c>
      <c r="F653" s="43" t="str">
        <f t="shared" si="56"/>
        <v/>
      </c>
      <c r="G653" s="43" t="str">
        <f t="shared" si="57"/>
        <v/>
      </c>
      <c r="H653" s="29" t="str">
        <f t="shared" si="58"/>
        <v/>
      </c>
      <c r="I653" s="88" t="str">
        <f t="shared" si="59"/>
        <v/>
      </c>
      <c r="J653" s="88"/>
      <c r="K653" s="88"/>
    </row>
    <row r="654" spans="2:11" ht="15" customHeight="1">
      <c r="B654" s="9">
        <v>35</v>
      </c>
      <c r="C654" s="29" t="str">
        <f t="shared" si="53"/>
        <v/>
      </c>
      <c r="D654" s="29" t="str">
        <f t="shared" si="54"/>
        <v/>
      </c>
      <c r="E654" s="43" t="str">
        <f t="shared" si="55"/>
        <v/>
      </c>
      <c r="F654" s="43" t="str">
        <f t="shared" si="56"/>
        <v/>
      </c>
      <c r="G654" s="43" t="str">
        <f t="shared" si="57"/>
        <v/>
      </c>
      <c r="H654" s="29" t="str">
        <f t="shared" si="58"/>
        <v/>
      </c>
      <c r="I654" s="88" t="str">
        <f t="shared" si="59"/>
        <v/>
      </c>
      <c r="J654" s="88"/>
      <c r="K654" s="88"/>
    </row>
    <row r="655" spans="2:11" ht="15" customHeight="1">
      <c r="B655" s="9">
        <v>36</v>
      </c>
      <c r="C655" s="29" t="str">
        <f t="shared" si="53"/>
        <v/>
      </c>
      <c r="D655" s="29" t="str">
        <f t="shared" si="54"/>
        <v/>
      </c>
      <c r="E655" s="43" t="str">
        <f t="shared" si="55"/>
        <v/>
      </c>
      <c r="F655" s="43" t="str">
        <f t="shared" si="56"/>
        <v/>
      </c>
      <c r="G655" s="43" t="str">
        <f t="shared" si="57"/>
        <v/>
      </c>
      <c r="H655" s="29" t="str">
        <f t="shared" si="58"/>
        <v/>
      </c>
      <c r="I655" s="88" t="str">
        <f t="shared" si="59"/>
        <v/>
      </c>
      <c r="J655" s="88"/>
      <c r="K655" s="88"/>
    </row>
    <row r="656" spans="2:11" ht="15" customHeight="1">
      <c r="B656" s="9">
        <v>37</v>
      </c>
      <c r="C656" s="29" t="str">
        <f t="shared" si="53"/>
        <v/>
      </c>
      <c r="D656" s="29" t="str">
        <f t="shared" si="54"/>
        <v/>
      </c>
      <c r="E656" s="43" t="str">
        <f t="shared" si="55"/>
        <v/>
      </c>
      <c r="F656" s="43" t="str">
        <f t="shared" si="56"/>
        <v/>
      </c>
      <c r="G656" s="43" t="str">
        <f t="shared" si="57"/>
        <v/>
      </c>
      <c r="H656" s="29" t="str">
        <f t="shared" si="58"/>
        <v/>
      </c>
      <c r="I656" s="88" t="str">
        <f t="shared" si="59"/>
        <v/>
      </c>
      <c r="J656" s="88"/>
      <c r="K656" s="88"/>
    </row>
    <row r="657" spans="2:11" ht="15" customHeight="1">
      <c r="B657" s="9">
        <v>38</v>
      </c>
      <c r="C657" s="29" t="str">
        <f t="shared" si="53"/>
        <v/>
      </c>
      <c r="D657" s="29" t="str">
        <f t="shared" si="54"/>
        <v/>
      </c>
      <c r="E657" s="43" t="str">
        <f t="shared" si="55"/>
        <v/>
      </c>
      <c r="F657" s="43" t="str">
        <f t="shared" si="56"/>
        <v/>
      </c>
      <c r="G657" s="43" t="str">
        <f t="shared" si="57"/>
        <v/>
      </c>
      <c r="H657" s="29" t="str">
        <f t="shared" si="58"/>
        <v/>
      </c>
      <c r="I657" s="88" t="str">
        <f t="shared" si="59"/>
        <v/>
      </c>
      <c r="J657" s="88"/>
      <c r="K657" s="88"/>
    </row>
    <row r="658" spans="2:11" ht="15" customHeight="1">
      <c r="B658" s="9">
        <v>39</v>
      </c>
      <c r="C658" s="29" t="str">
        <f t="shared" si="53"/>
        <v/>
      </c>
      <c r="D658" s="29" t="str">
        <f t="shared" si="54"/>
        <v/>
      </c>
      <c r="E658" s="43" t="str">
        <f t="shared" si="55"/>
        <v/>
      </c>
      <c r="F658" s="43" t="str">
        <f t="shared" si="56"/>
        <v/>
      </c>
      <c r="G658" s="43" t="str">
        <f t="shared" si="57"/>
        <v/>
      </c>
      <c r="H658" s="29" t="str">
        <f t="shared" si="58"/>
        <v/>
      </c>
      <c r="I658" s="88" t="str">
        <f t="shared" si="59"/>
        <v/>
      </c>
      <c r="J658" s="88"/>
      <c r="K658" s="88"/>
    </row>
    <row r="659" spans="2:11" ht="15" customHeight="1">
      <c r="B659" s="9">
        <v>40</v>
      </c>
      <c r="C659" s="29" t="str">
        <f t="shared" si="53"/>
        <v/>
      </c>
      <c r="D659" s="29" t="str">
        <f t="shared" si="54"/>
        <v/>
      </c>
      <c r="E659" s="43" t="str">
        <f t="shared" si="55"/>
        <v/>
      </c>
      <c r="F659" s="43" t="str">
        <f t="shared" si="56"/>
        <v/>
      </c>
      <c r="G659" s="43" t="str">
        <f t="shared" si="57"/>
        <v/>
      </c>
      <c r="H659" s="29" t="str">
        <f t="shared" si="58"/>
        <v/>
      </c>
      <c r="I659" s="88" t="str">
        <f t="shared" si="59"/>
        <v/>
      </c>
      <c r="J659" s="88"/>
      <c r="K659" s="88"/>
    </row>
    <row r="660" spans="2:11" ht="15" customHeight="1">
      <c r="B660" s="9">
        <v>41</v>
      </c>
      <c r="C660" s="29" t="str">
        <f t="shared" si="53"/>
        <v/>
      </c>
      <c r="D660" s="29" t="str">
        <f t="shared" si="54"/>
        <v/>
      </c>
      <c r="E660" s="43" t="str">
        <f t="shared" si="55"/>
        <v/>
      </c>
      <c r="F660" s="43" t="str">
        <f t="shared" si="56"/>
        <v/>
      </c>
      <c r="G660" s="43" t="str">
        <f t="shared" si="57"/>
        <v/>
      </c>
      <c r="H660" s="29" t="str">
        <f t="shared" si="58"/>
        <v/>
      </c>
      <c r="I660" s="88" t="str">
        <f t="shared" si="59"/>
        <v/>
      </c>
      <c r="J660" s="88"/>
      <c r="K660" s="88"/>
    </row>
    <row r="661" spans="2:11" ht="15" customHeight="1">
      <c r="B661" s="9">
        <v>42</v>
      </c>
      <c r="C661" s="29" t="str">
        <f t="shared" si="53"/>
        <v/>
      </c>
      <c r="D661" s="29" t="str">
        <f t="shared" si="54"/>
        <v/>
      </c>
      <c r="E661" s="43" t="str">
        <f t="shared" si="55"/>
        <v/>
      </c>
      <c r="F661" s="43" t="str">
        <f t="shared" si="56"/>
        <v/>
      </c>
      <c r="G661" s="43" t="str">
        <f t="shared" si="57"/>
        <v/>
      </c>
      <c r="H661" s="29" t="str">
        <f t="shared" si="58"/>
        <v/>
      </c>
      <c r="I661" s="88" t="str">
        <f t="shared" si="59"/>
        <v/>
      </c>
      <c r="J661" s="88"/>
      <c r="K661" s="88"/>
    </row>
    <row r="662" spans="2:11" ht="15" customHeight="1">
      <c r="B662" s="9">
        <v>43</v>
      </c>
      <c r="C662" s="29" t="str">
        <f t="shared" si="53"/>
        <v/>
      </c>
      <c r="D662" s="29" t="str">
        <f t="shared" si="54"/>
        <v/>
      </c>
      <c r="E662" s="43" t="str">
        <f t="shared" si="55"/>
        <v/>
      </c>
      <c r="F662" s="43" t="str">
        <f t="shared" si="56"/>
        <v/>
      </c>
      <c r="G662" s="43" t="str">
        <f t="shared" si="57"/>
        <v/>
      </c>
      <c r="H662" s="29" t="str">
        <f t="shared" si="58"/>
        <v/>
      </c>
      <c r="I662" s="88" t="str">
        <f t="shared" si="59"/>
        <v/>
      </c>
      <c r="J662" s="88"/>
      <c r="K662" s="88"/>
    </row>
    <row r="663" spans="2:11" ht="15" customHeight="1">
      <c r="B663" s="9">
        <v>44</v>
      </c>
      <c r="C663" s="29" t="str">
        <f t="shared" si="53"/>
        <v/>
      </c>
      <c r="D663" s="29" t="str">
        <f t="shared" si="54"/>
        <v/>
      </c>
      <c r="E663" s="43" t="str">
        <f t="shared" si="55"/>
        <v/>
      </c>
      <c r="F663" s="43" t="str">
        <f t="shared" si="56"/>
        <v/>
      </c>
      <c r="G663" s="43" t="str">
        <f t="shared" si="57"/>
        <v/>
      </c>
      <c r="H663" s="29" t="str">
        <f t="shared" si="58"/>
        <v/>
      </c>
      <c r="I663" s="88" t="str">
        <f t="shared" si="59"/>
        <v/>
      </c>
      <c r="J663" s="88"/>
      <c r="K663" s="88"/>
    </row>
    <row r="664" spans="2:11" ht="15" customHeight="1">
      <c r="B664" s="9">
        <v>45</v>
      </c>
      <c r="C664" s="29" t="str">
        <f t="shared" si="53"/>
        <v/>
      </c>
      <c r="D664" s="29" t="str">
        <f t="shared" si="54"/>
        <v/>
      </c>
      <c r="E664" s="43" t="str">
        <f t="shared" si="55"/>
        <v/>
      </c>
      <c r="F664" s="43" t="str">
        <f t="shared" si="56"/>
        <v/>
      </c>
      <c r="G664" s="43" t="str">
        <f t="shared" si="57"/>
        <v/>
      </c>
      <c r="H664" s="29" t="str">
        <f t="shared" si="58"/>
        <v/>
      </c>
      <c r="I664" s="88" t="str">
        <f t="shared" si="59"/>
        <v/>
      </c>
      <c r="J664" s="88"/>
      <c r="K664" s="88"/>
    </row>
    <row r="665" spans="2:11" ht="15" customHeight="1">
      <c r="B665" s="9">
        <v>46</v>
      </c>
      <c r="C665" s="29" t="str">
        <f t="shared" si="53"/>
        <v/>
      </c>
      <c r="D665" s="29" t="str">
        <f t="shared" si="54"/>
        <v/>
      </c>
      <c r="E665" s="43" t="str">
        <f t="shared" si="55"/>
        <v/>
      </c>
      <c r="F665" s="43" t="str">
        <f t="shared" si="56"/>
        <v/>
      </c>
      <c r="G665" s="43" t="str">
        <f t="shared" si="57"/>
        <v/>
      </c>
      <c r="H665" s="29" t="str">
        <f t="shared" si="58"/>
        <v/>
      </c>
      <c r="I665" s="88" t="str">
        <f t="shared" si="59"/>
        <v/>
      </c>
      <c r="J665" s="88"/>
      <c r="K665" s="88"/>
    </row>
    <row r="666" spans="2:11" ht="15" customHeight="1">
      <c r="B666" s="9">
        <v>47</v>
      </c>
      <c r="C666" s="29" t="str">
        <f t="shared" si="53"/>
        <v/>
      </c>
      <c r="D666" s="29" t="str">
        <f t="shared" si="54"/>
        <v/>
      </c>
      <c r="E666" s="43" t="str">
        <f t="shared" si="55"/>
        <v/>
      </c>
      <c r="F666" s="43" t="str">
        <f t="shared" si="56"/>
        <v/>
      </c>
      <c r="G666" s="43" t="str">
        <f t="shared" si="57"/>
        <v/>
      </c>
      <c r="H666" s="29" t="str">
        <f t="shared" si="58"/>
        <v/>
      </c>
      <c r="I666" s="88" t="str">
        <f t="shared" si="59"/>
        <v/>
      </c>
      <c r="J666" s="88"/>
      <c r="K666" s="88"/>
    </row>
    <row r="667" spans="2:11" ht="15" customHeight="1">
      <c r="B667" s="9">
        <v>48</v>
      </c>
      <c r="C667" s="29" t="str">
        <f t="shared" si="53"/>
        <v/>
      </c>
      <c r="D667" s="29" t="str">
        <f t="shared" si="54"/>
        <v/>
      </c>
      <c r="E667" s="43" t="str">
        <f t="shared" si="55"/>
        <v/>
      </c>
      <c r="F667" s="43" t="str">
        <f t="shared" si="56"/>
        <v/>
      </c>
      <c r="G667" s="43" t="str">
        <f t="shared" si="57"/>
        <v/>
      </c>
      <c r="H667" s="29" t="str">
        <f t="shared" si="58"/>
        <v/>
      </c>
      <c r="I667" s="88" t="str">
        <f t="shared" si="59"/>
        <v/>
      </c>
      <c r="J667" s="88"/>
      <c r="K667" s="88"/>
    </row>
    <row r="668" spans="2:11" ht="15" customHeight="1">
      <c r="B668" s="9">
        <v>49</v>
      </c>
      <c r="C668" s="29" t="str">
        <f t="shared" si="53"/>
        <v/>
      </c>
      <c r="D668" s="29" t="str">
        <f t="shared" si="54"/>
        <v/>
      </c>
      <c r="E668" s="43" t="str">
        <f t="shared" si="55"/>
        <v/>
      </c>
      <c r="F668" s="43" t="str">
        <f t="shared" si="56"/>
        <v/>
      </c>
      <c r="G668" s="43" t="str">
        <f t="shared" si="57"/>
        <v/>
      </c>
      <c r="H668" s="29" t="str">
        <f t="shared" si="58"/>
        <v/>
      </c>
      <c r="I668" s="88" t="str">
        <f t="shared" si="59"/>
        <v/>
      </c>
      <c r="J668" s="88"/>
      <c r="K668" s="88"/>
    </row>
    <row r="669" spans="2:11" ht="15" customHeight="1">
      <c r="B669" s="9">
        <v>50</v>
      </c>
      <c r="C669" s="29" t="str">
        <f t="shared" si="53"/>
        <v/>
      </c>
      <c r="D669" s="29" t="str">
        <f t="shared" si="54"/>
        <v/>
      </c>
      <c r="E669" s="43" t="str">
        <f t="shared" si="55"/>
        <v/>
      </c>
      <c r="F669" s="43" t="str">
        <f t="shared" si="56"/>
        <v/>
      </c>
      <c r="G669" s="43" t="str">
        <f t="shared" si="57"/>
        <v/>
      </c>
      <c r="H669" s="29" t="str">
        <f t="shared" si="58"/>
        <v/>
      </c>
      <c r="I669" s="88" t="str">
        <f t="shared" si="59"/>
        <v/>
      </c>
      <c r="J669" s="88"/>
      <c r="K669" s="88"/>
    </row>
    <row r="670" spans="2:11" ht="15" customHeight="1">
      <c r="C670" s="11"/>
      <c r="D670" s="11"/>
      <c r="H670" s="22" t="s">
        <v>109</v>
      </c>
      <c r="I670" s="85">
        <f>SUM(I620:I669)</f>
        <v>0</v>
      </c>
      <c r="J670" s="85"/>
      <c r="K670" s="85"/>
    </row>
    <row r="671" spans="2:11" ht="15" customHeight="1">
      <c r="C671" s="25" t="s">
        <v>80</v>
      </c>
      <c r="D671" s="11"/>
      <c r="H671" s="11"/>
    </row>
    <row r="672" spans="2:11" ht="15" customHeight="1">
      <c r="C672" s="22" t="s">
        <v>1</v>
      </c>
      <c r="D672" s="22" t="s">
        <v>5</v>
      </c>
      <c r="E672" s="22" t="s">
        <v>32</v>
      </c>
      <c r="F672" s="22" t="s">
        <v>21</v>
      </c>
      <c r="G672" s="22" t="s">
        <v>12</v>
      </c>
      <c r="H672" s="22" t="s">
        <v>13</v>
      </c>
      <c r="I672" s="81" t="s">
        <v>83</v>
      </c>
      <c r="J672" s="100"/>
      <c r="K672" s="111"/>
    </row>
    <row r="673" spans="2:11" ht="15" customHeight="1">
      <c r="B673" s="9">
        <v>1</v>
      </c>
      <c r="C673" s="23" t="str">
        <f t="shared" ref="C673:C722" si="60">IFERROR(VLOOKUP("健康を進める活動"&amp;B673,$A$3:$J$383,3,FALSE),"")</f>
        <v/>
      </c>
      <c r="D673" s="23" t="str">
        <f t="shared" ref="D673:D722" si="61">IFERROR(VLOOKUP("健康を進める活動"&amp;B673,$A$3:$J$383,4,FALSE),"")</f>
        <v/>
      </c>
      <c r="E673" s="12" t="str">
        <f t="shared" ref="E673:E722" si="62">IFERROR(VLOOKUP("健康を進める活動"&amp;B673,$A$3:$J$383,5,FALSE),"")</f>
        <v/>
      </c>
      <c r="F673" s="12" t="str">
        <f t="shared" ref="F673:F722" si="63">IFERROR(VLOOKUP("健康を進める活動"&amp;B673,$A$3:$J$383,6,FALSE),"")</f>
        <v/>
      </c>
      <c r="G673" s="12" t="str">
        <f t="shared" ref="G673:G722" si="64">IFERROR(VLOOKUP("健康を進める活動"&amp;B673,$A$3:$J$383,7,FALSE),"")</f>
        <v/>
      </c>
      <c r="H673" s="23" t="str">
        <f t="shared" ref="H673:H722" si="65">IFERROR(VLOOKUP("健康を進める活動"&amp;B673,$A$3:$J$383,8,FALSE),"")</f>
        <v/>
      </c>
      <c r="I673" s="82" t="str">
        <f t="shared" ref="I673:I722" si="66">IFERROR(VLOOKUP("健康を進める活動"&amp;B673,$A$3:$J$383,10,FALSE),"")</f>
        <v/>
      </c>
      <c r="J673" s="82"/>
      <c r="K673" s="82"/>
    </row>
    <row r="674" spans="2:11" ht="15" customHeight="1">
      <c r="B674" s="9">
        <v>2</v>
      </c>
      <c r="C674" s="23" t="str">
        <f t="shared" si="60"/>
        <v/>
      </c>
      <c r="D674" s="23" t="str">
        <f t="shared" si="61"/>
        <v/>
      </c>
      <c r="E674" s="12" t="str">
        <f t="shared" si="62"/>
        <v/>
      </c>
      <c r="F674" s="12" t="str">
        <f t="shared" si="63"/>
        <v/>
      </c>
      <c r="G674" s="12" t="str">
        <f t="shared" si="64"/>
        <v/>
      </c>
      <c r="H674" s="23" t="str">
        <f t="shared" si="65"/>
        <v/>
      </c>
      <c r="I674" s="82" t="str">
        <f t="shared" si="66"/>
        <v/>
      </c>
      <c r="J674" s="82"/>
      <c r="K674" s="82"/>
    </row>
    <row r="675" spans="2:11" ht="15" customHeight="1">
      <c r="B675" s="9">
        <v>3</v>
      </c>
      <c r="C675" s="23" t="str">
        <f t="shared" si="60"/>
        <v/>
      </c>
      <c r="D675" s="23" t="str">
        <f t="shared" si="61"/>
        <v/>
      </c>
      <c r="E675" s="12" t="str">
        <f t="shared" si="62"/>
        <v/>
      </c>
      <c r="F675" s="12" t="str">
        <f t="shared" si="63"/>
        <v/>
      </c>
      <c r="G675" s="12" t="str">
        <f t="shared" si="64"/>
        <v/>
      </c>
      <c r="H675" s="23" t="str">
        <f t="shared" si="65"/>
        <v/>
      </c>
      <c r="I675" s="82" t="str">
        <f t="shared" si="66"/>
        <v/>
      </c>
      <c r="J675" s="82"/>
      <c r="K675" s="82"/>
    </row>
    <row r="676" spans="2:11" ht="15" customHeight="1">
      <c r="B676" s="9">
        <v>4</v>
      </c>
      <c r="C676" s="23" t="str">
        <f t="shared" si="60"/>
        <v/>
      </c>
      <c r="D676" s="23" t="str">
        <f t="shared" si="61"/>
        <v/>
      </c>
      <c r="E676" s="12" t="str">
        <f t="shared" si="62"/>
        <v/>
      </c>
      <c r="F676" s="12" t="str">
        <f t="shared" si="63"/>
        <v/>
      </c>
      <c r="G676" s="12" t="str">
        <f t="shared" si="64"/>
        <v/>
      </c>
      <c r="H676" s="23" t="str">
        <f t="shared" si="65"/>
        <v/>
      </c>
      <c r="I676" s="82" t="str">
        <f t="shared" si="66"/>
        <v/>
      </c>
      <c r="J676" s="82"/>
      <c r="K676" s="82"/>
    </row>
    <row r="677" spans="2:11" ht="15" customHeight="1">
      <c r="B677" s="9">
        <v>5</v>
      </c>
      <c r="C677" s="23" t="str">
        <f t="shared" si="60"/>
        <v/>
      </c>
      <c r="D677" s="23" t="str">
        <f t="shared" si="61"/>
        <v/>
      </c>
      <c r="E677" s="12" t="str">
        <f t="shared" si="62"/>
        <v/>
      </c>
      <c r="F677" s="12" t="str">
        <f t="shared" si="63"/>
        <v/>
      </c>
      <c r="G677" s="12" t="str">
        <f t="shared" si="64"/>
        <v/>
      </c>
      <c r="H677" s="23" t="str">
        <f t="shared" si="65"/>
        <v/>
      </c>
      <c r="I677" s="82" t="str">
        <f t="shared" si="66"/>
        <v/>
      </c>
      <c r="J677" s="82"/>
      <c r="K677" s="82"/>
    </row>
    <row r="678" spans="2:11" ht="15" customHeight="1">
      <c r="B678" s="9">
        <v>6</v>
      </c>
      <c r="C678" s="23" t="str">
        <f t="shared" si="60"/>
        <v/>
      </c>
      <c r="D678" s="23" t="str">
        <f t="shared" si="61"/>
        <v/>
      </c>
      <c r="E678" s="12" t="str">
        <f t="shared" si="62"/>
        <v/>
      </c>
      <c r="F678" s="12" t="str">
        <f t="shared" si="63"/>
        <v/>
      </c>
      <c r="G678" s="12" t="str">
        <f t="shared" si="64"/>
        <v/>
      </c>
      <c r="H678" s="23" t="str">
        <f t="shared" si="65"/>
        <v/>
      </c>
      <c r="I678" s="82" t="str">
        <f t="shared" si="66"/>
        <v/>
      </c>
      <c r="J678" s="82"/>
      <c r="K678" s="82"/>
    </row>
    <row r="679" spans="2:11" ht="15" customHeight="1">
      <c r="B679" s="9">
        <v>7</v>
      </c>
      <c r="C679" s="23" t="str">
        <f t="shared" si="60"/>
        <v/>
      </c>
      <c r="D679" s="23" t="str">
        <f t="shared" si="61"/>
        <v/>
      </c>
      <c r="E679" s="12" t="str">
        <f t="shared" si="62"/>
        <v/>
      </c>
      <c r="F679" s="12" t="str">
        <f t="shared" si="63"/>
        <v/>
      </c>
      <c r="G679" s="12" t="str">
        <f t="shared" si="64"/>
        <v/>
      </c>
      <c r="H679" s="23" t="str">
        <f t="shared" si="65"/>
        <v/>
      </c>
      <c r="I679" s="82" t="str">
        <f t="shared" si="66"/>
        <v/>
      </c>
      <c r="J679" s="82"/>
      <c r="K679" s="82"/>
    </row>
    <row r="680" spans="2:11" ht="15" customHeight="1">
      <c r="B680" s="9">
        <v>8</v>
      </c>
      <c r="C680" s="23" t="str">
        <f t="shared" si="60"/>
        <v/>
      </c>
      <c r="D680" s="23" t="str">
        <f t="shared" si="61"/>
        <v/>
      </c>
      <c r="E680" s="12" t="str">
        <f t="shared" si="62"/>
        <v/>
      </c>
      <c r="F680" s="12" t="str">
        <f t="shared" si="63"/>
        <v/>
      </c>
      <c r="G680" s="12" t="str">
        <f t="shared" si="64"/>
        <v/>
      </c>
      <c r="H680" s="23" t="str">
        <f t="shared" si="65"/>
        <v/>
      </c>
      <c r="I680" s="82" t="str">
        <f t="shared" si="66"/>
        <v/>
      </c>
      <c r="J680" s="82"/>
      <c r="K680" s="82"/>
    </row>
    <row r="681" spans="2:11" ht="15" customHeight="1">
      <c r="B681" s="9">
        <v>9</v>
      </c>
      <c r="C681" s="23" t="str">
        <f t="shared" si="60"/>
        <v/>
      </c>
      <c r="D681" s="23" t="str">
        <f t="shared" si="61"/>
        <v/>
      </c>
      <c r="E681" s="12" t="str">
        <f t="shared" si="62"/>
        <v/>
      </c>
      <c r="F681" s="12" t="str">
        <f t="shared" si="63"/>
        <v/>
      </c>
      <c r="G681" s="12" t="str">
        <f t="shared" si="64"/>
        <v/>
      </c>
      <c r="H681" s="23" t="str">
        <f t="shared" si="65"/>
        <v/>
      </c>
      <c r="I681" s="82" t="str">
        <f t="shared" si="66"/>
        <v/>
      </c>
      <c r="J681" s="82"/>
      <c r="K681" s="82"/>
    </row>
    <row r="682" spans="2:11" ht="15" customHeight="1">
      <c r="B682" s="9">
        <v>10</v>
      </c>
      <c r="C682" s="23" t="str">
        <f t="shared" si="60"/>
        <v/>
      </c>
      <c r="D682" s="23" t="str">
        <f t="shared" si="61"/>
        <v/>
      </c>
      <c r="E682" s="12" t="str">
        <f t="shared" si="62"/>
        <v/>
      </c>
      <c r="F682" s="12" t="str">
        <f t="shared" si="63"/>
        <v/>
      </c>
      <c r="G682" s="12" t="str">
        <f t="shared" si="64"/>
        <v/>
      </c>
      <c r="H682" s="23" t="str">
        <f t="shared" si="65"/>
        <v/>
      </c>
      <c r="I682" s="82" t="str">
        <f t="shared" si="66"/>
        <v/>
      </c>
      <c r="J682" s="82"/>
      <c r="K682" s="82"/>
    </row>
    <row r="683" spans="2:11" ht="15" customHeight="1">
      <c r="B683" s="9">
        <v>11</v>
      </c>
      <c r="C683" s="23" t="str">
        <f t="shared" si="60"/>
        <v/>
      </c>
      <c r="D683" s="23" t="str">
        <f t="shared" si="61"/>
        <v/>
      </c>
      <c r="E683" s="12" t="str">
        <f t="shared" si="62"/>
        <v/>
      </c>
      <c r="F683" s="12" t="str">
        <f t="shared" si="63"/>
        <v/>
      </c>
      <c r="G683" s="12" t="str">
        <f t="shared" si="64"/>
        <v/>
      </c>
      <c r="H683" s="23" t="str">
        <f t="shared" si="65"/>
        <v/>
      </c>
      <c r="I683" s="82" t="str">
        <f t="shared" si="66"/>
        <v/>
      </c>
      <c r="J683" s="82"/>
      <c r="K683" s="82"/>
    </row>
    <row r="684" spans="2:11" ht="15" customHeight="1">
      <c r="B684" s="9">
        <v>12</v>
      </c>
      <c r="C684" s="23" t="str">
        <f t="shared" si="60"/>
        <v/>
      </c>
      <c r="D684" s="23" t="str">
        <f t="shared" si="61"/>
        <v/>
      </c>
      <c r="E684" s="12" t="str">
        <f t="shared" si="62"/>
        <v/>
      </c>
      <c r="F684" s="12" t="str">
        <f t="shared" si="63"/>
        <v/>
      </c>
      <c r="G684" s="12" t="str">
        <f t="shared" si="64"/>
        <v/>
      </c>
      <c r="H684" s="23" t="str">
        <f t="shared" si="65"/>
        <v/>
      </c>
      <c r="I684" s="82" t="str">
        <f t="shared" si="66"/>
        <v/>
      </c>
      <c r="J684" s="82"/>
      <c r="K684" s="82"/>
    </row>
    <row r="685" spans="2:11" ht="15" customHeight="1">
      <c r="B685" s="9">
        <v>13</v>
      </c>
      <c r="C685" s="23" t="str">
        <f t="shared" si="60"/>
        <v/>
      </c>
      <c r="D685" s="23" t="str">
        <f t="shared" si="61"/>
        <v/>
      </c>
      <c r="E685" s="12" t="str">
        <f t="shared" si="62"/>
        <v/>
      </c>
      <c r="F685" s="12" t="str">
        <f t="shared" si="63"/>
        <v/>
      </c>
      <c r="G685" s="12" t="str">
        <f t="shared" si="64"/>
        <v/>
      </c>
      <c r="H685" s="23" t="str">
        <f t="shared" si="65"/>
        <v/>
      </c>
      <c r="I685" s="82" t="str">
        <f t="shared" si="66"/>
        <v/>
      </c>
      <c r="J685" s="82"/>
      <c r="K685" s="82"/>
    </row>
    <row r="686" spans="2:11" ht="15" customHeight="1">
      <c r="B686" s="9">
        <v>14</v>
      </c>
      <c r="C686" s="23" t="str">
        <f t="shared" si="60"/>
        <v/>
      </c>
      <c r="D686" s="23" t="str">
        <f t="shared" si="61"/>
        <v/>
      </c>
      <c r="E686" s="12" t="str">
        <f t="shared" si="62"/>
        <v/>
      </c>
      <c r="F686" s="12" t="str">
        <f t="shared" si="63"/>
        <v/>
      </c>
      <c r="G686" s="12" t="str">
        <f t="shared" si="64"/>
        <v/>
      </c>
      <c r="H686" s="23" t="str">
        <f t="shared" si="65"/>
        <v/>
      </c>
      <c r="I686" s="82" t="str">
        <f t="shared" si="66"/>
        <v/>
      </c>
      <c r="J686" s="82"/>
      <c r="K686" s="82"/>
    </row>
    <row r="687" spans="2:11" ht="15" customHeight="1">
      <c r="B687" s="9">
        <v>15</v>
      </c>
      <c r="C687" s="23" t="str">
        <f t="shared" si="60"/>
        <v/>
      </c>
      <c r="D687" s="23" t="str">
        <f t="shared" si="61"/>
        <v/>
      </c>
      <c r="E687" s="12" t="str">
        <f t="shared" si="62"/>
        <v/>
      </c>
      <c r="F687" s="12" t="str">
        <f t="shared" si="63"/>
        <v/>
      </c>
      <c r="G687" s="12" t="str">
        <f t="shared" si="64"/>
        <v/>
      </c>
      <c r="H687" s="23" t="str">
        <f t="shared" si="65"/>
        <v/>
      </c>
      <c r="I687" s="82" t="str">
        <f t="shared" si="66"/>
        <v/>
      </c>
      <c r="J687" s="82"/>
      <c r="K687" s="82"/>
    </row>
    <row r="688" spans="2:11" ht="15" customHeight="1">
      <c r="B688" s="9">
        <v>16</v>
      </c>
      <c r="C688" s="23" t="str">
        <f t="shared" si="60"/>
        <v/>
      </c>
      <c r="D688" s="23" t="str">
        <f t="shared" si="61"/>
        <v/>
      </c>
      <c r="E688" s="12" t="str">
        <f t="shared" si="62"/>
        <v/>
      </c>
      <c r="F688" s="12" t="str">
        <f t="shared" si="63"/>
        <v/>
      </c>
      <c r="G688" s="12" t="str">
        <f t="shared" si="64"/>
        <v/>
      </c>
      <c r="H688" s="23" t="str">
        <f t="shared" si="65"/>
        <v/>
      </c>
      <c r="I688" s="82" t="str">
        <f t="shared" si="66"/>
        <v/>
      </c>
      <c r="J688" s="82"/>
      <c r="K688" s="82"/>
    </row>
    <row r="689" spans="2:11" ht="15" customHeight="1">
      <c r="B689" s="9">
        <v>17</v>
      </c>
      <c r="C689" s="23" t="str">
        <f t="shared" si="60"/>
        <v/>
      </c>
      <c r="D689" s="23" t="str">
        <f t="shared" si="61"/>
        <v/>
      </c>
      <c r="E689" s="12" t="str">
        <f t="shared" si="62"/>
        <v/>
      </c>
      <c r="F689" s="12" t="str">
        <f t="shared" si="63"/>
        <v/>
      </c>
      <c r="G689" s="12" t="str">
        <f t="shared" si="64"/>
        <v/>
      </c>
      <c r="H689" s="23" t="str">
        <f t="shared" si="65"/>
        <v/>
      </c>
      <c r="I689" s="82" t="str">
        <f t="shared" si="66"/>
        <v/>
      </c>
      <c r="J689" s="82"/>
      <c r="K689" s="82"/>
    </row>
    <row r="690" spans="2:11" ht="15" customHeight="1">
      <c r="B690" s="9">
        <v>18</v>
      </c>
      <c r="C690" s="23" t="str">
        <f t="shared" si="60"/>
        <v/>
      </c>
      <c r="D690" s="23" t="str">
        <f t="shared" si="61"/>
        <v/>
      </c>
      <c r="E690" s="12" t="str">
        <f t="shared" si="62"/>
        <v/>
      </c>
      <c r="F690" s="12" t="str">
        <f t="shared" si="63"/>
        <v/>
      </c>
      <c r="G690" s="12" t="str">
        <f t="shared" si="64"/>
        <v/>
      </c>
      <c r="H690" s="23" t="str">
        <f t="shared" si="65"/>
        <v/>
      </c>
      <c r="I690" s="82" t="str">
        <f t="shared" si="66"/>
        <v/>
      </c>
      <c r="J690" s="82"/>
      <c r="K690" s="82"/>
    </row>
    <row r="691" spans="2:11" ht="15" customHeight="1">
      <c r="B691" s="9">
        <v>19</v>
      </c>
      <c r="C691" s="23" t="str">
        <f t="shared" si="60"/>
        <v/>
      </c>
      <c r="D691" s="23" t="str">
        <f t="shared" si="61"/>
        <v/>
      </c>
      <c r="E691" s="12" t="str">
        <f t="shared" si="62"/>
        <v/>
      </c>
      <c r="F691" s="12" t="str">
        <f t="shared" si="63"/>
        <v/>
      </c>
      <c r="G691" s="12" t="str">
        <f t="shared" si="64"/>
        <v/>
      </c>
      <c r="H691" s="23" t="str">
        <f t="shared" si="65"/>
        <v/>
      </c>
      <c r="I691" s="82" t="str">
        <f t="shared" si="66"/>
        <v/>
      </c>
      <c r="J691" s="82"/>
      <c r="K691" s="82"/>
    </row>
    <row r="692" spans="2:11" ht="15" customHeight="1">
      <c r="B692" s="9">
        <v>20</v>
      </c>
      <c r="C692" s="23" t="str">
        <f t="shared" si="60"/>
        <v/>
      </c>
      <c r="D692" s="23" t="str">
        <f t="shared" si="61"/>
        <v/>
      </c>
      <c r="E692" s="12" t="str">
        <f t="shared" si="62"/>
        <v/>
      </c>
      <c r="F692" s="12" t="str">
        <f t="shared" si="63"/>
        <v/>
      </c>
      <c r="G692" s="12" t="str">
        <f t="shared" si="64"/>
        <v/>
      </c>
      <c r="H692" s="23" t="str">
        <f t="shared" si="65"/>
        <v/>
      </c>
      <c r="I692" s="82" t="str">
        <f t="shared" si="66"/>
        <v/>
      </c>
      <c r="J692" s="82"/>
      <c r="K692" s="82"/>
    </row>
    <row r="693" spans="2:11" ht="15" customHeight="1">
      <c r="B693" s="9">
        <v>21</v>
      </c>
      <c r="C693" s="23" t="str">
        <f t="shared" si="60"/>
        <v/>
      </c>
      <c r="D693" s="23" t="str">
        <f t="shared" si="61"/>
        <v/>
      </c>
      <c r="E693" s="12" t="str">
        <f t="shared" si="62"/>
        <v/>
      </c>
      <c r="F693" s="12" t="str">
        <f t="shared" si="63"/>
        <v/>
      </c>
      <c r="G693" s="12" t="str">
        <f t="shared" si="64"/>
        <v/>
      </c>
      <c r="H693" s="23" t="str">
        <f t="shared" si="65"/>
        <v/>
      </c>
      <c r="I693" s="82" t="str">
        <f t="shared" si="66"/>
        <v/>
      </c>
      <c r="J693" s="82"/>
      <c r="K693" s="82"/>
    </row>
    <row r="694" spans="2:11" ht="15" customHeight="1">
      <c r="B694" s="9">
        <v>22</v>
      </c>
      <c r="C694" s="23" t="str">
        <f t="shared" si="60"/>
        <v/>
      </c>
      <c r="D694" s="23" t="str">
        <f t="shared" si="61"/>
        <v/>
      </c>
      <c r="E694" s="12" t="str">
        <f t="shared" si="62"/>
        <v/>
      </c>
      <c r="F694" s="12" t="str">
        <f t="shared" si="63"/>
        <v/>
      </c>
      <c r="G694" s="12" t="str">
        <f t="shared" si="64"/>
        <v/>
      </c>
      <c r="H694" s="23" t="str">
        <f t="shared" si="65"/>
        <v/>
      </c>
      <c r="I694" s="82" t="str">
        <f t="shared" si="66"/>
        <v/>
      </c>
      <c r="J694" s="82"/>
      <c r="K694" s="82"/>
    </row>
    <row r="695" spans="2:11" ht="15" customHeight="1">
      <c r="B695" s="9">
        <v>23</v>
      </c>
      <c r="C695" s="23" t="str">
        <f t="shared" si="60"/>
        <v/>
      </c>
      <c r="D695" s="23" t="str">
        <f t="shared" si="61"/>
        <v/>
      </c>
      <c r="E695" s="12" t="str">
        <f t="shared" si="62"/>
        <v/>
      </c>
      <c r="F695" s="12" t="str">
        <f t="shared" si="63"/>
        <v/>
      </c>
      <c r="G695" s="12" t="str">
        <f t="shared" si="64"/>
        <v/>
      </c>
      <c r="H695" s="23" t="str">
        <f t="shared" si="65"/>
        <v/>
      </c>
      <c r="I695" s="82" t="str">
        <f t="shared" si="66"/>
        <v/>
      </c>
      <c r="J695" s="82"/>
      <c r="K695" s="82"/>
    </row>
    <row r="696" spans="2:11" ht="15" customHeight="1">
      <c r="B696" s="9">
        <v>24</v>
      </c>
      <c r="C696" s="23" t="str">
        <f t="shared" si="60"/>
        <v/>
      </c>
      <c r="D696" s="23" t="str">
        <f t="shared" si="61"/>
        <v/>
      </c>
      <c r="E696" s="12" t="str">
        <f t="shared" si="62"/>
        <v/>
      </c>
      <c r="F696" s="12" t="str">
        <f t="shared" si="63"/>
        <v/>
      </c>
      <c r="G696" s="12" t="str">
        <f t="shared" si="64"/>
        <v/>
      </c>
      <c r="H696" s="23" t="str">
        <f t="shared" si="65"/>
        <v/>
      </c>
      <c r="I696" s="82" t="str">
        <f t="shared" si="66"/>
        <v/>
      </c>
      <c r="J696" s="82"/>
      <c r="K696" s="82"/>
    </row>
    <row r="697" spans="2:11" ht="15" customHeight="1">
      <c r="B697" s="9">
        <v>25</v>
      </c>
      <c r="C697" s="23" t="str">
        <f t="shared" si="60"/>
        <v/>
      </c>
      <c r="D697" s="23" t="str">
        <f t="shared" si="61"/>
        <v/>
      </c>
      <c r="E697" s="12" t="str">
        <f t="shared" si="62"/>
        <v/>
      </c>
      <c r="F697" s="12" t="str">
        <f t="shared" si="63"/>
        <v/>
      </c>
      <c r="G697" s="12" t="str">
        <f t="shared" si="64"/>
        <v/>
      </c>
      <c r="H697" s="23" t="str">
        <f t="shared" si="65"/>
        <v/>
      </c>
      <c r="I697" s="82" t="str">
        <f t="shared" si="66"/>
        <v/>
      </c>
      <c r="J697" s="82"/>
      <c r="K697" s="82"/>
    </row>
    <row r="698" spans="2:11" ht="15" customHeight="1">
      <c r="B698" s="9">
        <v>26</v>
      </c>
      <c r="C698" s="23" t="str">
        <f t="shared" si="60"/>
        <v/>
      </c>
      <c r="D698" s="23" t="str">
        <f t="shared" si="61"/>
        <v/>
      </c>
      <c r="E698" s="12" t="str">
        <f t="shared" si="62"/>
        <v/>
      </c>
      <c r="F698" s="12" t="str">
        <f t="shared" si="63"/>
        <v/>
      </c>
      <c r="G698" s="12" t="str">
        <f t="shared" si="64"/>
        <v/>
      </c>
      <c r="H698" s="23" t="str">
        <f t="shared" si="65"/>
        <v/>
      </c>
      <c r="I698" s="82" t="str">
        <f t="shared" si="66"/>
        <v/>
      </c>
      <c r="J698" s="82"/>
      <c r="K698" s="82"/>
    </row>
    <row r="699" spans="2:11" ht="15" customHeight="1">
      <c r="B699" s="9">
        <v>27</v>
      </c>
      <c r="C699" s="23" t="str">
        <f t="shared" si="60"/>
        <v/>
      </c>
      <c r="D699" s="23" t="str">
        <f t="shared" si="61"/>
        <v/>
      </c>
      <c r="E699" s="12" t="str">
        <f t="shared" si="62"/>
        <v/>
      </c>
      <c r="F699" s="12" t="str">
        <f t="shared" si="63"/>
        <v/>
      </c>
      <c r="G699" s="12" t="str">
        <f t="shared" si="64"/>
        <v/>
      </c>
      <c r="H699" s="23" t="str">
        <f t="shared" si="65"/>
        <v/>
      </c>
      <c r="I699" s="82" t="str">
        <f t="shared" si="66"/>
        <v/>
      </c>
      <c r="J699" s="82"/>
      <c r="K699" s="82"/>
    </row>
    <row r="700" spans="2:11" ht="15" customHeight="1">
      <c r="B700" s="9">
        <v>28</v>
      </c>
      <c r="C700" s="23" t="str">
        <f t="shared" si="60"/>
        <v/>
      </c>
      <c r="D700" s="23" t="str">
        <f t="shared" si="61"/>
        <v/>
      </c>
      <c r="E700" s="12" t="str">
        <f t="shared" si="62"/>
        <v/>
      </c>
      <c r="F700" s="12" t="str">
        <f t="shared" si="63"/>
        <v/>
      </c>
      <c r="G700" s="12" t="str">
        <f t="shared" si="64"/>
        <v/>
      </c>
      <c r="H700" s="23" t="str">
        <f t="shared" si="65"/>
        <v/>
      </c>
      <c r="I700" s="82" t="str">
        <f t="shared" si="66"/>
        <v/>
      </c>
      <c r="J700" s="82"/>
      <c r="K700" s="82"/>
    </row>
    <row r="701" spans="2:11" ht="15" customHeight="1">
      <c r="B701" s="9">
        <v>29</v>
      </c>
      <c r="C701" s="23" t="str">
        <f t="shared" si="60"/>
        <v/>
      </c>
      <c r="D701" s="23" t="str">
        <f t="shared" si="61"/>
        <v/>
      </c>
      <c r="E701" s="12" t="str">
        <f t="shared" si="62"/>
        <v/>
      </c>
      <c r="F701" s="12" t="str">
        <f t="shared" si="63"/>
        <v/>
      </c>
      <c r="G701" s="12" t="str">
        <f t="shared" si="64"/>
        <v/>
      </c>
      <c r="H701" s="23" t="str">
        <f t="shared" si="65"/>
        <v/>
      </c>
      <c r="I701" s="82" t="str">
        <f t="shared" si="66"/>
        <v/>
      </c>
      <c r="J701" s="82"/>
      <c r="K701" s="82"/>
    </row>
    <row r="702" spans="2:11" ht="15" customHeight="1">
      <c r="B702" s="9">
        <v>30</v>
      </c>
      <c r="C702" s="23" t="str">
        <f t="shared" si="60"/>
        <v/>
      </c>
      <c r="D702" s="23" t="str">
        <f t="shared" si="61"/>
        <v/>
      </c>
      <c r="E702" s="12" t="str">
        <f t="shared" si="62"/>
        <v/>
      </c>
      <c r="F702" s="12" t="str">
        <f t="shared" si="63"/>
        <v/>
      </c>
      <c r="G702" s="12" t="str">
        <f t="shared" si="64"/>
        <v/>
      </c>
      <c r="H702" s="23" t="str">
        <f t="shared" si="65"/>
        <v/>
      </c>
      <c r="I702" s="82" t="str">
        <f t="shared" si="66"/>
        <v/>
      </c>
      <c r="J702" s="82"/>
      <c r="K702" s="82"/>
    </row>
    <row r="703" spans="2:11" ht="15" customHeight="1">
      <c r="B703" s="9">
        <v>31</v>
      </c>
      <c r="C703" s="23" t="str">
        <f t="shared" si="60"/>
        <v/>
      </c>
      <c r="D703" s="23" t="str">
        <f t="shared" si="61"/>
        <v/>
      </c>
      <c r="E703" s="12" t="str">
        <f t="shared" si="62"/>
        <v/>
      </c>
      <c r="F703" s="12" t="str">
        <f t="shared" si="63"/>
        <v/>
      </c>
      <c r="G703" s="12" t="str">
        <f t="shared" si="64"/>
        <v/>
      </c>
      <c r="H703" s="23" t="str">
        <f t="shared" si="65"/>
        <v/>
      </c>
      <c r="I703" s="82" t="str">
        <f t="shared" si="66"/>
        <v/>
      </c>
      <c r="J703" s="82"/>
      <c r="K703" s="82"/>
    </row>
    <row r="704" spans="2:11" ht="15" customHeight="1">
      <c r="B704" s="9">
        <v>32</v>
      </c>
      <c r="C704" s="23" t="str">
        <f t="shared" si="60"/>
        <v/>
      </c>
      <c r="D704" s="23" t="str">
        <f t="shared" si="61"/>
        <v/>
      </c>
      <c r="E704" s="12" t="str">
        <f t="shared" si="62"/>
        <v/>
      </c>
      <c r="F704" s="12" t="str">
        <f t="shared" si="63"/>
        <v/>
      </c>
      <c r="G704" s="12" t="str">
        <f t="shared" si="64"/>
        <v/>
      </c>
      <c r="H704" s="23" t="str">
        <f t="shared" si="65"/>
        <v/>
      </c>
      <c r="I704" s="82" t="str">
        <f t="shared" si="66"/>
        <v/>
      </c>
      <c r="J704" s="82"/>
      <c r="K704" s="82"/>
    </row>
    <row r="705" spans="2:11" ht="15" customHeight="1">
      <c r="B705" s="9">
        <v>33</v>
      </c>
      <c r="C705" s="23" t="str">
        <f t="shared" si="60"/>
        <v/>
      </c>
      <c r="D705" s="23" t="str">
        <f t="shared" si="61"/>
        <v/>
      </c>
      <c r="E705" s="12" t="str">
        <f t="shared" si="62"/>
        <v/>
      </c>
      <c r="F705" s="12" t="str">
        <f t="shared" si="63"/>
        <v/>
      </c>
      <c r="G705" s="12" t="str">
        <f t="shared" si="64"/>
        <v/>
      </c>
      <c r="H705" s="23" t="str">
        <f t="shared" si="65"/>
        <v/>
      </c>
      <c r="I705" s="82" t="str">
        <f t="shared" si="66"/>
        <v/>
      </c>
      <c r="J705" s="82"/>
      <c r="K705" s="82"/>
    </row>
    <row r="706" spans="2:11" ht="15" customHeight="1">
      <c r="B706" s="9">
        <v>34</v>
      </c>
      <c r="C706" s="23" t="str">
        <f t="shared" si="60"/>
        <v/>
      </c>
      <c r="D706" s="23" t="str">
        <f t="shared" si="61"/>
        <v/>
      </c>
      <c r="E706" s="12" t="str">
        <f t="shared" si="62"/>
        <v/>
      </c>
      <c r="F706" s="12" t="str">
        <f t="shared" si="63"/>
        <v/>
      </c>
      <c r="G706" s="12" t="str">
        <f t="shared" si="64"/>
        <v/>
      </c>
      <c r="H706" s="23" t="str">
        <f t="shared" si="65"/>
        <v/>
      </c>
      <c r="I706" s="82" t="str">
        <f t="shared" si="66"/>
        <v/>
      </c>
      <c r="J706" s="82"/>
      <c r="K706" s="82"/>
    </row>
    <row r="707" spans="2:11" ht="15" customHeight="1">
      <c r="B707" s="9">
        <v>35</v>
      </c>
      <c r="C707" s="23" t="str">
        <f t="shared" si="60"/>
        <v/>
      </c>
      <c r="D707" s="23" t="str">
        <f t="shared" si="61"/>
        <v/>
      </c>
      <c r="E707" s="12" t="str">
        <f t="shared" si="62"/>
        <v/>
      </c>
      <c r="F707" s="12" t="str">
        <f t="shared" si="63"/>
        <v/>
      </c>
      <c r="G707" s="12" t="str">
        <f t="shared" si="64"/>
        <v/>
      </c>
      <c r="H707" s="23" t="str">
        <f t="shared" si="65"/>
        <v/>
      </c>
      <c r="I707" s="82" t="str">
        <f t="shared" si="66"/>
        <v/>
      </c>
      <c r="J707" s="82"/>
      <c r="K707" s="82"/>
    </row>
    <row r="708" spans="2:11" ht="15" customHeight="1">
      <c r="B708" s="9">
        <v>36</v>
      </c>
      <c r="C708" s="23" t="str">
        <f t="shared" si="60"/>
        <v/>
      </c>
      <c r="D708" s="23" t="str">
        <f t="shared" si="61"/>
        <v/>
      </c>
      <c r="E708" s="12" t="str">
        <f t="shared" si="62"/>
        <v/>
      </c>
      <c r="F708" s="12" t="str">
        <f t="shared" si="63"/>
        <v/>
      </c>
      <c r="G708" s="12" t="str">
        <f t="shared" si="64"/>
        <v/>
      </c>
      <c r="H708" s="23" t="str">
        <f t="shared" si="65"/>
        <v/>
      </c>
      <c r="I708" s="82" t="str">
        <f t="shared" si="66"/>
        <v/>
      </c>
      <c r="J708" s="82"/>
      <c r="K708" s="82"/>
    </row>
    <row r="709" spans="2:11" ht="15" customHeight="1">
      <c r="B709" s="9">
        <v>37</v>
      </c>
      <c r="C709" s="23" t="str">
        <f t="shared" si="60"/>
        <v/>
      </c>
      <c r="D709" s="23" t="str">
        <f t="shared" si="61"/>
        <v/>
      </c>
      <c r="E709" s="12" t="str">
        <f t="shared" si="62"/>
        <v/>
      </c>
      <c r="F709" s="12" t="str">
        <f t="shared" si="63"/>
        <v/>
      </c>
      <c r="G709" s="12" t="str">
        <f t="shared" si="64"/>
        <v/>
      </c>
      <c r="H709" s="23" t="str">
        <f t="shared" si="65"/>
        <v/>
      </c>
      <c r="I709" s="82" t="str">
        <f t="shared" si="66"/>
        <v/>
      </c>
      <c r="J709" s="82"/>
      <c r="K709" s="82"/>
    </row>
    <row r="710" spans="2:11" ht="15" customHeight="1">
      <c r="B710" s="9">
        <v>38</v>
      </c>
      <c r="C710" s="23" t="str">
        <f t="shared" si="60"/>
        <v/>
      </c>
      <c r="D710" s="23" t="str">
        <f t="shared" si="61"/>
        <v/>
      </c>
      <c r="E710" s="12" t="str">
        <f t="shared" si="62"/>
        <v/>
      </c>
      <c r="F710" s="12" t="str">
        <f t="shared" si="63"/>
        <v/>
      </c>
      <c r="G710" s="12" t="str">
        <f t="shared" si="64"/>
        <v/>
      </c>
      <c r="H710" s="23" t="str">
        <f t="shared" si="65"/>
        <v/>
      </c>
      <c r="I710" s="82" t="str">
        <f t="shared" si="66"/>
        <v/>
      </c>
      <c r="J710" s="82"/>
      <c r="K710" s="82"/>
    </row>
    <row r="711" spans="2:11" ht="15" customHeight="1">
      <c r="B711" s="9">
        <v>39</v>
      </c>
      <c r="C711" s="23" t="str">
        <f t="shared" si="60"/>
        <v/>
      </c>
      <c r="D711" s="23" t="str">
        <f t="shared" si="61"/>
        <v/>
      </c>
      <c r="E711" s="12" t="str">
        <f t="shared" si="62"/>
        <v/>
      </c>
      <c r="F711" s="12" t="str">
        <f t="shared" si="63"/>
        <v/>
      </c>
      <c r="G711" s="12" t="str">
        <f t="shared" si="64"/>
        <v/>
      </c>
      <c r="H711" s="23" t="str">
        <f t="shared" si="65"/>
        <v/>
      </c>
      <c r="I711" s="82" t="str">
        <f t="shared" si="66"/>
        <v/>
      </c>
      <c r="J711" s="82"/>
      <c r="K711" s="82"/>
    </row>
    <row r="712" spans="2:11" ht="15" customHeight="1">
      <c r="B712" s="9">
        <v>40</v>
      </c>
      <c r="C712" s="23" t="str">
        <f t="shared" si="60"/>
        <v/>
      </c>
      <c r="D712" s="23" t="str">
        <f t="shared" si="61"/>
        <v/>
      </c>
      <c r="E712" s="12" t="str">
        <f t="shared" si="62"/>
        <v/>
      </c>
      <c r="F712" s="12" t="str">
        <f t="shared" si="63"/>
        <v/>
      </c>
      <c r="G712" s="12" t="str">
        <f t="shared" si="64"/>
        <v/>
      </c>
      <c r="H712" s="23" t="str">
        <f t="shared" si="65"/>
        <v/>
      </c>
      <c r="I712" s="82" t="str">
        <f t="shared" si="66"/>
        <v/>
      </c>
      <c r="J712" s="82"/>
      <c r="K712" s="82"/>
    </row>
    <row r="713" spans="2:11" ht="15" customHeight="1">
      <c r="B713" s="9">
        <v>41</v>
      </c>
      <c r="C713" s="23" t="str">
        <f t="shared" si="60"/>
        <v/>
      </c>
      <c r="D713" s="23" t="str">
        <f t="shared" si="61"/>
        <v/>
      </c>
      <c r="E713" s="12" t="str">
        <f t="shared" si="62"/>
        <v/>
      </c>
      <c r="F713" s="12" t="str">
        <f t="shared" si="63"/>
        <v/>
      </c>
      <c r="G713" s="12" t="str">
        <f t="shared" si="64"/>
        <v/>
      </c>
      <c r="H713" s="23" t="str">
        <f t="shared" si="65"/>
        <v/>
      </c>
      <c r="I713" s="82" t="str">
        <f t="shared" si="66"/>
        <v/>
      </c>
      <c r="J713" s="82"/>
      <c r="K713" s="82"/>
    </row>
    <row r="714" spans="2:11" ht="15" customHeight="1">
      <c r="B714" s="9">
        <v>42</v>
      </c>
      <c r="C714" s="23" t="str">
        <f t="shared" si="60"/>
        <v/>
      </c>
      <c r="D714" s="23" t="str">
        <f t="shared" si="61"/>
        <v/>
      </c>
      <c r="E714" s="12" t="str">
        <f t="shared" si="62"/>
        <v/>
      </c>
      <c r="F714" s="12" t="str">
        <f t="shared" si="63"/>
        <v/>
      </c>
      <c r="G714" s="12" t="str">
        <f t="shared" si="64"/>
        <v/>
      </c>
      <c r="H714" s="23" t="str">
        <f t="shared" si="65"/>
        <v/>
      </c>
      <c r="I714" s="82" t="str">
        <f t="shared" si="66"/>
        <v/>
      </c>
      <c r="J714" s="82"/>
      <c r="K714" s="82"/>
    </row>
    <row r="715" spans="2:11" ht="15" customHeight="1">
      <c r="B715" s="9">
        <v>43</v>
      </c>
      <c r="C715" s="23" t="str">
        <f t="shared" si="60"/>
        <v/>
      </c>
      <c r="D715" s="23" t="str">
        <f t="shared" si="61"/>
        <v/>
      </c>
      <c r="E715" s="12" t="str">
        <f t="shared" si="62"/>
        <v/>
      </c>
      <c r="F715" s="12" t="str">
        <f t="shared" si="63"/>
        <v/>
      </c>
      <c r="G715" s="12" t="str">
        <f t="shared" si="64"/>
        <v/>
      </c>
      <c r="H715" s="23" t="str">
        <f t="shared" si="65"/>
        <v/>
      </c>
      <c r="I715" s="82" t="str">
        <f t="shared" si="66"/>
        <v/>
      </c>
      <c r="J715" s="82"/>
      <c r="K715" s="82"/>
    </row>
    <row r="716" spans="2:11" ht="15" customHeight="1">
      <c r="B716" s="9">
        <v>44</v>
      </c>
      <c r="C716" s="23" t="str">
        <f t="shared" si="60"/>
        <v/>
      </c>
      <c r="D716" s="23" t="str">
        <f t="shared" si="61"/>
        <v/>
      </c>
      <c r="E716" s="12" t="str">
        <f t="shared" si="62"/>
        <v/>
      </c>
      <c r="F716" s="12" t="str">
        <f t="shared" si="63"/>
        <v/>
      </c>
      <c r="G716" s="12" t="str">
        <f t="shared" si="64"/>
        <v/>
      </c>
      <c r="H716" s="23" t="str">
        <f t="shared" si="65"/>
        <v/>
      </c>
      <c r="I716" s="82" t="str">
        <f t="shared" si="66"/>
        <v/>
      </c>
      <c r="J716" s="82"/>
      <c r="K716" s="82"/>
    </row>
    <row r="717" spans="2:11" ht="15" customHeight="1">
      <c r="B717" s="9">
        <v>45</v>
      </c>
      <c r="C717" s="23" t="str">
        <f t="shared" si="60"/>
        <v/>
      </c>
      <c r="D717" s="23" t="str">
        <f t="shared" si="61"/>
        <v/>
      </c>
      <c r="E717" s="12" t="str">
        <f t="shared" si="62"/>
        <v/>
      </c>
      <c r="F717" s="12" t="str">
        <f t="shared" si="63"/>
        <v/>
      </c>
      <c r="G717" s="12" t="str">
        <f t="shared" si="64"/>
        <v/>
      </c>
      <c r="H717" s="23" t="str">
        <f t="shared" si="65"/>
        <v/>
      </c>
      <c r="I717" s="82" t="str">
        <f t="shared" si="66"/>
        <v/>
      </c>
      <c r="J717" s="82"/>
      <c r="K717" s="82"/>
    </row>
    <row r="718" spans="2:11" ht="15" customHeight="1">
      <c r="B718" s="9">
        <v>46</v>
      </c>
      <c r="C718" s="23" t="str">
        <f t="shared" si="60"/>
        <v/>
      </c>
      <c r="D718" s="23" t="str">
        <f t="shared" si="61"/>
        <v/>
      </c>
      <c r="E718" s="12" t="str">
        <f t="shared" si="62"/>
        <v/>
      </c>
      <c r="F718" s="12" t="str">
        <f t="shared" si="63"/>
        <v/>
      </c>
      <c r="G718" s="12" t="str">
        <f t="shared" si="64"/>
        <v/>
      </c>
      <c r="H718" s="23" t="str">
        <f t="shared" si="65"/>
        <v/>
      </c>
      <c r="I718" s="82" t="str">
        <f t="shared" si="66"/>
        <v/>
      </c>
      <c r="J718" s="82"/>
      <c r="K718" s="82"/>
    </row>
    <row r="719" spans="2:11" ht="15" customHeight="1">
      <c r="B719" s="9">
        <v>47</v>
      </c>
      <c r="C719" s="23" t="str">
        <f t="shared" si="60"/>
        <v/>
      </c>
      <c r="D719" s="23" t="str">
        <f t="shared" si="61"/>
        <v/>
      </c>
      <c r="E719" s="12" t="str">
        <f t="shared" si="62"/>
        <v/>
      </c>
      <c r="F719" s="12" t="str">
        <f t="shared" si="63"/>
        <v/>
      </c>
      <c r="G719" s="12" t="str">
        <f t="shared" si="64"/>
        <v/>
      </c>
      <c r="H719" s="23" t="str">
        <f t="shared" si="65"/>
        <v/>
      </c>
      <c r="I719" s="82" t="str">
        <f t="shared" si="66"/>
        <v/>
      </c>
      <c r="J719" s="82"/>
      <c r="K719" s="82"/>
    </row>
    <row r="720" spans="2:11" ht="15" customHeight="1">
      <c r="B720" s="9">
        <v>48</v>
      </c>
      <c r="C720" s="23" t="str">
        <f t="shared" si="60"/>
        <v/>
      </c>
      <c r="D720" s="23" t="str">
        <f t="shared" si="61"/>
        <v/>
      </c>
      <c r="E720" s="12" t="str">
        <f t="shared" si="62"/>
        <v/>
      </c>
      <c r="F720" s="12" t="str">
        <f t="shared" si="63"/>
        <v/>
      </c>
      <c r="G720" s="12" t="str">
        <f t="shared" si="64"/>
        <v/>
      </c>
      <c r="H720" s="23" t="str">
        <f t="shared" si="65"/>
        <v/>
      </c>
      <c r="I720" s="82" t="str">
        <f t="shared" si="66"/>
        <v/>
      </c>
      <c r="J720" s="82"/>
      <c r="K720" s="82"/>
    </row>
    <row r="721" spans="2:11" ht="15" customHeight="1">
      <c r="B721" s="9">
        <v>49</v>
      </c>
      <c r="C721" s="23" t="str">
        <f t="shared" si="60"/>
        <v/>
      </c>
      <c r="D721" s="23" t="str">
        <f t="shared" si="61"/>
        <v/>
      </c>
      <c r="E721" s="12" t="str">
        <f t="shared" si="62"/>
        <v/>
      </c>
      <c r="F721" s="12" t="str">
        <f t="shared" si="63"/>
        <v/>
      </c>
      <c r="G721" s="12" t="str">
        <f t="shared" si="64"/>
        <v/>
      </c>
      <c r="H721" s="23" t="str">
        <f t="shared" si="65"/>
        <v/>
      </c>
      <c r="I721" s="82" t="str">
        <f t="shared" si="66"/>
        <v/>
      </c>
      <c r="J721" s="82"/>
      <c r="K721" s="82"/>
    </row>
    <row r="722" spans="2:11" ht="15" customHeight="1">
      <c r="B722" s="9">
        <v>50</v>
      </c>
      <c r="C722" s="23" t="str">
        <f t="shared" si="60"/>
        <v/>
      </c>
      <c r="D722" s="23" t="str">
        <f t="shared" si="61"/>
        <v/>
      </c>
      <c r="E722" s="12" t="str">
        <f t="shared" si="62"/>
        <v/>
      </c>
      <c r="F722" s="12" t="str">
        <f t="shared" si="63"/>
        <v/>
      </c>
      <c r="G722" s="12" t="str">
        <f t="shared" si="64"/>
        <v/>
      </c>
      <c r="H722" s="23" t="str">
        <f t="shared" si="65"/>
        <v/>
      </c>
      <c r="I722" s="82" t="str">
        <f t="shared" si="66"/>
        <v/>
      </c>
      <c r="J722" s="82"/>
      <c r="K722" s="82"/>
    </row>
    <row r="723" spans="2:11" ht="15" customHeight="1">
      <c r="E723" s="44"/>
      <c r="F723" s="44"/>
      <c r="G723" s="44"/>
      <c r="H723" s="22" t="s">
        <v>110</v>
      </c>
      <c r="I723" s="85">
        <f>SUM(I673:I722)</f>
        <v>0</v>
      </c>
      <c r="J723" s="85"/>
      <c r="K723" s="85"/>
    </row>
    <row r="724" spans="2:11" ht="15" customHeight="1">
      <c r="C724" s="25" t="s">
        <v>100</v>
      </c>
      <c r="D724" s="11"/>
      <c r="H724" s="11"/>
    </row>
    <row r="725" spans="2:11" ht="15" customHeight="1">
      <c r="C725" s="22" t="s">
        <v>1</v>
      </c>
      <c r="D725" s="22" t="s">
        <v>5</v>
      </c>
      <c r="E725" s="22" t="s">
        <v>32</v>
      </c>
      <c r="F725" s="22" t="s">
        <v>21</v>
      </c>
      <c r="G725" s="22" t="s">
        <v>12</v>
      </c>
      <c r="H725" s="22" t="s">
        <v>13</v>
      </c>
      <c r="I725" s="81" t="s">
        <v>83</v>
      </c>
      <c r="J725" s="100"/>
      <c r="K725" s="111"/>
    </row>
    <row r="726" spans="2:11" ht="15" customHeight="1">
      <c r="B726" s="9">
        <v>1</v>
      </c>
      <c r="C726" s="23" t="str">
        <f t="shared" ref="C726:C789" si="67">IFERROR(VLOOKUP("その他の社会活動"&amp;B726,$A$3:$J$383,3,FALSE),"")</f>
        <v/>
      </c>
      <c r="D726" s="23" t="str">
        <f t="shared" ref="D726:D789" si="68">IFERROR(VLOOKUP("その他の社会活動"&amp;B726,$A$3:$J$383,4,FALSE),"")</f>
        <v/>
      </c>
      <c r="E726" s="12" t="str">
        <f t="shared" ref="E726:E789" si="69">IFERROR(VLOOKUP("その他の社会活動"&amp;B726,$A$3:$J$383,5,FALSE),"")</f>
        <v/>
      </c>
      <c r="F726" s="12" t="str">
        <f t="shared" ref="F726:F789" si="70">IFERROR(VLOOKUP("その他の社会活動"&amp;B726,$A$3:$J$383,6,FALSE),"")</f>
        <v/>
      </c>
      <c r="G726" s="12" t="str">
        <f t="shared" ref="G726:G789" si="71">IFERROR(VLOOKUP("その他の社会活動"&amp;B726,$A$3:$J$383,7,FALSE),"")</f>
        <v/>
      </c>
      <c r="H726" s="23" t="str">
        <f t="shared" ref="H726:H789" si="72">IFERROR(VLOOKUP("その他の社会活動"&amp;B726,$A$3:$J$383,8,FALSE),"")</f>
        <v/>
      </c>
      <c r="I726" s="82" t="str">
        <f t="shared" ref="I726:I789" si="73">IFERROR(VLOOKUP("その他の社会活動"&amp;B726,$A$3:$J$383,10,FALSE),"")</f>
        <v/>
      </c>
      <c r="J726" s="82"/>
      <c r="K726" s="82"/>
    </row>
    <row r="727" spans="2:11" ht="15" customHeight="1">
      <c r="B727" s="9">
        <v>2</v>
      </c>
      <c r="C727" s="23" t="str">
        <f t="shared" si="67"/>
        <v/>
      </c>
      <c r="D727" s="23" t="str">
        <f t="shared" si="68"/>
        <v/>
      </c>
      <c r="E727" s="12" t="str">
        <f t="shared" si="69"/>
        <v/>
      </c>
      <c r="F727" s="12" t="str">
        <f t="shared" si="70"/>
        <v/>
      </c>
      <c r="G727" s="12" t="str">
        <f t="shared" si="71"/>
        <v/>
      </c>
      <c r="H727" s="23" t="str">
        <f t="shared" si="72"/>
        <v/>
      </c>
      <c r="I727" s="82" t="str">
        <f t="shared" si="73"/>
        <v/>
      </c>
      <c r="J727" s="82"/>
      <c r="K727" s="82"/>
    </row>
    <row r="728" spans="2:11" ht="15" customHeight="1">
      <c r="B728" s="9">
        <v>3</v>
      </c>
      <c r="C728" s="23" t="str">
        <f t="shared" si="67"/>
        <v/>
      </c>
      <c r="D728" s="23" t="str">
        <f t="shared" si="68"/>
        <v/>
      </c>
      <c r="E728" s="12" t="str">
        <f t="shared" si="69"/>
        <v/>
      </c>
      <c r="F728" s="12" t="str">
        <f t="shared" si="70"/>
        <v/>
      </c>
      <c r="G728" s="12" t="str">
        <f t="shared" si="71"/>
        <v/>
      </c>
      <c r="H728" s="23" t="str">
        <f t="shared" si="72"/>
        <v/>
      </c>
      <c r="I728" s="82" t="str">
        <f t="shared" si="73"/>
        <v/>
      </c>
      <c r="J728" s="82"/>
      <c r="K728" s="82"/>
    </row>
    <row r="729" spans="2:11" ht="15" customHeight="1">
      <c r="B729" s="9">
        <v>4</v>
      </c>
      <c r="C729" s="23" t="str">
        <f t="shared" si="67"/>
        <v/>
      </c>
      <c r="D729" s="23" t="str">
        <f t="shared" si="68"/>
        <v/>
      </c>
      <c r="E729" s="12" t="str">
        <f t="shared" si="69"/>
        <v/>
      </c>
      <c r="F729" s="12" t="str">
        <f t="shared" si="70"/>
        <v/>
      </c>
      <c r="G729" s="12" t="str">
        <f t="shared" si="71"/>
        <v/>
      </c>
      <c r="H729" s="23" t="str">
        <f t="shared" si="72"/>
        <v/>
      </c>
      <c r="I729" s="82" t="str">
        <f t="shared" si="73"/>
        <v/>
      </c>
      <c r="J729" s="82"/>
      <c r="K729" s="82"/>
    </row>
    <row r="730" spans="2:11" ht="15" customHeight="1">
      <c r="B730" s="9">
        <v>5</v>
      </c>
      <c r="C730" s="23" t="str">
        <f t="shared" si="67"/>
        <v/>
      </c>
      <c r="D730" s="23" t="str">
        <f t="shared" si="68"/>
        <v/>
      </c>
      <c r="E730" s="12" t="str">
        <f t="shared" si="69"/>
        <v/>
      </c>
      <c r="F730" s="12" t="str">
        <f t="shared" si="70"/>
        <v/>
      </c>
      <c r="G730" s="12" t="str">
        <f t="shared" si="71"/>
        <v/>
      </c>
      <c r="H730" s="23" t="str">
        <f t="shared" si="72"/>
        <v/>
      </c>
      <c r="I730" s="82" t="str">
        <f t="shared" si="73"/>
        <v/>
      </c>
      <c r="J730" s="82"/>
      <c r="K730" s="82"/>
    </row>
    <row r="731" spans="2:11" ht="15" customHeight="1">
      <c r="B731" s="9">
        <v>6</v>
      </c>
      <c r="C731" s="23" t="str">
        <f t="shared" si="67"/>
        <v/>
      </c>
      <c r="D731" s="23" t="str">
        <f t="shared" si="68"/>
        <v/>
      </c>
      <c r="E731" s="12" t="str">
        <f t="shared" si="69"/>
        <v/>
      </c>
      <c r="F731" s="12" t="str">
        <f t="shared" si="70"/>
        <v/>
      </c>
      <c r="G731" s="12" t="str">
        <f t="shared" si="71"/>
        <v/>
      </c>
      <c r="H731" s="23" t="str">
        <f t="shared" si="72"/>
        <v/>
      </c>
      <c r="I731" s="82" t="str">
        <f t="shared" si="73"/>
        <v/>
      </c>
      <c r="J731" s="82"/>
      <c r="K731" s="82"/>
    </row>
    <row r="732" spans="2:11" ht="15" customHeight="1">
      <c r="B732" s="9">
        <v>7</v>
      </c>
      <c r="C732" s="23" t="str">
        <f t="shared" si="67"/>
        <v/>
      </c>
      <c r="D732" s="23" t="str">
        <f t="shared" si="68"/>
        <v/>
      </c>
      <c r="E732" s="12" t="str">
        <f t="shared" si="69"/>
        <v/>
      </c>
      <c r="F732" s="12" t="str">
        <f t="shared" si="70"/>
        <v/>
      </c>
      <c r="G732" s="12" t="str">
        <f t="shared" si="71"/>
        <v/>
      </c>
      <c r="H732" s="23" t="str">
        <f t="shared" si="72"/>
        <v/>
      </c>
      <c r="I732" s="82" t="str">
        <f t="shared" si="73"/>
        <v/>
      </c>
      <c r="J732" s="82"/>
      <c r="K732" s="82"/>
    </row>
    <row r="733" spans="2:11" ht="15" customHeight="1">
      <c r="B733" s="9">
        <v>8</v>
      </c>
      <c r="C733" s="23" t="str">
        <f t="shared" si="67"/>
        <v/>
      </c>
      <c r="D733" s="23" t="str">
        <f t="shared" si="68"/>
        <v/>
      </c>
      <c r="E733" s="12" t="str">
        <f t="shared" si="69"/>
        <v/>
      </c>
      <c r="F733" s="12" t="str">
        <f t="shared" si="70"/>
        <v/>
      </c>
      <c r="G733" s="12" t="str">
        <f t="shared" si="71"/>
        <v/>
      </c>
      <c r="H733" s="23" t="str">
        <f t="shared" si="72"/>
        <v/>
      </c>
      <c r="I733" s="82" t="str">
        <f t="shared" si="73"/>
        <v/>
      </c>
      <c r="J733" s="82"/>
      <c r="K733" s="82"/>
    </row>
    <row r="734" spans="2:11" ht="15" customHeight="1">
      <c r="B734" s="9">
        <v>9</v>
      </c>
      <c r="C734" s="23" t="str">
        <f t="shared" si="67"/>
        <v/>
      </c>
      <c r="D734" s="23" t="str">
        <f t="shared" si="68"/>
        <v/>
      </c>
      <c r="E734" s="12" t="str">
        <f t="shared" si="69"/>
        <v/>
      </c>
      <c r="F734" s="12" t="str">
        <f t="shared" si="70"/>
        <v/>
      </c>
      <c r="G734" s="12" t="str">
        <f t="shared" si="71"/>
        <v/>
      </c>
      <c r="H734" s="23" t="str">
        <f t="shared" si="72"/>
        <v/>
      </c>
      <c r="I734" s="82" t="str">
        <f t="shared" si="73"/>
        <v/>
      </c>
      <c r="J734" s="82"/>
      <c r="K734" s="82"/>
    </row>
    <row r="735" spans="2:11" ht="15" customHeight="1">
      <c r="B735" s="9">
        <v>10</v>
      </c>
      <c r="C735" s="23" t="str">
        <f t="shared" si="67"/>
        <v/>
      </c>
      <c r="D735" s="23" t="str">
        <f t="shared" si="68"/>
        <v/>
      </c>
      <c r="E735" s="12" t="str">
        <f t="shared" si="69"/>
        <v/>
      </c>
      <c r="F735" s="12" t="str">
        <f t="shared" si="70"/>
        <v/>
      </c>
      <c r="G735" s="12" t="str">
        <f t="shared" si="71"/>
        <v/>
      </c>
      <c r="H735" s="23" t="str">
        <f t="shared" si="72"/>
        <v/>
      </c>
      <c r="I735" s="82" t="str">
        <f t="shared" si="73"/>
        <v/>
      </c>
      <c r="J735" s="82"/>
      <c r="K735" s="82"/>
    </row>
    <row r="736" spans="2:11" ht="15" customHeight="1">
      <c r="B736" s="9">
        <v>11</v>
      </c>
      <c r="C736" s="23" t="str">
        <f t="shared" si="67"/>
        <v/>
      </c>
      <c r="D736" s="23" t="str">
        <f t="shared" si="68"/>
        <v/>
      </c>
      <c r="E736" s="12" t="str">
        <f t="shared" si="69"/>
        <v/>
      </c>
      <c r="F736" s="12" t="str">
        <f t="shared" si="70"/>
        <v/>
      </c>
      <c r="G736" s="12" t="str">
        <f t="shared" si="71"/>
        <v/>
      </c>
      <c r="H736" s="23" t="str">
        <f t="shared" si="72"/>
        <v/>
      </c>
      <c r="I736" s="82" t="str">
        <f t="shared" si="73"/>
        <v/>
      </c>
      <c r="J736" s="82"/>
      <c r="K736" s="82"/>
    </row>
    <row r="737" spans="2:11" ht="15" customHeight="1">
      <c r="B737" s="9">
        <v>12</v>
      </c>
      <c r="C737" s="23" t="str">
        <f t="shared" si="67"/>
        <v/>
      </c>
      <c r="D737" s="23" t="str">
        <f t="shared" si="68"/>
        <v/>
      </c>
      <c r="E737" s="12" t="str">
        <f t="shared" si="69"/>
        <v/>
      </c>
      <c r="F737" s="12" t="str">
        <f t="shared" si="70"/>
        <v/>
      </c>
      <c r="G737" s="12" t="str">
        <f t="shared" si="71"/>
        <v/>
      </c>
      <c r="H737" s="23" t="str">
        <f t="shared" si="72"/>
        <v/>
      </c>
      <c r="I737" s="82" t="str">
        <f t="shared" si="73"/>
        <v/>
      </c>
      <c r="J737" s="82"/>
      <c r="K737" s="82"/>
    </row>
    <row r="738" spans="2:11" ht="15" customHeight="1">
      <c r="B738" s="9">
        <v>13</v>
      </c>
      <c r="C738" s="23" t="str">
        <f t="shared" si="67"/>
        <v/>
      </c>
      <c r="D738" s="23" t="str">
        <f t="shared" si="68"/>
        <v/>
      </c>
      <c r="E738" s="12" t="str">
        <f t="shared" si="69"/>
        <v/>
      </c>
      <c r="F738" s="12" t="str">
        <f t="shared" si="70"/>
        <v/>
      </c>
      <c r="G738" s="12" t="str">
        <f t="shared" si="71"/>
        <v/>
      </c>
      <c r="H738" s="23" t="str">
        <f t="shared" si="72"/>
        <v/>
      </c>
      <c r="I738" s="82" t="str">
        <f t="shared" si="73"/>
        <v/>
      </c>
      <c r="J738" s="82"/>
      <c r="K738" s="82"/>
    </row>
    <row r="739" spans="2:11" ht="15" customHeight="1">
      <c r="B739" s="9">
        <v>14</v>
      </c>
      <c r="C739" s="23" t="str">
        <f t="shared" si="67"/>
        <v/>
      </c>
      <c r="D739" s="23" t="str">
        <f t="shared" si="68"/>
        <v/>
      </c>
      <c r="E739" s="12" t="str">
        <f t="shared" si="69"/>
        <v/>
      </c>
      <c r="F739" s="12" t="str">
        <f t="shared" si="70"/>
        <v/>
      </c>
      <c r="G739" s="12" t="str">
        <f t="shared" si="71"/>
        <v/>
      </c>
      <c r="H739" s="23" t="str">
        <f t="shared" si="72"/>
        <v/>
      </c>
      <c r="I739" s="82" t="str">
        <f t="shared" si="73"/>
        <v/>
      </c>
      <c r="J739" s="82"/>
      <c r="K739" s="82"/>
    </row>
    <row r="740" spans="2:11" ht="15" customHeight="1">
      <c r="B740" s="9">
        <v>15</v>
      </c>
      <c r="C740" s="23" t="str">
        <f t="shared" si="67"/>
        <v/>
      </c>
      <c r="D740" s="23" t="str">
        <f t="shared" si="68"/>
        <v/>
      </c>
      <c r="E740" s="12" t="str">
        <f t="shared" si="69"/>
        <v/>
      </c>
      <c r="F740" s="12" t="str">
        <f t="shared" si="70"/>
        <v/>
      </c>
      <c r="G740" s="12" t="str">
        <f t="shared" si="71"/>
        <v/>
      </c>
      <c r="H740" s="23" t="str">
        <f t="shared" si="72"/>
        <v/>
      </c>
      <c r="I740" s="82" t="str">
        <f t="shared" si="73"/>
        <v/>
      </c>
      <c r="J740" s="82"/>
      <c r="K740" s="82"/>
    </row>
    <row r="741" spans="2:11" ht="15" customHeight="1">
      <c r="B741" s="9">
        <v>16</v>
      </c>
      <c r="C741" s="23" t="str">
        <f t="shared" si="67"/>
        <v/>
      </c>
      <c r="D741" s="23" t="str">
        <f t="shared" si="68"/>
        <v/>
      </c>
      <c r="E741" s="12" t="str">
        <f t="shared" si="69"/>
        <v/>
      </c>
      <c r="F741" s="12" t="str">
        <f t="shared" si="70"/>
        <v/>
      </c>
      <c r="G741" s="12" t="str">
        <f t="shared" si="71"/>
        <v/>
      </c>
      <c r="H741" s="23" t="str">
        <f t="shared" si="72"/>
        <v/>
      </c>
      <c r="I741" s="82" t="str">
        <f t="shared" si="73"/>
        <v/>
      </c>
      <c r="J741" s="82"/>
      <c r="K741" s="82"/>
    </row>
    <row r="742" spans="2:11" ht="15" customHeight="1">
      <c r="B742" s="9">
        <v>17</v>
      </c>
      <c r="C742" s="23" t="str">
        <f t="shared" si="67"/>
        <v/>
      </c>
      <c r="D742" s="23" t="str">
        <f t="shared" si="68"/>
        <v/>
      </c>
      <c r="E742" s="12" t="str">
        <f t="shared" si="69"/>
        <v/>
      </c>
      <c r="F742" s="12" t="str">
        <f t="shared" si="70"/>
        <v/>
      </c>
      <c r="G742" s="12" t="str">
        <f t="shared" si="71"/>
        <v/>
      </c>
      <c r="H742" s="23" t="str">
        <f t="shared" si="72"/>
        <v/>
      </c>
      <c r="I742" s="82" t="str">
        <f t="shared" si="73"/>
        <v/>
      </c>
      <c r="J742" s="82"/>
      <c r="K742" s="82"/>
    </row>
    <row r="743" spans="2:11" ht="15" customHeight="1">
      <c r="B743" s="9">
        <v>18</v>
      </c>
      <c r="C743" s="23" t="str">
        <f t="shared" si="67"/>
        <v/>
      </c>
      <c r="D743" s="23" t="str">
        <f t="shared" si="68"/>
        <v/>
      </c>
      <c r="E743" s="12" t="str">
        <f t="shared" si="69"/>
        <v/>
      </c>
      <c r="F743" s="12" t="str">
        <f t="shared" si="70"/>
        <v/>
      </c>
      <c r="G743" s="12" t="str">
        <f t="shared" si="71"/>
        <v/>
      </c>
      <c r="H743" s="23" t="str">
        <f t="shared" si="72"/>
        <v/>
      </c>
      <c r="I743" s="82" t="str">
        <f t="shared" si="73"/>
        <v/>
      </c>
      <c r="J743" s="82"/>
      <c r="K743" s="82"/>
    </row>
    <row r="744" spans="2:11" ht="15" customHeight="1">
      <c r="B744" s="9">
        <v>19</v>
      </c>
      <c r="C744" s="23" t="str">
        <f t="shared" si="67"/>
        <v/>
      </c>
      <c r="D744" s="23" t="str">
        <f t="shared" si="68"/>
        <v/>
      </c>
      <c r="E744" s="12" t="str">
        <f t="shared" si="69"/>
        <v/>
      </c>
      <c r="F744" s="12" t="str">
        <f t="shared" si="70"/>
        <v/>
      </c>
      <c r="G744" s="12" t="str">
        <f t="shared" si="71"/>
        <v/>
      </c>
      <c r="H744" s="23" t="str">
        <f t="shared" si="72"/>
        <v/>
      </c>
      <c r="I744" s="82" t="str">
        <f t="shared" si="73"/>
        <v/>
      </c>
      <c r="J744" s="82"/>
      <c r="K744" s="82"/>
    </row>
    <row r="745" spans="2:11" ht="15" customHeight="1">
      <c r="B745" s="9">
        <v>20</v>
      </c>
      <c r="C745" s="23" t="str">
        <f t="shared" si="67"/>
        <v/>
      </c>
      <c r="D745" s="23" t="str">
        <f t="shared" si="68"/>
        <v/>
      </c>
      <c r="E745" s="12" t="str">
        <f t="shared" si="69"/>
        <v/>
      </c>
      <c r="F745" s="12" t="str">
        <f t="shared" si="70"/>
        <v/>
      </c>
      <c r="G745" s="12" t="str">
        <f t="shared" si="71"/>
        <v/>
      </c>
      <c r="H745" s="23" t="str">
        <f t="shared" si="72"/>
        <v/>
      </c>
      <c r="I745" s="82" t="str">
        <f t="shared" si="73"/>
        <v/>
      </c>
      <c r="J745" s="82"/>
      <c r="K745" s="82"/>
    </row>
    <row r="746" spans="2:11" ht="15" customHeight="1">
      <c r="B746" s="9">
        <v>21</v>
      </c>
      <c r="C746" s="23" t="str">
        <f t="shared" si="67"/>
        <v/>
      </c>
      <c r="D746" s="23" t="str">
        <f t="shared" si="68"/>
        <v/>
      </c>
      <c r="E746" s="12" t="str">
        <f t="shared" si="69"/>
        <v/>
      </c>
      <c r="F746" s="12" t="str">
        <f t="shared" si="70"/>
        <v/>
      </c>
      <c r="G746" s="12" t="str">
        <f t="shared" si="71"/>
        <v/>
      </c>
      <c r="H746" s="23" t="str">
        <f t="shared" si="72"/>
        <v/>
      </c>
      <c r="I746" s="82" t="str">
        <f t="shared" si="73"/>
        <v/>
      </c>
      <c r="J746" s="82"/>
      <c r="K746" s="82"/>
    </row>
    <row r="747" spans="2:11" ht="15" customHeight="1">
      <c r="B747" s="9">
        <v>22</v>
      </c>
      <c r="C747" s="23" t="str">
        <f t="shared" si="67"/>
        <v/>
      </c>
      <c r="D747" s="23" t="str">
        <f t="shared" si="68"/>
        <v/>
      </c>
      <c r="E747" s="12" t="str">
        <f t="shared" si="69"/>
        <v/>
      </c>
      <c r="F747" s="12" t="str">
        <f t="shared" si="70"/>
        <v/>
      </c>
      <c r="G747" s="12" t="str">
        <f t="shared" si="71"/>
        <v/>
      </c>
      <c r="H747" s="23" t="str">
        <f t="shared" si="72"/>
        <v/>
      </c>
      <c r="I747" s="82" t="str">
        <f t="shared" si="73"/>
        <v/>
      </c>
      <c r="J747" s="82"/>
      <c r="K747" s="82"/>
    </row>
    <row r="748" spans="2:11" ht="15" customHeight="1">
      <c r="B748" s="9">
        <v>23</v>
      </c>
      <c r="C748" s="23" t="str">
        <f t="shared" si="67"/>
        <v/>
      </c>
      <c r="D748" s="23" t="str">
        <f t="shared" si="68"/>
        <v/>
      </c>
      <c r="E748" s="12" t="str">
        <f t="shared" si="69"/>
        <v/>
      </c>
      <c r="F748" s="12" t="str">
        <f t="shared" si="70"/>
        <v/>
      </c>
      <c r="G748" s="12" t="str">
        <f t="shared" si="71"/>
        <v/>
      </c>
      <c r="H748" s="23" t="str">
        <f t="shared" si="72"/>
        <v/>
      </c>
      <c r="I748" s="82" t="str">
        <f t="shared" si="73"/>
        <v/>
      </c>
      <c r="J748" s="82"/>
      <c r="K748" s="82"/>
    </row>
    <row r="749" spans="2:11" ht="15" customHeight="1">
      <c r="B749" s="9">
        <v>24</v>
      </c>
      <c r="C749" s="23" t="str">
        <f t="shared" si="67"/>
        <v/>
      </c>
      <c r="D749" s="23" t="str">
        <f t="shared" si="68"/>
        <v/>
      </c>
      <c r="E749" s="12" t="str">
        <f t="shared" si="69"/>
        <v/>
      </c>
      <c r="F749" s="12" t="str">
        <f t="shared" si="70"/>
        <v/>
      </c>
      <c r="G749" s="12" t="str">
        <f t="shared" si="71"/>
        <v/>
      </c>
      <c r="H749" s="23" t="str">
        <f t="shared" si="72"/>
        <v/>
      </c>
      <c r="I749" s="82" t="str">
        <f t="shared" si="73"/>
        <v/>
      </c>
      <c r="J749" s="82"/>
      <c r="K749" s="82"/>
    </row>
    <row r="750" spans="2:11" ht="15" customHeight="1">
      <c r="B750" s="9">
        <v>25</v>
      </c>
      <c r="C750" s="23" t="str">
        <f t="shared" si="67"/>
        <v/>
      </c>
      <c r="D750" s="23" t="str">
        <f t="shared" si="68"/>
        <v/>
      </c>
      <c r="E750" s="12" t="str">
        <f t="shared" si="69"/>
        <v/>
      </c>
      <c r="F750" s="12" t="str">
        <f t="shared" si="70"/>
        <v/>
      </c>
      <c r="G750" s="12" t="str">
        <f t="shared" si="71"/>
        <v/>
      </c>
      <c r="H750" s="23" t="str">
        <f t="shared" si="72"/>
        <v/>
      </c>
      <c r="I750" s="82" t="str">
        <f t="shared" si="73"/>
        <v/>
      </c>
      <c r="J750" s="82"/>
      <c r="K750" s="82"/>
    </row>
    <row r="751" spans="2:11" ht="15" customHeight="1">
      <c r="B751" s="9">
        <v>26</v>
      </c>
      <c r="C751" s="23" t="str">
        <f t="shared" si="67"/>
        <v/>
      </c>
      <c r="D751" s="23" t="str">
        <f t="shared" si="68"/>
        <v/>
      </c>
      <c r="E751" s="12" t="str">
        <f t="shared" si="69"/>
        <v/>
      </c>
      <c r="F751" s="12" t="str">
        <f t="shared" si="70"/>
        <v/>
      </c>
      <c r="G751" s="12" t="str">
        <f t="shared" si="71"/>
        <v/>
      </c>
      <c r="H751" s="23" t="str">
        <f t="shared" si="72"/>
        <v/>
      </c>
      <c r="I751" s="82" t="str">
        <f t="shared" si="73"/>
        <v/>
      </c>
      <c r="J751" s="82"/>
      <c r="K751" s="82"/>
    </row>
    <row r="752" spans="2:11" ht="15" customHeight="1">
      <c r="B752" s="9">
        <v>27</v>
      </c>
      <c r="C752" s="23" t="str">
        <f t="shared" si="67"/>
        <v/>
      </c>
      <c r="D752" s="23" t="str">
        <f t="shared" si="68"/>
        <v/>
      </c>
      <c r="E752" s="12" t="str">
        <f t="shared" si="69"/>
        <v/>
      </c>
      <c r="F752" s="12" t="str">
        <f t="shared" si="70"/>
        <v/>
      </c>
      <c r="G752" s="12" t="str">
        <f t="shared" si="71"/>
        <v/>
      </c>
      <c r="H752" s="23" t="str">
        <f t="shared" si="72"/>
        <v/>
      </c>
      <c r="I752" s="82" t="str">
        <f t="shared" si="73"/>
        <v/>
      </c>
      <c r="J752" s="82"/>
      <c r="K752" s="82"/>
    </row>
    <row r="753" spans="2:11" ht="15" customHeight="1">
      <c r="B753" s="9">
        <v>28</v>
      </c>
      <c r="C753" s="23" t="str">
        <f t="shared" si="67"/>
        <v/>
      </c>
      <c r="D753" s="23" t="str">
        <f t="shared" si="68"/>
        <v/>
      </c>
      <c r="E753" s="12" t="str">
        <f t="shared" si="69"/>
        <v/>
      </c>
      <c r="F753" s="12" t="str">
        <f t="shared" si="70"/>
        <v/>
      </c>
      <c r="G753" s="12" t="str">
        <f t="shared" si="71"/>
        <v/>
      </c>
      <c r="H753" s="23" t="str">
        <f t="shared" si="72"/>
        <v/>
      </c>
      <c r="I753" s="82" t="str">
        <f t="shared" si="73"/>
        <v/>
      </c>
      <c r="J753" s="82"/>
      <c r="K753" s="82"/>
    </row>
    <row r="754" spans="2:11" ht="15" customHeight="1">
      <c r="B754" s="9">
        <v>29</v>
      </c>
      <c r="C754" s="23" t="str">
        <f t="shared" si="67"/>
        <v/>
      </c>
      <c r="D754" s="23" t="str">
        <f t="shared" si="68"/>
        <v/>
      </c>
      <c r="E754" s="12" t="str">
        <f t="shared" si="69"/>
        <v/>
      </c>
      <c r="F754" s="12" t="str">
        <f t="shared" si="70"/>
        <v/>
      </c>
      <c r="G754" s="12" t="str">
        <f t="shared" si="71"/>
        <v/>
      </c>
      <c r="H754" s="23" t="str">
        <f t="shared" si="72"/>
        <v/>
      </c>
      <c r="I754" s="82" t="str">
        <f t="shared" si="73"/>
        <v/>
      </c>
      <c r="J754" s="82"/>
      <c r="K754" s="82"/>
    </row>
    <row r="755" spans="2:11" ht="15" customHeight="1">
      <c r="B755" s="9">
        <v>30</v>
      </c>
      <c r="C755" s="23" t="str">
        <f t="shared" si="67"/>
        <v/>
      </c>
      <c r="D755" s="23" t="str">
        <f t="shared" si="68"/>
        <v/>
      </c>
      <c r="E755" s="12" t="str">
        <f t="shared" si="69"/>
        <v/>
      </c>
      <c r="F755" s="12" t="str">
        <f t="shared" si="70"/>
        <v/>
      </c>
      <c r="G755" s="12" t="str">
        <f t="shared" si="71"/>
        <v/>
      </c>
      <c r="H755" s="23" t="str">
        <f t="shared" si="72"/>
        <v/>
      </c>
      <c r="I755" s="82" t="str">
        <f t="shared" si="73"/>
        <v/>
      </c>
      <c r="J755" s="82"/>
      <c r="K755" s="82"/>
    </row>
    <row r="756" spans="2:11" ht="15" customHeight="1">
      <c r="B756" s="9">
        <v>31</v>
      </c>
      <c r="C756" s="23" t="str">
        <f t="shared" si="67"/>
        <v/>
      </c>
      <c r="D756" s="23" t="str">
        <f t="shared" si="68"/>
        <v/>
      </c>
      <c r="E756" s="12" t="str">
        <f t="shared" si="69"/>
        <v/>
      </c>
      <c r="F756" s="12" t="str">
        <f t="shared" si="70"/>
        <v/>
      </c>
      <c r="G756" s="12" t="str">
        <f t="shared" si="71"/>
        <v/>
      </c>
      <c r="H756" s="23" t="str">
        <f t="shared" si="72"/>
        <v/>
      </c>
      <c r="I756" s="82" t="str">
        <f t="shared" si="73"/>
        <v/>
      </c>
      <c r="J756" s="82"/>
      <c r="K756" s="82"/>
    </row>
    <row r="757" spans="2:11" ht="15" customHeight="1">
      <c r="B757" s="9">
        <v>32</v>
      </c>
      <c r="C757" s="23" t="str">
        <f t="shared" si="67"/>
        <v/>
      </c>
      <c r="D757" s="23" t="str">
        <f t="shared" si="68"/>
        <v/>
      </c>
      <c r="E757" s="12" t="str">
        <f t="shared" si="69"/>
        <v/>
      </c>
      <c r="F757" s="12" t="str">
        <f t="shared" si="70"/>
        <v/>
      </c>
      <c r="G757" s="12" t="str">
        <f t="shared" si="71"/>
        <v/>
      </c>
      <c r="H757" s="23" t="str">
        <f t="shared" si="72"/>
        <v/>
      </c>
      <c r="I757" s="82" t="str">
        <f t="shared" si="73"/>
        <v/>
      </c>
      <c r="J757" s="82"/>
      <c r="K757" s="82"/>
    </row>
    <row r="758" spans="2:11" ht="15" customHeight="1">
      <c r="B758" s="9">
        <v>33</v>
      </c>
      <c r="C758" s="23" t="str">
        <f t="shared" si="67"/>
        <v/>
      </c>
      <c r="D758" s="23" t="str">
        <f t="shared" si="68"/>
        <v/>
      </c>
      <c r="E758" s="12" t="str">
        <f t="shared" si="69"/>
        <v/>
      </c>
      <c r="F758" s="12" t="str">
        <f t="shared" si="70"/>
        <v/>
      </c>
      <c r="G758" s="12" t="str">
        <f t="shared" si="71"/>
        <v/>
      </c>
      <c r="H758" s="23" t="str">
        <f t="shared" si="72"/>
        <v/>
      </c>
      <c r="I758" s="82" t="str">
        <f t="shared" si="73"/>
        <v/>
      </c>
      <c r="J758" s="82"/>
      <c r="K758" s="82"/>
    </row>
    <row r="759" spans="2:11" ht="15" customHeight="1">
      <c r="B759" s="9">
        <v>34</v>
      </c>
      <c r="C759" s="23" t="str">
        <f t="shared" si="67"/>
        <v/>
      </c>
      <c r="D759" s="23" t="str">
        <f t="shared" si="68"/>
        <v/>
      </c>
      <c r="E759" s="12" t="str">
        <f t="shared" si="69"/>
        <v/>
      </c>
      <c r="F759" s="12" t="str">
        <f t="shared" si="70"/>
        <v/>
      </c>
      <c r="G759" s="12" t="str">
        <f t="shared" si="71"/>
        <v/>
      </c>
      <c r="H759" s="23" t="str">
        <f t="shared" si="72"/>
        <v/>
      </c>
      <c r="I759" s="82" t="str">
        <f t="shared" si="73"/>
        <v/>
      </c>
      <c r="J759" s="82"/>
      <c r="K759" s="82"/>
    </row>
    <row r="760" spans="2:11" ht="15" customHeight="1">
      <c r="B760" s="9">
        <v>35</v>
      </c>
      <c r="C760" s="23" t="str">
        <f t="shared" si="67"/>
        <v/>
      </c>
      <c r="D760" s="23" t="str">
        <f t="shared" si="68"/>
        <v/>
      </c>
      <c r="E760" s="12" t="str">
        <f t="shared" si="69"/>
        <v/>
      </c>
      <c r="F760" s="12" t="str">
        <f t="shared" si="70"/>
        <v/>
      </c>
      <c r="G760" s="12" t="str">
        <f t="shared" si="71"/>
        <v/>
      </c>
      <c r="H760" s="23" t="str">
        <f t="shared" si="72"/>
        <v/>
      </c>
      <c r="I760" s="82" t="str">
        <f t="shared" si="73"/>
        <v/>
      </c>
      <c r="J760" s="82"/>
      <c r="K760" s="82"/>
    </row>
    <row r="761" spans="2:11" ht="15" customHeight="1">
      <c r="B761" s="9">
        <v>36</v>
      </c>
      <c r="C761" s="23" t="str">
        <f t="shared" si="67"/>
        <v/>
      </c>
      <c r="D761" s="23" t="str">
        <f t="shared" si="68"/>
        <v/>
      </c>
      <c r="E761" s="12" t="str">
        <f t="shared" si="69"/>
        <v/>
      </c>
      <c r="F761" s="12" t="str">
        <f t="shared" si="70"/>
        <v/>
      </c>
      <c r="G761" s="12" t="str">
        <f t="shared" si="71"/>
        <v/>
      </c>
      <c r="H761" s="23" t="str">
        <f t="shared" si="72"/>
        <v/>
      </c>
      <c r="I761" s="82" t="str">
        <f t="shared" si="73"/>
        <v/>
      </c>
      <c r="J761" s="82"/>
      <c r="K761" s="82"/>
    </row>
    <row r="762" spans="2:11" ht="15" customHeight="1">
      <c r="B762" s="9">
        <v>37</v>
      </c>
      <c r="C762" s="23" t="str">
        <f t="shared" si="67"/>
        <v/>
      </c>
      <c r="D762" s="23" t="str">
        <f t="shared" si="68"/>
        <v/>
      </c>
      <c r="E762" s="12" t="str">
        <f t="shared" si="69"/>
        <v/>
      </c>
      <c r="F762" s="12" t="str">
        <f t="shared" si="70"/>
        <v/>
      </c>
      <c r="G762" s="12" t="str">
        <f t="shared" si="71"/>
        <v/>
      </c>
      <c r="H762" s="23" t="str">
        <f t="shared" si="72"/>
        <v/>
      </c>
      <c r="I762" s="82" t="str">
        <f t="shared" si="73"/>
        <v/>
      </c>
      <c r="J762" s="82"/>
      <c r="K762" s="82"/>
    </row>
    <row r="763" spans="2:11" ht="15" customHeight="1">
      <c r="B763" s="9">
        <v>38</v>
      </c>
      <c r="C763" s="23" t="str">
        <f t="shared" si="67"/>
        <v/>
      </c>
      <c r="D763" s="23" t="str">
        <f t="shared" si="68"/>
        <v/>
      </c>
      <c r="E763" s="12" t="str">
        <f t="shared" si="69"/>
        <v/>
      </c>
      <c r="F763" s="12" t="str">
        <f t="shared" si="70"/>
        <v/>
      </c>
      <c r="G763" s="12" t="str">
        <f t="shared" si="71"/>
        <v/>
      </c>
      <c r="H763" s="23" t="str">
        <f t="shared" si="72"/>
        <v/>
      </c>
      <c r="I763" s="82" t="str">
        <f t="shared" si="73"/>
        <v/>
      </c>
      <c r="J763" s="82"/>
      <c r="K763" s="82"/>
    </row>
    <row r="764" spans="2:11" ht="15" customHeight="1">
      <c r="B764" s="9">
        <v>39</v>
      </c>
      <c r="C764" s="23" t="str">
        <f t="shared" si="67"/>
        <v/>
      </c>
      <c r="D764" s="23" t="str">
        <f t="shared" si="68"/>
        <v/>
      </c>
      <c r="E764" s="12" t="str">
        <f t="shared" si="69"/>
        <v/>
      </c>
      <c r="F764" s="12" t="str">
        <f t="shared" si="70"/>
        <v/>
      </c>
      <c r="G764" s="12" t="str">
        <f t="shared" si="71"/>
        <v/>
      </c>
      <c r="H764" s="23" t="str">
        <f t="shared" si="72"/>
        <v/>
      </c>
      <c r="I764" s="82" t="str">
        <f t="shared" si="73"/>
        <v/>
      </c>
      <c r="J764" s="82"/>
      <c r="K764" s="82"/>
    </row>
    <row r="765" spans="2:11" ht="15" customHeight="1">
      <c r="B765" s="9">
        <v>40</v>
      </c>
      <c r="C765" s="23" t="str">
        <f t="shared" si="67"/>
        <v/>
      </c>
      <c r="D765" s="23" t="str">
        <f t="shared" si="68"/>
        <v/>
      </c>
      <c r="E765" s="12" t="str">
        <f t="shared" si="69"/>
        <v/>
      </c>
      <c r="F765" s="12" t="str">
        <f t="shared" si="70"/>
        <v/>
      </c>
      <c r="G765" s="12" t="str">
        <f t="shared" si="71"/>
        <v/>
      </c>
      <c r="H765" s="23" t="str">
        <f t="shared" si="72"/>
        <v/>
      </c>
      <c r="I765" s="82" t="str">
        <f t="shared" si="73"/>
        <v/>
      </c>
      <c r="J765" s="82"/>
      <c r="K765" s="82"/>
    </row>
    <row r="766" spans="2:11" ht="15" customHeight="1">
      <c r="B766" s="9">
        <v>41</v>
      </c>
      <c r="C766" s="23" t="str">
        <f t="shared" si="67"/>
        <v/>
      </c>
      <c r="D766" s="23" t="str">
        <f t="shared" si="68"/>
        <v/>
      </c>
      <c r="E766" s="12" t="str">
        <f t="shared" si="69"/>
        <v/>
      </c>
      <c r="F766" s="12" t="str">
        <f t="shared" si="70"/>
        <v/>
      </c>
      <c r="G766" s="12" t="str">
        <f t="shared" si="71"/>
        <v/>
      </c>
      <c r="H766" s="23" t="str">
        <f t="shared" si="72"/>
        <v/>
      </c>
      <c r="I766" s="82" t="str">
        <f t="shared" si="73"/>
        <v/>
      </c>
      <c r="J766" s="82"/>
      <c r="K766" s="82"/>
    </row>
    <row r="767" spans="2:11" ht="15" customHeight="1">
      <c r="B767" s="9">
        <v>42</v>
      </c>
      <c r="C767" s="23" t="str">
        <f t="shared" si="67"/>
        <v/>
      </c>
      <c r="D767" s="23" t="str">
        <f t="shared" si="68"/>
        <v/>
      </c>
      <c r="E767" s="12" t="str">
        <f t="shared" si="69"/>
        <v/>
      </c>
      <c r="F767" s="12" t="str">
        <f t="shared" si="70"/>
        <v/>
      </c>
      <c r="G767" s="12" t="str">
        <f t="shared" si="71"/>
        <v/>
      </c>
      <c r="H767" s="23" t="str">
        <f t="shared" si="72"/>
        <v/>
      </c>
      <c r="I767" s="82" t="str">
        <f t="shared" si="73"/>
        <v/>
      </c>
      <c r="J767" s="82"/>
      <c r="K767" s="82"/>
    </row>
    <row r="768" spans="2:11" ht="15" customHeight="1">
      <c r="B768" s="9">
        <v>43</v>
      </c>
      <c r="C768" s="23" t="str">
        <f t="shared" si="67"/>
        <v/>
      </c>
      <c r="D768" s="23" t="str">
        <f t="shared" si="68"/>
        <v/>
      </c>
      <c r="E768" s="12" t="str">
        <f t="shared" si="69"/>
        <v/>
      </c>
      <c r="F768" s="12" t="str">
        <f t="shared" si="70"/>
        <v/>
      </c>
      <c r="G768" s="12" t="str">
        <f t="shared" si="71"/>
        <v/>
      </c>
      <c r="H768" s="23" t="str">
        <f t="shared" si="72"/>
        <v/>
      </c>
      <c r="I768" s="82" t="str">
        <f t="shared" si="73"/>
        <v/>
      </c>
      <c r="J768" s="82"/>
      <c r="K768" s="82"/>
    </row>
    <row r="769" spans="2:11" ht="15" customHeight="1">
      <c r="B769" s="9">
        <v>44</v>
      </c>
      <c r="C769" s="23" t="str">
        <f t="shared" si="67"/>
        <v/>
      </c>
      <c r="D769" s="23" t="str">
        <f t="shared" si="68"/>
        <v/>
      </c>
      <c r="E769" s="12" t="str">
        <f t="shared" si="69"/>
        <v/>
      </c>
      <c r="F769" s="12" t="str">
        <f t="shared" si="70"/>
        <v/>
      </c>
      <c r="G769" s="12" t="str">
        <f t="shared" si="71"/>
        <v/>
      </c>
      <c r="H769" s="23" t="str">
        <f t="shared" si="72"/>
        <v/>
      </c>
      <c r="I769" s="82" t="str">
        <f t="shared" si="73"/>
        <v/>
      </c>
      <c r="J769" s="82"/>
      <c r="K769" s="82"/>
    </row>
    <row r="770" spans="2:11" ht="15" customHeight="1">
      <c r="B770" s="9">
        <v>45</v>
      </c>
      <c r="C770" s="23" t="str">
        <f t="shared" si="67"/>
        <v/>
      </c>
      <c r="D770" s="23" t="str">
        <f t="shared" si="68"/>
        <v/>
      </c>
      <c r="E770" s="12" t="str">
        <f t="shared" si="69"/>
        <v/>
      </c>
      <c r="F770" s="12" t="str">
        <f t="shared" si="70"/>
        <v/>
      </c>
      <c r="G770" s="12" t="str">
        <f t="shared" si="71"/>
        <v/>
      </c>
      <c r="H770" s="23" t="str">
        <f t="shared" si="72"/>
        <v/>
      </c>
      <c r="I770" s="82" t="str">
        <f t="shared" si="73"/>
        <v/>
      </c>
      <c r="J770" s="82"/>
      <c r="K770" s="82"/>
    </row>
    <row r="771" spans="2:11" ht="15" customHeight="1">
      <c r="B771" s="9">
        <v>46</v>
      </c>
      <c r="C771" s="23" t="str">
        <f t="shared" si="67"/>
        <v/>
      </c>
      <c r="D771" s="23" t="str">
        <f t="shared" si="68"/>
        <v/>
      </c>
      <c r="E771" s="12" t="str">
        <f t="shared" si="69"/>
        <v/>
      </c>
      <c r="F771" s="12" t="str">
        <f t="shared" si="70"/>
        <v/>
      </c>
      <c r="G771" s="12" t="str">
        <f t="shared" si="71"/>
        <v/>
      </c>
      <c r="H771" s="23" t="str">
        <f t="shared" si="72"/>
        <v/>
      </c>
      <c r="I771" s="82" t="str">
        <f t="shared" si="73"/>
        <v/>
      </c>
      <c r="J771" s="82"/>
      <c r="K771" s="82"/>
    </row>
    <row r="772" spans="2:11" ht="15" customHeight="1">
      <c r="B772" s="9">
        <v>47</v>
      </c>
      <c r="C772" s="23" t="str">
        <f t="shared" si="67"/>
        <v/>
      </c>
      <c r="D772" s="23" t="str">
        <f t="shared" si="68"/>
        <v/>
      </c>
      <c r="E772" s="12" t="str">
        <f t="shared" si="69"/>
        <v/>
      </c>
      <c r="F772" s="12" t="str">
        <f t="shared" si="70"/>
        <v/>
      </c>
      <c r="G772" s="12" t="str">
        <f t="shared" si="71"/>
        <v/>
      </c>
      <c r="H772" s="23" t="str">
        <f t="shared" si="72"/>
        <v/>
      </c>
      <c r="I772" s="82" t="str">
        <f t="shared" si="73"/>
        <v/>
      </c>
      <c r="J772" s="82"/>
      <c r="K772" s="82"/>
    </row>
    <row r="773" spans="2:11" ht="15" customHeight="1">
      <c r="B773" s="9">
        <v>48</v>
      </c>
      <c r="C773" s="23" t="str">
        <f t="shared" si="67"/>
        <v/>
      </c>
      <c r="D773" s="23" t="str">
        <f t="shared" si="68"/>
        <v/>
      </c>
      <c r="E773" s="12" t="str">
        <f t="shared" si="69"/>
        <v/>
      </c>
      <c r="F773" s="12" t="str">
        <f t="shared" si="70"/>
        <v/>
      </c>
      <c r="G773" s="12" t="str">
        <f t="shared" si="71"/>
        <v/>
      </c>
      <c r="H773" s="23" t="str">
        <f t="shared" si="72"/>
        <v/>
      </c>
      <c r="I773" s="82" t="str">
        <f t="shared" si="73"/>
        <v/>
      </c>
      <c r="J773" s="82"/>
      <c r="K773" s="82"/>
    </row>
    <row r="774" spans="2:11" ht="15" customHeight="1">
      <c r="B774" s="9">
        <v>49</v>
      </c>
      <c r="C774" s="23" t="str">
        <f t="shared" si="67"/>
        <v/>
      </c>
      <c r="D774" s="23" t="str">
        <f t="shared" si="68"/>
        <v/>
      </c>
      <c r="E774" s="12" t="str">
        <f t="shared" si="69"/>
        <v/>
      </c>
      <c r="F774" s="12" t="str">
        <f t="shared" si="70"/>
        <v/>
      </c>
      <c r="G774" s="12" t="str">
        <f t="shared" si="71"/>
        <v/>
      </c>
      <c r="H774" s="23" t="str">
        <f t="shared" si="72"/>
        <v/>
      </c>
      <c r="I774" s="82" t="str">
        <f t="shared" si="73"/>
        <v/>
      </c>
      <c r="J774" s="82"/>
      <c r="K774" s="82"/>
    </row>
    <row r="775" spans="2:11" ht="15" customHeight="1">
      <c r="B775" s="9">
        <v>50</v>
      </c>
      <c r="C775" s="23" t="str">
        <f t="shared" si="67"/>
        <v/>
      </c>
      <c r="D775" s="23" t="str">
        <f t="shared" si="68"/>
        <v/>
      </c>
      <c r="E775" s="12" t="str">
        <f t="shared" si="69"/>
        <v/>
      </c>
      <c r="F775" s="12" t="str">
        <f t="shared" si="70"/>
        <v/>
      </c>
      <c r="G775" s="12" t="str">
        <f t="shared" si="71"/>
        <v/>
      </c>
      <c r="H775" s="23" t="str">
        <f t="shared" si="72"/>
        <v/>
      </c>
      <c r="I775" s="82" t="str">
        <f t="shared" si="73"/>
        <v/>
      </c>
      <c r="J775" s="82"/>
      <c r="K775" s="82"/>
    </row>
    <row r="776" spans="2:11" ht="15" customHeight="1">
      <c r="B776" s="9">
        <v>51</v>
      </c>
      <c r="C776" s="23" t="str">
        <f t="shared" si="67"/>
        <v/>
      </c>
      <c r="D776" s="23" t="str">
        <f t="shared" si="68"/>
        <v/>
      </c>
      <c r="E776" s="12" t="str">
        <f t="shared" si="69"/>
        <v/>
      </c>
      <c r="F776" s="12" t="str">
        <f t="shared" si="70"/>
        <v/>
      </c>
      <c r="G776" s="12" t="str">
        <f t="shared" si="71"/>
        <v/>
      </c>
      <c r="H776" s="23" t="str">
        <f t="shared" si="72"/>
        <v/>
      </c>
      <c r="I776" s="82" t="str">
        <f t="shared" si="73"/>
        <v/>
      </c>
      <c r="J776" s="82"/>
      <c r="K776" s="82"/>
    </row>
    <row r="777" spans="2:11" ht="15" customHeight="1">
      <c r="B777" s="9">
        <v>52</v>
      </c>
      <c r="C777" s="23" t="str">
        <f t="shared" si="67"/>
        <v/>
      </c>
      <c r="D777" s="23" t="str">
        <f t="shared" si="68"/>
        <v/>
      </c>
      <c r="E777" s="12" t="str">
        <f t="shared" si="69"/>
        <v/>
      </c>
      <c r="F777" s="12" t="str">
        <f t="shared" si="70"/>
        <v/>
      </c>
      <c r="G777" s="12" t="str">
        <f t="shared" si="71"/>
        <v/>
      </c>
      <c r="H777" s="23" t="str">
        <f t="shared" si="72"/>
        <v/>
      </c>
      <c r="I777" s="82" t="str">
        <f t="shared" si="73"/>
        <v/>
      </c>
      <c r="J777" s="82"/>
      <c r="K777" s="82"/>
    </row>
    <row r="778" spans="2:11" ht="15" customHeight="1">
      <c r="B778" s="9">
        <v>53</v>
      </c>
      <c r="C778" s="23" t="str">
        <f t="shared" si="67"/>
        <v/>
      </c>
      <c r="D778" s="23" t="str">
        <f t="shared" si="68"/>
        <v/>
      </c>
      <c r="E778" s="12" t="str">
        <f t="shared" si="69"/>
        <v/>
      </c>
      <c r="F778" s="12" t="str">
        <f t="shared" si="70"/>
        <v/>
      </c>
      <c r="G778" s="12" t="str">
        <f t="shared" si="71"/>
        <v/>
      </c>
      <c r="H778" s="23" t="str">
        <f t="shared" si="72"/>
        <v/>
      </c>
      <c r="I778" s="82" t="str">
        <f t="shared" si="73"/>
        <v/>
      </c>
      <c r="J778" s="82"/>
      <c r="K778" s="82"/>
    </row>
    <row r="779" spans="2:11" ht="15" customHeight="1">
      <c r="B779" s="9">
        <v>54</v>
      </c>
      <c r="C779" s="23" t="str">
        <f t="shared" si="67"/>
        <v/>
      </c>
      <c r="D779" s="23" t="str">
        <f t="shared" si="68"/>
        <v/>
      </c>
      <c r="E779" s="12" t="str">
        <f t="shared" si="69"/>
        <v/>
      </c>
      <c r="F779" s="12" t="str">
        <f t="shared" si="70"/>
        <v/>
      </c>
      <c r="G779" s="12" t="str">
        <f t="shared" si="71"/>
        <v/>
      </c>
      <c r="H779" s="23" t="str">
        <f t="shared" si="72"/>
        <v/>
      </c>
      <c r="I779" s="82" t="str">
        <f t="shared" si="73"/>
        <v/>
      </c>
      <c r="J779" s="82"/>
      <c r="K779" s="82"/>
    </row>
    <row r="780" spans="2:11" ht="15" customHeight="1">
      <c r="B780" s="9">
        <v>55</v>
      </c>
      <c r="C780" s="23" t="str">
        <f t="shared" si="67"/>
        <v/>
      </c>
      <c r="D780" s="23" t="str">
        <f t="shared" si="68"/>
        <v/>
      </c>
      <c r="E780" s="12" t="str">
        <f t="shared" si="69"/>
        <v/>
      </c>
      <c r="F780" s="12" t="str">
        <f t="shared" si="70"/>
        <v/>
      </c>
      <c r="G780" s="12" t="str">
        <f t="shared" si="71"/>
        <v/>
      </c>
      <c r="H780" s="23" t="str">
        <f t="shared" si="72"/>
        <v/>
      </c>
      <c r="I780" s="82" t="str">
        <f t="shared" si="73"/>
        <v/>
      </c>
      <c r="J780" s="82"/>
      <c r="K780" s="82"/>
    </row>
    <row r="781" spans="2:11" ht="15" customHeight="1">
      <c r="B781" s="9">
        <v>56</v>
      </c>
      <c r="C781" s="23" t="str">
        <f t="shared" si="67"/>
        <v/>
      </c>
      <c r="D781" s="23" t="str">
        <f t="shared" si="68"/>
        <v/>
      </c>
      <c r="E781" s="12" t="str">
        <f t="shared" si="69"/>
        <v/>
      </c>
      <c r="F781" s="12" t="str">
        <f t="shared" si="70"/>
        <v/>
      </c>
      <c r="G781" s="12" t="str">
        <f t="shared" si="71"/>
        <v/>
      </c>
      <c r="H781" s="23" t="str">
        <f t="shared" si="72"/>
        <v/>
      </c>
      <c r="I781" s="82" t="str">
        <f t="shared" si="73"/>
        <v/>
      </c>
      <c r="J781" s="82"/>
      <c r="K781" s="82"/>
    </row>
    <row r="782" spans="2:11" ht="15" customHeight="1">
      <c r="B782" s="9">
        <v>57</v>
      </c>
      <c r="C782" s="23" t="str">
        <f t="shared" si="67"/>
        <v/>
      </c>
      <c r="D782" s="23" t="str">
        <f t="shared" si="68"/>
        <v/>
      </c>
      <c r="E782" s="12" t="str">
        <f t="shared" si="69"/>
        <v/>
      </c>
      <c r="F782" s="12" t="str">
        <f t="shared" si="70"/>
        <v/>
      </c>
      <c r="G782" s="12" t="str">
        <f t="shared" si="71"/>
        <v/>
      </c>
      <c r="H782" s="23" t="str">
        <f t="shared" si="72"/>
        <v/>
      </c>
      <c r="I782" s="82" t="str">
        <f t="shared" si="73"/>
        <v/>
      </c>
      <c r="J782" s="82"/>
      <c r="K782" s="82"/>
    </row>
    <row r="783" spans="2:11" ht="15" customHeight="1">
      <c r="B783" s="9">
        <v>58</v>
      </c>
      <c r="C783" s="23" t="str">
        <f t="shared" si="67"/>
        <v/>
      </c>
      <c r="D783" s="23" t="str">
        <f t="shared" si="68"/>
        <v/>
      </c>
      <c r="E783" s="12" t="str">
        <f t="shared" si="69"/>
        <v/>
      </c>
      <c r="F783" s="12" t="str">
        <f t="shared" si="70"/>
        <v/>
      </c>
      <c r="G783" s="12" t="str">
        <f t="shared" si="71"/>
        <v/>
      </c>
      <c r="H783" s="23" t="str">
        <f t="shared" si="72"/>
        <v/>
      </c>
      <c r="I783" s="82" t="str">
        <f t="shared" si="73"/>
        <v/>
      </c>
      <c r="J783" s="82"/>
      <c r="K783" s="82"/>
    </row>
    <row r="784" spans="2:11" ht="15" customHeight="1">
      <c r="B784" s="9">
        <v>59</v>
      </c>
      <c r="C784" s="23" t="str">
        <f t="shared" si="67"/>
        <v/>
      </c>
      <c r="D784" s="23" t="str">
        <f t="shared" si="68"/>
        <v/>
      </c>
      <c r="E784" s="12" t="str">
        <f t="shared" si="69"/>
        <v/>
      </c>
      <c r="F784" s="12" t="str">
        <f t="shared" si="70"/>
        <v/>
      </c>
      <c r="G784" s="12" t="str">
        <f t="shared" si="71"/>
        <v/>
      </c>
      <c r="H784" s="23" t="str">
        <f t="shared" si="72"/>
        <v/>
      </c>
      <c r="I784" s="82" t="str">
        <f t="shared" si="73"/>
        <v/>
      </c>
      <c r="J784" s="82"/>
      <c r="K784" s="82"/>
    </row>
    <row r="785" spans="2:11" ht="15" customHeight="1">
      <c r="B785" s="9">
        <v>60</v>
      </c>
      <c r="C785" s="23" t="str">
        <f t="shared" si="67"/>
        <v/>
      </c>
      <c r="D785" s="23" t="str">
        <f t="shared" si="68"/>
        <v/>
      </c>
      <c r="E785" s="12" t="str">
        <f t="shared" si="69"/>
        <v/>
      </c>
      <c r="F785" s="12" t="str">
        <f t="shared" si="70"/>
        <v/>
      </c>
      <c r="G785" s="12" t="str">
        <f t="shared" si="71"/>
        <v/>
      </c>
      <c r="H785" s="23" t="str">
        <f t="shared" si="72"/>
        <v/>
      </c>
      <c r="I785" s="82" t="str">
        <f t="shared" si="73"/>
        <v/>
      </c>
      <c r="J785" s="82"/>
      <c r="K785" s="82"/>
    </row>
    <row r="786" spans="2:11" ht="15" customHeight="1">
      <c r="B786" s="9">
        <v>61</v>
      </c>
      <c r="C786" s="23" t="str">
        <f t="shared" si="67"/>
        <v/>
      </c>
      <c r="D786" s="23" t="str">
        <f t="shared" si="68"/>
        <v/>
      </c>
      <c r="E786" s="12" t="str">
        <f t="shared" si="69"/>
        <v/>
      </c>
      <c r="F786" s="12" t="str">
        <f t="shared" si="70"/>
        <v/>
      </c>
      <c r="G786" s="12" t="str">
        <f t="shared" si="71"/>
        <v/>
      </c>
      <c r="H786" s="23" t="str">
        <f t="shared" si="72"/>
        <v/>
      </c>
      <c r="I786" s="82" t="str">
        <f t="shared" si="73"/>
        <v/>
      </c>
      <c r="J786" s="82"/>
      <c r="K786" s="82"/>
    </row>
    <row r="787" spans="2:11" ht="15" customHeight="1">
      <c r="B787" s="9">
        <v>62</v>
      </c>
      <c r="C787" s="23" t="str">
        <f t="shared" si="67"/>
        <v/>
      </c>
      <c r="D787" s="23" t="str">
        <f t="shared" si="68"/>
        <v/>
      </c>
      <c r="E787" s="12" t="str">
        <f t="shared" si="69"/>
        <v/>
      </c>
      <c r="F787" s="12" t="str">
        <f t="shared" si="70"/>
        <v/>
      </c>
      <c r="G787" s="12" t="str">
        <f t="shared" si="71"/>
        <v/>
      </c>
      <c r="H787" s="23" t="str">
        <f t="shared" si="72"/>
        <v/>
      </c>
      <c r="I787" s="82" t="str">
        <f t="shared" si="73"/>
        <v/>
      </c>
      <c r="J787" s="82"/>
      <c r="K787" s="82"/>
    </row>
    <row r="788" spans="2:11" ht="15" customHeight="1">
      <c r="B788" s="9">
        <v>63</v>
      </c>
      <c r="C788" s="23" t="str">
        <f t="shared" si="67"/>
        <v/>
      </c>
      <c r="D788" s="23" t="str">
        <f t="shared" si="68"/>
        <v/>
      </c>
      <c r="E788" s="12" t="str">
        <f t="shared" si="69"/>
        <v/>
      </c>
      <c r="F788" s="12" t="str">
        <f t="shared" si="70"/>
        <v/>
      </c>
      <c r="G788" s="12" t="str">
        <f t="shared" si="71"/>
        <v/>
      </c>
      <c r="H788" s="23" t="str">
        <f t="shared" si="72"/>
        <v/>
      </c>
      <c r="I788" s="82" t="str">
        <f t="shared" si="73"/>
        <v/>
      </c>
      <c r="J788" s="82"/>
      <c r="K788" s="82"/>
    </row>
    <row r="789" spans="2:11" ht="15" customHeight="1">
      <c r="B789" s="9">
        <v>64</v>
      </c>
      <c r="C789" s="23" t="str">
        <f t="shared" si="67"/>
        <v/>
      </c>
      <c r="D789" s="23" t="str">
        <f t="shared" si="68"/>
        <v/>
      </c>
      <c r="E789" s="12" t="str">
        <f t="shared" si="69"/>
        <v/>
      </c>
      <c r="F789" s="12" t="str">
        <f t="shared" si="70"/>
        <v/>
      </c>
      <c r="G789" s="12" t="str">
        <f t="shared" si="71"/>
        <v/>
      </c>
      <c r="H789" s="23" t="str">
        <f t="shared" si="72"/>
        <v/>
      </c>
      <c r="I789" s="82" t="str">
        <f t="shared" si="73"/>
        <v/>
      </c>
      <c r="J789" s="82"/>
      <c r="K789" s="82"/>
    </row>
    <row r="790" spans="2:11" ht="15" customHeight="1">
      <c r="B790" s="9">
        <v>65</v>
      </c>
      <c r="C790" s="23" t="str">
        <f t="shared" ref="C790:C825" si="74">IFERROR(VLOOKUP("その他の社会活動"&amp;B790,$A$3:$J$383,3,FALSE),"")</f>
        <v/>
      </c>
      <c r="D790" s="23" t="str">
        <f t="shared" ref="D790:D825" si="75">IFERROR(VLOOKUP("その他の社会活動"&amp;B790,$A$3:$J$383,4,FALSE),"")</f>
        <v/>
      </c>
      <c r="E790" s="12" t="str">
        <f t="shared" ref="E790:E825" si="76">IFERROR(VLOOKUP("その他の社会活動"&amp;B790,$A$3:$J$383,5,FALSE),"")</f>
        <v/>
      </c>
      <c r="F790" s="12" t="str">
        <f t="shared" ref="F790:F825" si="77">IFERROR(VLOOKUP("その他の社会活動"&amp;B790,$A$3:$J$383,6,FALSE),"")</f>
        <v/>
      </c>
      <c r="G790" s="12" t="str">
        <f t="shared" ref="G790:G825" si="78">IFERROR(VLOOKUP("その他の社会活動"&amp;B790,$A$3:$J$383,7,FALSE),"")</f>
        <v/>
      </c>
      <c r="H790" s="23" t="str">
        <f t="shared" ref="H790:H825" si="79">IFERROR(VLOOKUP("その他の社会活動"&amp;B790,$A$3:$J$383,8,FALSE),"")</f>
        <v/>
      </c>
      <c r="I790" s="82" t="str">
        <f t="shared" ref="I790:I825" si="80">IFERROR(VLOOKUP("その他の社会活動"&amp;B790,$A$3:$J$383,10,FALSE),"")</f>
        <v/>
      </c>
      <c r="J790" s="82"/>
      <c r="K790" s="82"/>
    </row>
    <row r="791" spans="2:11" ht="15" customHeight="1">
      <c r="B791" s="9">
        <v>66</v>
      </c>
      <c r="C791" s="23" t="str">
        <f t="shared" si="74"/>
        <v/>
      </c>
      <c r="D791" s="23" t="str">
        <f t="shared" si="75"/>
        <v/>
      </c>
      <c r="E791" s="12" t="str">
        <f t="shared" si="76"/>
        <v/>
      </c>
      <c r="F791" s="12" t="str">
        <f t="shared" si="77"/>
        <v/>
      </c>
      <c r="G791" s="12" t="str">
        <f t="shared" si="78"/>
        <v/>
      </c>
      <c r="H791" s="23" t="str">
        <f t="shared" si="79"/>
        <v/>
      </c>
      <c r="I791" s="82" t="str">
        <f t="shared" si="80"/>
        <v/>
      </c>
      <c r="J791" s="82"/>
      <c r="K791" s="82"/>
    </row>
    <row r="792" spans="2:11" ht="15" customHeight="1">
      <c r="B792" s="9">
        <v>67</v>
      </c>
      <c r="C792" s="23" t="str">
        <f t="shared" si="74"/>
        <v/>
      </c>
      <c r="D792" s="23" t="str">
        <f t="shared" si="75"/>
        <v/>
      </c>
      <c r="E792" s="12" t="str">
        <f t="shared" si="76"/>
        <v/>
      </c>
      <c r="F792" s="12" t="str">
        <f t="shared" si="77"/>
        <v/>
      </c>
      <c r="G792" s="12" t="str">
        <f t="shared" si="78"/>
        <v/>
      </c>
      <c r="H792" s="23" t="str">
        <f t="shared" si="79"/>
        <v/>
      </c>
      <c r="I792" s="82" t="str">
        <f t="shared" si="80"/>
        <v/>
      </c>
      <c r="J792" s="82"/>
      <c r="K792" s="82"/>
    </row>
    <row r="793" spans="2:11" ht="15" customHeight="1">
      <c r="B793" s="9">
        <v>68</v>
      </c>
      <c r="C793" s="23" t="str">
        <f t="shared" si="74"/>
        <v/>
      </c>
      <c r="D793" s="23" t="str">
        <f t="shared" si="75"/>
        <v/>
      </c>
      <c r="E793" s="12" t="str">
        <f t="shared" si="76"/>
        <v/>
      </c>
      <c r="F793" s="12" t="str">
        <f t="shared" si="77"/>
        <v/>
      </c>
      <c r="G793" s="12" t="str">
        <f t="shared" si="78"/>
        <v/>
      </c>
      <c r="H793" s="23" t="str">
        <f t="shared" si="79"/>
        <v/>
      </c>
      <c r="I793" s="82" t="str">
        <f t="shared" si="80"/>
        <v/>
      </c>
      <c r="J793" s="82"/>
      <c r="K793" s="82"/>
    </row>
    <row r="794" spans="2:11" ht="15" customHeight="1">
      <c r="B794" s="9">
        <v>69</v>
      </c>
      <c r="C794" s="23" t="str">
        <f t="shared" si="74"/>
        <v/>
      </c>
      <c r="D794" s="23" t="str">
        <f t="shared" si="75"/>
        <v/>
      </c>
      <c r="E794" s="12" t="str">
        <f t="shared" si="76"/>
        <v/>
      </c>
      <c r="F794" s="12" t="str">
        <f t="shared" si="77"/>
        <v/>
      </c>
      <c r="G794" s="12" t="str">
        <f t="shared" si="78"/>
        <v/>
      </c>
      <c r="H794" s="23" t="str">
        <f t="shared" si="79"/>
        <v/>
      </c>
      <c r="I794" s="82" t="str">
        <f t="shared" si="80"/>
        <v/>
      </c>
      <c r="J794" s="82"/>
      <c r="K794" s="82"/>
    </row>
    <row r="795" spans="2:11" ht="15" customHeight="1">
      <c r="B795" s="9">
        <v>70</v>
      </c>
      <c r="C795" s="23" t="str">
        <f t="shared" si="74"/>
        <v/>
      </c>
      <c r="D795" s="23" t="str">
        <f t="shared" si="75"/>
        <v/>
      </c>
      <c r="E795" s="12" t="str">
        <f t="shared" si="76"/>
        <v/>
      </c>
      <c r="F795" s="12" t="str">
        <f t="shared" si="77"/>
        <v/>
      </c>
      <c r="G795" s="12" t="str">
        <f t="shared" si="78"/>
        <v/>
      </c>
      <c r="H795" s="23" t="str">
        <f t="shared" si="79"/>
        <v/>
      </c>
      <c r="I795" s="82" t="str">
        <f t="shared" si="80"/>
        <v/>
      </c>
      <c r="J795" s="82"/>
      <c r="K795" s="82"/>
    </row>
    <row r="796" spans="2:11" ht="15" customHeight="1">
      <c r="B796" s="9">
        <v>71</v>
      </c>
      <c r="C796" s="23" t="str">
        <f t="shared" si="74"/>
        <v/>
      </c>
      <c r="D796" s="23" t="str">
        <f t="shared" si="75"/>
        <v/>
      </c>
      <c r="E796" s="12" t="str">
        <f t="shared" si="76"/>
        <v/>
      </c>
      <c r="F796" s="12" t="str">
        <f t="shared" si="77"/>
        <v/>
      </c>
      <c r="G796" s="12" t="str">
        <f t="shared" si="78"/>
        <v/>
      </c>
      <c r="H796" s="23" t="str">
        <f t="shared" si="79"/>
        <v/>
      </c>
      <c r="I796" s="82" t="str">
        <f t="shared" si="80"/>
        <v/>
      </c>
      <c r="J796" s="82"/>
      <c r="K796" s="82"/>
    </row>
    <row r="797" spans="2:11" ht="15" customHeight="1">
      <c r="B797" s="9">
        <v>72</v>
      </c>
      <c r="C797" s="23" t="str">
        <f t="shared" si="74"/>
        <v/>
      </c>
      <c r="D797" s="23" t="str">
        <f t="shared" si="75"/>
        <v/>
      </c>
      <c r="E797" s="12" t="str">
        <f t="shared" si="76"/>
        <v/>
      </c>
      <c r="F797" s="12" t="str">
        <f t="shared" si="77"/>
        <v/>
      </c>
      <c r="G797" s="12" t="str">
        <f t="shared" si="78"/>
        <v/>
      </c>
      <c r="H797" s="23" t="str">
        <f t="shared" si="79"/>
        <v/>
      </c>
      <c r="I797" s="82" t="str">
        <f t="shared" si="80"/>
        <v/>
      </c>
      <c r="J797" s="82"/>
      <c r="K797" s="82"/>
    </row>
    <row r="798" spans="2:11" ht="15" customHeight="1">
      <c r="B798" s="9">
        <v>73</v>
      </c>
      <c r="C798" s="23" t="str">
        <f t="shared" si="74"/>
        <v/>
      </c>
      <c r="D798" s="23" t="str">
        <f t="shared" si="75"/>
        <v/>
      </c>
      <c r="E798" s="12" t="str">
        <f t="shared" si="76"/>
        <v/>
      </c>
      <c r="F798" s="12" t="str">
        <f t="shared" si="77"/>
        <v/>
      </c>
      <c r="G798" s="12" t="str">
        <f t="shared" si="78"/>
        <v/>
      </c>
      <c r="H798" s="23" t="str">
        <f t="shared" si="79"/>
        <v/>
      </c>
      <c r="I798" s="82" t="str">
        <f t="shared" si="80"/>
        <v/>
      </c>
      <c r="J798" s="82"/>
      <c r="K798" s="82"/>
    </row>
    <row r="799" spans="2:11" ht="15" customHeight="1">
      <c r="B799" s="9">
        <v>74</v>
      </c>
      <c r="C799" s="23" t="str">
        <f t="shared" si="74"/>
        <v/>
      </c>
      <c r="D799" s="23" t="str">
        <f t="shared" si="75"/>
        <v/>
      </c>
      <c r="E799" s="12" t="str">
        <f t="shared" si="76"/>
        <v/>
      </c>
      <c r="F799" s="12" t="str">
        <f t="shared" si="77"/>
        <v/>
      </c>
      <c r="G799" s="12" t="str">
        <f t="shared" si="78"/>
        <v/>
      </c>
      <c r="H799" s="23" t="str">
        <f t="shared" si="79"/>
        <v/>
      </c>
      <c r="I799" s="82" t="str">
        <f t="shared" si="80"/>
        <v/>
      </c>
      <c r="J799" s="82"/>
      <c r="K799" s="82"/>
    </row>
    <row r="800" spans="2:11" ht="15" customHeight="1">
      <c r="B800" s="9">
        <v>75</v>
      </c>
      <c r="C800" s="23" t="str">
        <f t="shared" si="74"/>
        <v/>
      </c>
      <c r="D800" s="23" t="str">
        <f t="shared" si="75"/>
        <v/>
      </c>
      <c r="E800" s="12" t="str">
        <f t="shared" si="76"/>
        <v/>
      </c>
      <c r="F800" s="12" t="str">
        <f t="shared" si="77"/>
        <v/>
      </c>
      <c r="G800" s="12" t="str">
        <f t="shared" si="78"/>
        <v/>
      </c>
      <c r="H800" s="23" t="str">
        <f t="shared" si="79"/>
        <v/>
      </c>
      <c r="I800" s="82" t="str">
        <f t="shared" si="80"/>
        <v/>
      </c>
      <c r="J800" s="82"/>
      <c r="K800" s="82"/>
    </row>
    <row r="801" spans="2:11" ht="15" customHeight="1">
      <c r="B801" s="9">
        <v>76</v>
      </c>
      <c r="C801" s="23" t="str">
        <f t="shared" si="74"/>
        <v/>
      </c>
      <c r="D801" s="23" t="str">
        <f t="shared" si="75"/>
        <v/>
      </c>
      <c r="E801" s="12" t="str">
        <f t="shared" si="76"/>
        <v/>
      </c>
      <c r="F801" s="12" t="str">
        <f t="shared" si="77"/>
        <v/>
      </c>
      <c r="G801" s="12" t="str">
        <f t="shared" si="78"/>
        <v/>
      </c>
      <c r="H801" s="23" t="str">
        <f t="shared" si="79"/>
        <v/>
      </c>
      <c r="I801" s="82" t="str">
        <f t="shared" si="80"/>
        <v/>
      </c>
      <c r="J801" s="82"/>
      <c r="K801" s="82"/>
    </row>
    <row r="802" spans="2:11" ht="15" customHeight="1">
      <c r="B802" s="9">
        <v>77</v>
      </c>
      <c r="C802" s="23" t="str">
        <f t="shared" si="74"/>
        <v/>
      </c>
      <c r="D802" s="23" t="str">
        <f t="shared" si="75"/>
        <v/>
      </c>
      <c r="E802" s="12" t="str">
        <f t="shared" si="76"/>
        <v/>
      </c>
      <c r="F802" s="12" t="str">
        <f t="shared" si="77"/>
        <v/>
      </c>
      <c r="G802" s="12" t="str">
        <f t="shared" si="78"/>
        <v/>
      </c>
      <c r="H802" s="23" t="str">
        <f t="shared" si="79"/>
        <v/>
      </c>
      <c r="I802" s="82" t="str">
        <f t="shared" si="80"/>
        <v/>
      </c>
      <c r="J802" s="82"/>
      <c r="K802" s="82"/>
    </row>
    <row r="803" spans="2:11" ht="15" customHeight="1">
      <c r="B803" s="9">
        <v>78</v>
      </c>
      <c r="C803" s="23" t="str">
        <f t="shared" si="74"/>
        <v/>
      </c>
      <c r="D803" s="23" t="str">
        <f t="shared" si="75"/>
        <v/>
      </c>
      <c r="E803" s="12" t="str">
        <f t="shared" si="76"/>
        <v/>
      </c>
      <c r="F803" s="12" t="str">
        <f t="shared" si="77"/>
        <v/>
      </c>
      <c r="G803" s="12" t="str">
        <f t="shared" si="78"/>
        <v/>
      </c>
      <c r="H803" s="23" t="str">
        <f t="shared" si="79"/>
        <v/>
      </c>
      <c r="I803" s="82" t="str">
        <f t="shared" si="80"/>
        <v/>
      </c>
      <c r="J803" s="82"/>
      <c r="K803" s="82"/>
    </row>
    <row r="804" spans="2:11" ht="15" customHeight="1">
      <c r="B804" s="9">
        <v>79</v>
      </c>
      <c r="C804" s="23" t="str">
        <f t="shared" si="74"/>
        <v/>
      </c>
      <c r="D804" s="23" t="str">
        <f t="shared" si="75"/>
        <v/>
      </c>
      <c r="E804" s="12" t="str">
        <f t="shared" si="76"/>
        <v/>
      </c>
      <c r="F804" s="12" t="str">
        <f t="shared" si="77"/>
        <v/>
      </c>
      <c r="G804" s="12" t="str">
        <f t="shared" si="78"/>
        <v/>
      </c>
      <c r="H804" s="23" t="str">
        <f t="shared" si="79"/>
        <v/>
      </c>
      <c r="I804" s="82" t="str">
        <f t="shared" si="80"/>
        <v/>
      </c>
      <c r="J804" s="82"/>
      <c r="K804" s="82"/>
    </row>
    <row r="805" spans="2:11" ht="15" customHeight="1">
      <c r="B805" s="9">
        <v>80</v>
      </c>
      <c r="C805" s="23" t="str">
        <f t="shared" si="74"/>
        <v/>
      </c>
      <c r="D805" s="23" t="str">
        <f t="shared" si="75"/>
        <v/>
      </c>
      <c r="E805" s="12" t="str">
        <f t="shared" si="76"/>
        <v/>
      </c>
      <c r="F805" s="12" t="str">
        <f t="shared" si="77"/>
        <v/>
      </c>
      <c r="G805" s="12" t="str">
        <f t="shared" si="78"/>
        <v/>
      </c>
      <c r="H805" s="23" t="str">
        <f t="shared" si="79"/>
        <v/>
      </c>
      <c r="I805" s="82" t="str">
        <f t="shared" si="80"/>
        <v/>
      </c>
      <c r="J805" s="82"/>
      <c r="K805" s="82"/>
    </row>
    <row r="806" spans="2:11" ht="15" customHeight="1">
      <c r="B806" s="9">
        <v>81</v>
      </c>
      <c r="C806" s="23" t="str">
        <f t="shared" si="74"/>
        <v/>
      </c>
      <c r="D806" s="23" t="str">
        <f t="shared" si="75"/>
        <v/>
      </c>
      <c r="E806" s="12" t="str">
        <f t="shared" si="76"/>
        <v/>
      </c>
      <c r="F806" s="12" t="str">
        <f t="shared" si="77"/>
        <v/>
      </c>
      <c r="G806" s="12" t="str">
        <f t="shared" si="78"/>
        <v/>
      </c>
      <c r="H806" s="23" t="str">
        <f t="shared" si="79"/>
        <v/>
      </c>
      <c r="I806" s="82" t="str">
        <f t="shared" si="80"/>
        <v/>
      </c>
      <c r="J806" s="82"/>
      <c r="K806" s="82"/>
    </row>
    <row r="807" spans="2:11" ht="15" customHeight="1">
      <c r="B807" s="9">
        <v>82</v>
      </c>
      <c r="C807" s="23" t="str">
        <f t="shared" si="74"/>
        <v/>
      </c>
      <c r="D807" s="23" t="str">
        <f t="shared" si="75"/>
        <v/>
      </c>
      <c r="E807" s="12" t="str">
        <f t="shared" si="76"/>
        <v/>
      </c>
      <c r="F807" s="12" t="str">
        <f t="shared" si="77"/>
        <v/>
      </c>
      <c r="G807" s="12" t="str">
        <f t="shared" si="78"/>
        <v/>
      </c>
      <c r="H807" s="23" t="str">
        <f t="shared" si="79"/>
        <v/>
      </c>
      <c r="I807" s="82" t="str">
        <f t="shared" si="80"/>
        <v/>
      </c>
      <c r="J807" s="82"/>
      <c r="K807" s="82"/>
    </row>
    <row r="808" spans="2:11" ht="15" customHeight="1">
      <c r="B808" s="9">
        <v>83</v>
      </c>
      <c r="C808" s="23" t="str">
        <f t="shared" si="74"/>
        <v/>
      </c>
      <c r="D808" s="23" t="str">
        <f t="shared" si="75"/>
        <v/>
      </c>
      <c r="E808" s="12" t="str">
        <f t="shared" si="76"/>
        <v/>
      </c>
      <c r="F808" s="12" t="str">
        <f t="shared" si="77"/>
        <v/>
      </c>
      <c r="G808" s="12" t="str">
        <f t="shared" si="78"/>
        <v/>
      </c>
      <c r="H808" s="23" t="str">
        <f t="shared" si="79"/>
        <v/>
      </c>
      <c r="I808" s="82" t="str">
        <f t="shared" si="80"/>
        <v/>
      </c>
      <c r="J808" s="82"/>
      <c r="K808" s="82"/>
    </row>
    <row r="809" spans="2:11" ht="15" customHeight="1">
      <c r="B809" s="9">
        <v>84</v>
      </c>
      <c r="C809" s="23" t="str">
        <f t="shared" si="74"/>
        <v/>
      </c>
      <c r="D809" s="23" t="str">
        <f t="shared" si="75"/>
        <v/>
      </c>
      <c r="E809" s="12" t="str">
        <f t="shared" si="76"/>
        <v/>
      </c>
      <c r="F809" s="12" t="str">
        <f t="shared" si="77"/>
        <v/>
      </c>
      <c r="G809" s="12" t="str">
        <f t="shared" si="78"/>
        <v/>
      </c>
      <c r="H809" s="23" t="str">
        <f t="shared" si="79"/>
        <v/>
      </c>
      <c r="I809" s="82" t="str">
        <f t="shared" si="80"/>
        <v/>
      </c>
      <c r="J809" s="82"/>
      <c r="K809" s="82"/>
    </row>
    <row r="810" spans="2:11" ht="15" customHeight="1">
      <c r="B810" s="9">
        <v>85</v>
      </c>
      <c r="C810" s="23" t="str">
        <f t="shared" si="74"/>
        <v/>
      </c>
      <c r="D810" s="23" t="str">
        <f t="shared" si="75"/>
        <v/>
      </c>
      <c r="E810" s="12" t="str">
        <f t="shared" si="76"/>
        <v/>
      </c>
      <c r="F810" s="12" t="str">
        <f t="shared" si="77"/>
        <v/>
      </c>
      <c r="G810" s="12" t="str">
        <f t="shared" si="78"/>
        <v/>
      </c>
      <c r="H810" s="23" t="str">
        <f t="shared" si="79"/>
        <v/>
      </c>
      <c r="I810" s="82" t="str">
        <f t="shared" si="80"/>
        <v/>
      </c>
      <c r="J810" s="82"/>
      <c r="K810" s="82"/>
    </row>
    <row r="811" spans="2:11" ht="15" customHeight="1">
      <c r="B811" s="9">
        <v>86</v>
      </c>
      <c r="C811" s="23" t="str">
        <f t="shared" si="74"/>
        <v/>
      </c>
      <c r="D811" s="23" t="str">
        <f t="shared" si="75"/>
        <v/>
      </c>
      <c r="E811" s="12" t="str">
        <f t="shared" si="76"/>
        <v/>
      </c>
      <c r="F811" s="12" t="str">
        <f t="shared" si="77"/>
        <v/>
      </c>
      <c r="G811" s="12" t="str">
        <f t="shared" si="78"/>
        <v/>
      </c>
      <c r="H811" s="23" t="str">
        <f t="shared" si="79"/>
        <v/>
      </c>
      <c r="I811" s="82" t="str">
        <f t="shared" si="80"/>
        <v/>
      </c>
      <c r="J811" s="82"/>
      <c r="K811" s="82"/>
    </row>
    <row r="812" spans="2:11" ht="15" customHeight="1">
      <c r="B812" s="9">
        <v>87</v>
      </c>
      <c r="C812" s="23" t="str">
        <f t="shared" si="74"/>
        <v/>
      </c>
      <c r="D812" s="23" t="str">
        <f t="shared" si="75"/>
        <v/>
      </c>
      <c r="E812" s="12" t="str">
        <f t="shared" si="76"/>
        <v/>
      </c>
      <c r="F812" s="12" t="str">
        <f t="shared" si="77"/>
        <v/>
      </c>
      <c r="G812" s="12" t="str">
        <f t="shared" si="78"/>
        <v/>
      </c>
      <c r="H812" s="23" t="str">
        <f t="shared" si="79"/>
        <v/>
      </c>
      <c r="I812" s="82" t="str">
        <f t="shared" si="80"/>
        <v/>
      </c>
      <c r="J812" s="82"/>
      <c r="K812" s="82"/>
    </row>
    <row r="813" spans="2:11" ht="15" customHeight="1">
      <c r="B813" s="9">
        <v>88</v>
      </c>
      <c r="C813" s="23" t="str">
        <f t="shared" si="74"/>
        <v/>
      </c>
      <c r="D813" s="23" t="str">
        <f t="shared" si="75"/>
        <v/>
      </c>
      <c r="E813" s="12" t="str">
        <f t="shared" si="76"/>
        <v/>
      </c>
      <c r="F813" s="12" t="str">
        <f t="shared" si="77"/>
        <v/>
      </c>
      <c r="G813" s="12" t="str">
        <f t="shared" si="78"/>
        <v/>
      </c>
      <c r="H813" s="23" t="str">
        <f t="shared" si="79"/>
        <v/>
      </c>
      <c r="I813" s="82" t="str">
        <f t="shared" si="80"/>
        <v/>
      </c>
      <c r="J813" s="82"/>
      <c r="K813" s="82"/>
    </row>
    <row r="814" spans="2:11" ht="15" customHeight="1">
      <c r="B814" s="9">
        <v>89</v>
      </c>
      <c r="C814" s="23" t="str">
        <f t="shared" si="74"/>
        <v/>
      </c>
      <c r="D814" s="23" t="str">
        <f t="shared" si="75"/>
        <v/>
      </c>
      <c r="E814" s="12" t="str">
        <f t="shared" si="76"/>
        <v/>
      </c>
      <c r="F814" s="12" t="str">
        <f t="shared" si="77"/>
        <v/>
      </c>
      <c r="G814" s="12" t="str">
        <f t="shared" si="78"/>
        <v/>
      </c>
      <c r="H814" s="23" t="str">
        <f t="shared" si="79"/>
        <v/>
      </c>
      <c r="I814" s="82" t="str">
        <f t="shared" si="80"/>
        <v/>
      </c>
      <c r="J814" s="82"/>
      <c r="K814" s="82"/>
    </row>
    <row r="815" spans="2:11" ht="15" customHeight="1">
      <c r="B815" s="9">
        <v>90</v>
      </c>
      <c r="C815" s="23" t="str">
        <f t="shared" si="74"/>
        <v/>
      </c>
      <c r="D815" s="23" t="str">
        <f t="shared" si="75"/>
        <v/>
      </c>
      <c r="E815" s="12" t="str">
        <f t="shared" si="76"/>
        <v/>
      </c>
      <c r="F815" s="12" t="str">
        <f t="shared" si="77"/>
        <v/>
      </c>
      <c r="G815" s="12" t="str">
        <f t="shared" si="78"/>
        <v/>
      </c>
      <c r="H815" s="23" t="str">
        <f t="shared" si="79"/>
        <v/>
      </c>
      <c r="I815" s="82" t="str">
        <f t="shared" si="80"/>
        <v/>
      </c>
      <c r="J815" s="82"/>
      <c r="K815" s="82"/>
    </row>
    <row r="816" spans="2:11" ht="15" customHeight="1">
      <c r="B816" s="9">
        <v>91</v>
      </c>
      <c r="C816" s="23" t="str">
        <f t="shared" si="74"/>
        <v/>
      </c>
      <c r="D816" s="23" t="str">
        <f t="shared" si="75"/>
        <v/>
      </c>
      <c r="E816" s="12" t="str">
        <f t="shared" si="76"/>
        <v/>
      </c>
      <c r="F816" s="12" t="str">
        <f t="shared" si="77"/>
        <v/>
      </c>
      <c r="G816" s="12" t="str">
        <f t="shared" si="78"/>
        <v/>
      </c>
      <c r="H816" s="23" t="str">
        <f t="shared" si="79"/>
        <v/>
      </c>
      <c r="I816" s="82" t="str">
        <f t="shared" si="80"/>
        <v/>
      </c>
      <c r="J816" s="82"/>
      <c r="K816" s="82"/>
    </row>
    <row r="817" spans="2:11" ht="15" customHeight="1">
      <c r="B817" s="9">
        <v>92</v>
      </c>
      <c r="C817" s="23" t="str">
        <f t="shared" si="74"/>
        <v/>
      </c>
      <c r="D817" s="23" t="str">
        <f t="shared" si="75"/>
        <v/>
      </c>
      <c r="E817" s="12" t="str">
        <f t="shared" si="76"/>
        <v/>
      </c>
      <c r="F817" s="12" t="str">
        <f t="shared" si="77"/>
        <v/>
      </c>
      <c r="G817" s="12" t="str">
        <f t="shared" si="78"/>
        <v/>
      </c>
      <c r="H817" s="23" t="str">
        <f t="shared" si="79"/>
        <v/>
      </c>
      <c r="I817" s="82" t="str">
        <f t="shared" si="80"/>
        <v/>
      </c>
      <c r="J817" s="82"/>
      <c r="K817" s="82"/>
    </row>
    <row r="818" spans="2:11" ht="15" customHeight="1">
      <c r="B818" s="9">
        <v>93</v>
      </c>
      <c r="C818" s="23" t="str">
        <f t="shared" si="74"/>
        <v/>
      </c>
      <c r="D818" s="23" t="str">
        <f t="shared" si="75"/>
        <v/>
      </c>
      <c r="E818" s="12" t="str">
        <f t="shared" si="76"/>
        <v/>
      </c>
      <c r="F818" s="12" t="str">
        <f t="shared" si="77"/>
        <v/>
      </c>
      <c r="G818" s="12" t="str">
        <f t="shared" si="78"/>
        <v/>
      </c>
      <c r="H818" s="23" t="str">
        <f t="shared" si="79"/>
        <v/>
      </c>
      <c r="I818" s="82" t="str">
        <f t="shared" si="80"/>
        <v/>
      </c>
      <c r="J818" s="82"/>
      <c r="K818" s="82"/>
    </row>
    <row r="819" spans="2:11" ht="15" customHeight="1">
      <c r="B819" s="9">
        <v>94</v>
      </c>
      <c r="C819" s="23" t="str">
        <f t="shared" si="74"/>
        <v/>
      </c>
      <c r="D819" s="23" t="str">
        <f t="shared" si="75"/>
        <v/>
      </c>
      <c r="E819" s="12" t="str">
        <f t="shared" si="76"/>
        <v/>
      </c>
      <c r="F819" s="12" t="str">
        <f t="shared" si="77"/>
        <v/>
      </c>
      <c r="G819" s="12" t="str">
        <f t="shared" si="78"/>
        <v/>
      </c>
      <c r="H819" s="23" t="str">
        <f t="shared" si="79"/>
        <v/>
      </c>
      <c r="I819" s="82" t="str">
        <f t="shared" si="80"/>
        <v/>
      </c>
      <c r="J819" s="82"/>
      <c r="K819" s="82"/>
    </row>
    <row r="820" spans="2:11" ht="15" customHeight="1">
      <c r="B820" s="9">
        <v>95</v>
      </c>
      <c r="C820" s="23" t="str">
        <f t="shared" si="74"/>
        <v/>
      </c>
      <c r="D820" s="23" t="str">
        <f t="shared" si="75"/>
        <v/>
      </c>
      <c r="E820" s="12" t="str">
        <f t="shared" si="76"/>
        <v/>
      </c>
      <c r="F820" s="12" t="str">
        <f t="shared" si="77"/>
        <v/>
      </c>
      <c r="G820" s="12" t="str">
        <f t="shared" si="78"/>
        <v/>
      </c>
      <c r="H820" s="23" t="str">
        <f t="shared" si="79"/>
        <v/>
      </c>
      <c r="I820" s="82" t="str">
        <f t="shared" si="80"/>
        <v/>
      </c>
      <c r="J820" s="82"/>
      <c r="K820" s="82"/>
    </row>
    <row r="821" spans="2:11" ht="15" customHeight="1">
      <c r="B821" s="9">
        <v>96</v>
      </c>
      <c r="C821" s="23" t="str">
        <f t="shared" si="74"/>
        <v/>
      </c>
      <c r="D821" s="23" t="str">
        <f t="shared" si="75"/>
        <v/>
      </c>
      <c r="E821" s="12" t="str">
        <f t="shared" si="76"/>
        <v/>
      </c>
      <c r="F821" s="12" t="str">
        <f t="shared" si="77"/>
        <v/>
      </c>
      <c r="G821" s="12" t="str">
        <f t="shared" si="78"/>
        <v/>
      </c>
      <c r="H821" s="23" t="str">
        <f t="shared" si="79"/>
        <v/>
      </c>
      <c r="I821" s="82" t="str">
        <f t="shared" si="80"/>
        <v/>
      </c>
      <c r="J821" s="82"/>
      <c r="K821" s="82"/>
    </row>
    <row r="822" spans="2:11" ht="15" customHeight="1">
      <c r="B822" s="9">
        <v>97</v>
      </c>
      <c r="C822" s="23" t="str">
        <f t="shared" si="74"/>
        <v/>
      </c>
      <c r="D822" s="23" t="str">
        <f t="shared" si="75"/>
        <v/>
      </c>
      <c r="E822" s="12" t="str">
        <f t="shared" si="76"/>
        <v/>
      </c>
      <c r="F822" s="12" t="str">
        <f t="shared" si="77"/>
        <v/>
      </c>
      <c r="G822" s="12" t="str">
        <f t="shared" si="78"/>
        <v/>
      </c>
      <c r="H822" s="23" t="str">
        <f t="shared" si="79"/>
        <v/>
      </c>
      <c r="I822" s="82" t="str">
        <f t="shared" si="80"/>
        <v/>
      </c>
      <c r="J822" s="82"/>
      <c r="K822" s="82"/>
    </row>
    <row r="823" spans="2:11" ht="15" customHeight="1">
      <c r="B823" s="9">
        <v>98</v>
      </c>
      <c r="C823" s="23" t="str">
        <f t="shared" si="74"/>
        <v/>
      </c>
      <c r="D823" s="23" t="str">
        <f t="shared" si="75"/>
        <v/>
      </c>
      <c r="E823" s="12" t="str">
        <f t="shared" si="76"/>
        <v/>
      </c>
      <c r="F823" s="12" t="str">
        <f t="shared" si="77"/>
        <v/>
      </c>
      <c r="G823" s="12" t="str">
        <f t="shared" si="78"/>
        <v/>
      </c>
      <c r="H823" s="23" t="str">
        <f t="shared" si="79"/>
        <v/>
      </c>
      <c r="I823" s="82" t="str">
        <f t="shared" si="80"/>
        <v/>
      </c>
      <c r="J823" s="82"/>
      <c r="K823" s="82"/>
    </row>
    <row r="824" spans="2:11" ht="15" customHeight="1">
      <c r="B824" s="9">
        <v>99</v>
      </c>
      <c r="C824" s="23" t="str">
        <f t="shared" si="74"/>
        <v/>
      </c>
      <c r="D824" s="23" t="str">
        <f t="shared" si="75"/>
        <v/>
      </c>
      <c r="E824" s="12" t="str">
        <f t="shared" si="76"/>
        <v/>
      </c>
      <c r="F824" s="12" t="str">
        <f t="shared" si="77"/>
        <v/>
      </c>
      <c r="G824" s="12" t="str">
        <f t="shared" si="78"/>
        <v/>
      </c>
      <c r="H824" s="23" t="str">
        <f t="shared" si="79"/>
        <v/>
      </c>
      <c r="I824" s="82" t="str">
        <f t="shared" si="80"/>
        <v/>
      </c>
      <c r="J824" s="82"/>
      <c r="K824" s="82"/>
    </row>
    <row r="825" spans="2:11" ht="15" customHeight="1">
      <c r="B825" s="9">
        <v>100</v>
      </c>
      <c r="C825" s="23" t="str">
        <f t="shared" si="74"/>
        <v/>
      </c>
      <c r="D825" s="23" t="str">
        <f t="shared" si="75"/>
        <v/>
      </c>
      <c r="E825" s="12" t="str">
        <f t="shared" si="76"/>
        <v/>
      </c>
      <c r="F825" s="12" t="str">
        <f t="shared" si="77"/>
        <v/>
      </c>
      <c r="G825" s="12" t="str">
        <f t="shared" si="78"/>
        <v/>
      </c>
      <c r="H825" s="23" t="str">
        <f t="shared" si="79"/>
        <v/>
      </c>
      <c r="I825" s="82" t="str">
        <f t="shared" si="80"/>
        <v/>
      </c>
      <c r="J825" s="82"/>
      <c r="K825" s="82"/>
    </row>
    <row r="826" spans="2:11" ht="15" customHeight="1">
      <c r="C826" s="11"/>
      <c r="D826" s="11"/>
      <c r="H826" s="22" t="s">
        <v>111</v>
      </c>
      <c r="I826" s="85">
        <f>SUM(I726:I825)</f>
        <v>0</v>
      </c>
      <c r="J826" s="85"/>
      <c r="K826" s="85"/>
    </row>
    <row r="827" spans="2:11" ht="15" customHeight="1">
      <c r="C827" s="25" t="s">
        <v>102</v>
      </c>
      <c r="D827" s="11"/>
      <c r="H827" s="11"/>
    </row>
    <row r="828" spans="2:11" ht="15" customHeight="1">
      <c r="C828" s="22" t="s">
        <v>1</v>
      </c>
      <c r="D828" s="22" t="s">
        <v>5</v>
      </c>
      <c r="E828" s="22" t="s">
        <v>32</v>
      </c>
      <c r="F828" s="22" t="s">
        <v>21</v>
      </c>
      <c r="G828" s="22" t="s">
        <v>12</v>
      </c>
      <c r="H828" s="22" t="s">
        <v>13</v>
      </c>
      <c r="I828" s="81" t="s">
        <v>83</v>
      </c>
      <c r="J828" s="100"/>
      <c r="K828" s="111"/>
    </row>
    <row r="829" spans="2:11" ht="15" customHeight="1">
      <c r="B829" s="9">
        <v>1</v>
      </c>
      <c r="C829" s="23" t="str">
        <f t="shared" ref="C829:C892" si="81">IFERROR(VLOOKUP("補助対象外"&amp;B829,$A$3:$J$383,3,FALSE),"")</f>
        <v/>
      </c>
      <c r="D829" s="23" t="str">
        <f t="shared" ref="D829:D892" si="82">IFERROR(VLOOKUP("補助対象外"&amp;B829,$A$3:$J$383,4,FALSE),"")</f>
        <v/>
      </c>
      <c r="E829" s="12" t="str">
        <f t="shared" ref="E829:E892" si="83">IFERROR(VLOOKUP("補助対象外"&amp;B829,$A$3:$J$383,5,FALSE),"")</f>
        <v/>
      </c>
      <c r="F829" s="12" t="str">
        <f t="shared" ref="F829:F892" si="84">IFERROR(VLOOKUP("補助対象外"&amp;B829,$A$3:$J$383,6,FALSE),"")</f>
        <v/>
      </c>
      <c r="G829" s="12" t="str">
        <f t="shared" ref="G829:G892" si="85">IFERROR(VLOOKUP("補助対象外"&amp;B829,$A$3:$J$383,7,FALSE),"")</f>
        <v/>
      </c>
      <c r="H829" s="23" t="str">
        <f t="shared" ref="H829:H892" si="86">IFERROR(VLOOKUP("補助対象外"&amp;B829,$A$3:$J$383,8,FALSE),"")</f>
        <v/>
      </c>
      <c r="I829" s="82" t="str">
        <f t="shared" ref="I829:I892" si="87">IFERROR(VLOOKUP("補助対象外"&amp;B829,$A$3:$J$383,10,FALSE),"")</f>
        <v/>
      </c>
      <c r="J829" s="82"/>
      <c r="K829" s="82"/>
    </row>
    <row r="830" spans="2:11" ht="15" customHeight="1">
      <c r="B830" s="9">
        <v>2</v>
      </c>
      <c r="C830" s="23" t="str">
        <f t="shared" si="81"/>
        <v/>
      </c>
      <c r="D830" s="23" t="str">
        <f t="shared" si="82"/>
        <v/>
      </c>
      <c r="E830" s="12" t="str">
        <f t="shared" si="83"/>
        <v/>
      </c>
      <c r="F830" s="12" t="str">
        <f t="shared" si="84"/>
        <v/>
      </c>
      <c r="G830" s="12" t="str">
        <f t="shared" si="85"/>
        <v/>
      </c>
      <c r="H830" s="23" t="str">
        <f t="shared" si="86"/>
        <v/>
      </c>
      <c r="I830" s="82" t="str">
        <f t="shared" si="87"/>
        <v/>
      </c>
      <c r="J830" s="82"/>
      <c r="K830" s="82"/>
    </row>
    <row r="831" spans="2:11" ht="15" customHeight="1">
      <c r="B831" s="9">
        <v>3</v>
      </c>
      <c r="C831" s="23" t="str">
        <f t="shared" si="81"/>
        <v/>
      </c>
      <c r="D831" s="23" t="str">
        <f t="shared" si="82"/>
        <v/>
      </c>
      <c r="E831" s="12" t="str">
        <f t="shared" si="83"/>
        <v/>
      </c>
      <c r="F831" s="12" t="str">
        <f t="shared" si="84"/>
        <v/>
      </c>
      <c r="G831" s="12" t="str">
        <f t="shared" si="85"/>
        <v/>
      </c>
      <c r="H831" s="23" t="str">
        <f t="shared" si="86"/>
        <v/>
      </c>
      <c r="I831" s="82" t="str">
        <f t="shared" si="87"/>
        <v/>
      </c>
      <c r="J831" s="82"/>
      <c r="K831" s="82"/>
    </row>
    <row r="832" spans="2:11" ht="15" customHeight="1">
      <c r="B832" s="9">
        <v>4</v>
      </c>
      <c r="C832" s="23" t="str">
        <f t="shared" si="81"/>
        <v/>
      </c>
      <c r="D832" s="23" t="str">
        <f t="shared" si="82"/>
        <v/>
      </c>
      <c r="E832" s="12" t="str">
        <f t="shared" si="83"/>
        <v/>
      </c>
      <c r="F832" s="12" t="str">
        <f t="shared" si="84"/>
        <v/>
      </c>
      <c r="G832" s="12" t="str">
        <f t="shared" si="85"/>
        <v/>
      </c>
      <c r="H832" s="23" t="str">
        <f t="shared" si="86"/>
        <v/>
      </c>
      <c r="I832" s="82" t="str">
        <f t="shared" si="87"/>
        <v/>
      </c>
      <c r="J832" s="82"/>
      <c r="K832" s="82"/>
    </row>
    <row r="833" spans="2:11" ht="15" customHeight="1">
      <c r="B833" s="9">
        <v>5</v>
      </c>
      <c r="C833" s="23" t="str">
        <f t="shared" si="81"/>
        <v/>
      </c>
      <c r="D833" s="23" t="str">
        <f t="shared" si="82"/>
        <v/>
      </c>
      <c r="E833" s="12" t="str">
        <f t="shared" si="83"/>
        <v/>
      </c>
      <c r="F833" s="12" t="str">
        <f t="shared" si="84"/>
        <v/>
      </c>
      <c r="G833" s="12" t="str">
        <f t="shared" si="85"/>
        <v/>
      </c>
      <c r="H833" s="23" t="str">
        <f t="shared" si="86"/>
        <v/>
      </c>
      <c r="I833" s="82" t="str">
        <f t="shared" si="87"/>
        <v/>
      </c>
      <c r="J833" s="82"/>
      <c r="K833" s="82"/>
    </row>
    <row r="834" spans="2:11" ht="15" customHeight="1">
      <c r="B834" s="9">
        <v>6</v>
      </c>
      <c r="C834" s="23" t="str">
        <f t="shared" si="81"/>
        <v/>
      </c>
      <c r="D834" s="23" t="str">
        <f t="shared" si="82"/>
        <v/>
      </c>
      <c r="E834" s="12" t="str">
        <f t="shared" si="83"/>
        <v/>
      </c>
      <c r="F834" s="12" t="str">
        <f t="shared" si="84"/>
        <v/>
      </c>
      <c r="G834" s="12" t="str">
        <f t="shared" si="85"/>
        <v/>
      </c>
      <c r="H834" s="23" t="str">
        <f t="shared" si="86"/>
        <v/>
      </c>
      <c r="I834" s="82" t="str">
        <f t="shared" si="87"/>
        <v/>
      </c>
      <c r="J834" s="82"/>
      <c r="K834" s="82"/>
    </row>
    <row r="835" spans="2:11" ht="15" customHeight="1">
      <c r="B835" s="9">
        <v>7</v>
      </c>
      <c r="C835" s="23" t="str">
        <f t="shared" si="81"/>
        <v/>
      </c>
      <c r="D835" s="23" t="str">
        <f t="shared" si="82"/>
        <v/>
      </c>
      <c r="E835" s="12" t="str">
        <f t="shared" si="83"/>
        <v/>
      </c>
      <c r="F835" s="12" t="str">
        <f t="shared" si="84"/>
        <v/>
      </c>
      <c r="G835" s="12" t="str">
        <f t="shared" si="85"/>
        <v/>
      </c>
      <c r="H835" s="23" t="str">
        <f t="shared" si="86"/>
        <v/>
      </c>
      <c r="I835" s="82" t="str">
        <f t="shared" si="87"/>
        <v/>
      </c>
      <c r="J835" s="82"/>
      <c r="K835" s="82"/>
    </row>
    <row r="836" spans="2:11" ht="15" customHeight="1">
      <c r="B836" s="9">
        <v>8</v>
      </c>
      <c r="C836" s="23" t="str">
        <f t="shared" si="81"/>
        <v/>
      </c>
      <c r="D836" s="23" t="str">
        <f t="shared" si="82"/>
        <v/>
      </c>
      <c r="E836" s="12" t="str">
        <f t="shared" si="83"/>
        <v/>
      </c>
      <c r="F836" s="12" t="str">
        <f t="shared" si="84"/>
        <v/>
      </c>
      <c r="G836" s="12" t="str">
        <f t="shared" si="85"/>
        <v/>
      </c>
      <c r="H836" s="23" t="str">
        <f t="shared" si="86"/>
        <v/>
      </c>
      <c r="I836" s="82" t="str">
        <f t="shared" si="87"/>
        <v/>
      </c>
      <c r="J836" s="82"/>
      <c r="K836" s="82"/>
    </row>
    <row r="837" spans="2:11" ht="15" customHeight="1">
      <c r="B837" s="9">
        <v>9</v>
      </c>
      <c r="C837" s="23" t="str">
        <f t="shared" si="81"/>
        <v/>
      </c>
      <c r="D837" s="23" t="str">
        <f t="shared" si="82"/>
        <v/>
      </c>
      <c r="E837" s="12" t="str">
        <f t="shared" si="83"/>
        <v/>
      </c>
      <c r="F837" s="12" t="str">
        <f t="shared" si="84"/>
        <v/>
      </c>
      <c r="G837" s="12" t="str">
        <f t="shared" si="85"/>
        <v/>
      </c>
      <c r="H837" s="23" t="str">
        <f t="shared" si="86"/>
        <v/>
      </c>
      <c r="I837" s="82" t="str">
        <f t="shared" si="87"/>
        <v/>
      </c>
      <c r="J837" s="82"/>
      <c r="K837" s="82"/>
    </row>
    <row r="838" spans="2:11" ht="15" customHeight="1">
      <c r="B838" s="9">
        <v>10</v>
      </c>
      <c r="C838" s="23" t="str">
        <f t="shared" si="81"/>
        <v/>
      </c>
      <c r="D838" s="23" t="str">
        <f t="shared" si="82"/>
        <v/>
      </c>
      <c r="E838" s="12" t="str">
        <f t="shared" si="83"/>
        <v/>
      </c>
      <c r="F838" s="12" t="str">
        <f t="shared" si="84"/>
        <v/>
      </c>
      <c r="G838" s="12" t="str">
        <f t="shared" si="85"/>
        <v/>
      </c>
      <c r="H838" s="23" t="str">
        <f t="shared" si="86"/>
        <v/>
      </c>
      <c r="I838" s="82" t="str">
        <f t="shared" si="87"/>
        <v/>
      </c>
      <c r="J838" s="82"/>
      <c r="K838" s="82"/>
    </row>
    <row r="839" spans="2:11" ht="15" customHeight="1">
      <c r="B839" s="9">
        <v>11</v>
      </c>
      <c r="C839" s="23" t="str">
        <f t="shared" si="81"/>
        <v/>
      </c>
      <c r="D839" s="23" t="str">
        <f t="shared" si="82"/>
        <v/>
      </c>
      <c r="E839" s="12" t="str">
        <f t="shared" si="83"/>
        <v/>
      </c>
      <c r="F839" s="12" t="str">
        <f t="shared" si="84"/>
        <v/>
      </c>
      <c r="G839" s="12" t="str">
        <f t="shared" si="85"/>
        <v/>
      </c>
      <c r="H839" s="23" t="str">
        <f t="shared" si="86"/>
        <v/>
      </c>
      <c r="I839" s="82" t="str">
        <f t="shared" si="87"/>
        <v/>
      </c>
      <c r="J839" s="82"/>
      <c r="K839" s="82"/>
    </row>
    <row r="840" spans="2:11" ht="15" customHeight="1">
      <c r="B840" s="9">
        <v>12</v>
      </c>
      <c r="C840" s="23" t="str">
        <f t="shared" si="81"/>
        <v/>
      </c>
      <c r="D840" s="23" t="str">
        <f t="shared" si="82"/>
        <v/>
      </c>
      <c r="E840" s="12" t="str">
        <f t="shared" si="83"/>
        <v/>
      </c>
      <c r="F840" s="12" t="str">
        <f t="shared" si="84"/>
        <v/>
      </c>
      <c r="G840" s="12" t="str">
        <f t="shared" si="85"/>
        <v/>
      </c>
      <c r="H840" s="23" t="str">
        <f t="shared" si="86"/>
        <v/>
      </c>
      <c r="I840" s="82" t="str">
        <f t="shared" si="87"/>
        <v/>
      </c>
      <c r="J840" s="82"/>
      <c r="K840" s="82"/>
    </row>
    <row r="841" spans="2:11" ht="15" customHeight="1">
      <c r="B841" s="9">
        <v>13</v>
      </c>
      <c r="C841" s="23" t="str">
        <f t="shared" si="81"/>
        <v/>
      </c>
      <c r="D841" s="23" t="str">
        <f t="shared" si="82"/>
        <v/>
      </c>
      <c r="E841" s="12" t="str">
        <f t="shared" si="83"/>
        <v/>
      </c>
      <c r="F841" s="12" t="str">
        <f t="shared" si="84"/>
        <v/>
      </c>
      <c r="G841" s="12" t="str">
        <f t="shared" si="85"/>
        <v/>
      </c>
      <c r="H841" s="23" t="str">
        <f t="shared" si="86"/>
        <v/>
      </c>
      <c r="I841" s="82" t="str">
        <f t="shared" si="87"/>
        <v/>
      </c>
      <c r="J841" s="82"/>
      <c r="K841" s="82"/>
    </row>
    <row r="842" spans="2:11" ht="15" customHeight="1">
      <c r="B842" s="9">
        <v>14</v>
      </c>
      <c r="C842" s="23" t="str">
        <f t="shared" si="81"/>
        <v/>
      </c>
      <c r="D842" s="23" t="str">
        <f t="shared" si="82"/>
        <v/>
      </c>
      <c r="E842" s="12" t="str">
        <f t="shared" si="83"/>
        <v/>
      </c>
      <c r="F842" s="12" t="str">
        <f t="shared" si="84"/>
        <v/>
      </c>
      <c r="G842" s="12" t="str">
        <f t="shared" si="85"/>
        <v/>
      </c>
      <c r="H842" s="23" t="str">
        <f t="shared" si="86"/>
        <v/>
      </c>
      <c r="I842" s="82" t="str">
        <f t="shared" si="87"/>
        <v/>
      </c>
      <c r="J842" s="82"/>
      <c r="K842" s="82"/>
    </row>
    <row r="843" spans="2:11" ht="15" customHeight="1">
      <c r="B843" s="9">
        <v>15</v>
      </c>
      <c r="C843" s="23" t="str">
        <f t="shared" si="81"/>
        <v/>
      </c>
      <c r="D843" s="23" t="str">
        <f t="shared" si="82"/>
        <v/>
      </c>
      <c r="E843" s="12" t="str">
        <f t="shared" si="83"/>
        <v/>
      </c>
      <c r="F843" s="12" t="str">
        <f t="shared" si="84"/>
        <v/>
      </c>
      <c r="G843" s="12" t="str">
        <f t="shared" si="85"/>
        <v/>
      </c>
      <c r="H843" s="23" t="str">
        <f t="shared" si="86"/>
        <v/>
      </c>
      <c r="I843" s="82" t="str">
        <f t="shared" si="87"/>
        <v/>
      </c>
      <c r="J843" s="82"/>
      <c r="K843" s="82"/>
    </row>
    <row r="844" spans="2:11" ht="15" customHeight="1">
      <c r="B844" s="9">
        <v>16</v>
      </c>
      <c r="C844" s="23" t="str">
        <f t="shared" si="81"/>
        <v/>
      </c>
      <c r="D844" s="23" t="str">
        <f t="shared" si="82"/>
        <v/>
      </c>
      <c r="E844" s="12" t="str">
        <f t="shared" si="83"/>
        <v/>
      </c>
      <c r="F844" s="12" t="str">
        <f t="shared" si="84"/>
        <v/>
      </c>
      <c r="G844" s="12" t="str">
        <f t="shared" si="85"/>
        <v/>
      </c>
      <c r="H844" s="23" t="str">
        <f t="shared" si="86"/>
        <v/>
      </c>
      <c r="I844" s="82" t="str">
        <f t="shared" si="87"/>
        <v/>
      </c>
      <c r="J844" s="82"/>
      <c r="K844" s="82"/>
    </row>
    <row r="845" spans="2:11" ht="15" customHeight="1">
      <c r="B845" s="9">
        <v>17</v>
      </c>
      <c r="C845" s="23" t="str">
        <f t="shared" si="81"/>
        <v/>
      </c>
      <c r="D845" s="23" t="str">
        <f t="shared" si="82"/>
        <v/>
      </c>
      <c r="E845" s="12" t="str">
        <f t="shared" si="83"/>
        <v/>
      </c>
      <c r="F845" s="12" t="str">
        <f t="shared" si="84"/>
        <v/>
      </c>
      <c r="G845" s="12" t="str">
        <f t="shared" si="85"/>
        <v/>
      </c>
      <c r="H845" s="23" t="str">
        <f t="shared" si="86"/>
        <v/>
      </c>
      <c r="I845" s="82" t="str">
        <f t="shared" si="87"/>
        <v/>
      </c>
      <c r="J845" s="82"/>
      <c r="K845" s="82"/>
    </row>
    <row r="846" spans="2:11" ht="15" customHeight="1">
      <c r="B846" s="9">
        <v>18</v>
      </c>
      <c r="C846" s="23" t="str">
        <f t="shared" si="81"/>
        <v/>
      </c>
      <c r="D846" s="23" t="str">
        <f t="shared" si="82"/>
        <v/>
      </c>
      <c r="E846" s="12" t="str">
        <f t="shared" si="83"/>
        <v/>
      </c>
      <c r="F846" s="12" t="str">
        <f t="shared" si="84"/>
        <v/>
      </c>
      <c r="G846" s="12" t="str">
        <f t="shared" si="85"/>
        <v/>
      </c>
      <c r="H846" s="23" t="str">
        <f t="shared" si="86"/>
        <v/>
      </c>
      <c r="I846" s="82" t="str">
        <f t="shared" si="87"/>
        <v/>
      </c>
      <c r="J846" s="82"/>
      <c r="K846" s="82"/>
    </row>
    <row r="847" spans="2:11" ht="15" customHeight="1">
      <c r="B847" s="9">
        <v>19</v>
      </c>
      <c r="C847" s="23" t="str">
        <f t="shared" si="81"/>
        <v/>
      </c>
      <c r="D847" s="23" t="str">
        <f t="shared" si="82"/>
        <v/>
      </c>
      <c r="E847" s="12" t="str">
        <f t="shared" si="83"/>
        <v/>
      </c>
      <c r="F847" s="12" t="str">
        <f t="shared" si="84"/>
        <v/>
      </c>
      <c r="G847" s="12" t="str">
        <f t="shared" si="85"/>
        <v/>
      </c>
      <c r="H847" s="23" t="str">
        <f t="shared" si="86"/>
        <v/>
      </c>
      <c r="I847" s="82" t="str">
        <f t="shared" si="87"/>
        <v/>
      </c>
      <c r="J847" s="82"/>
      <c r="K847" s="82"/>
    </row>
    <row r="848" spans="2:11" ht="15" customHeight="1">
      <c r="B848" s="9">
        <v>20</v>
      </c>
      <c r="C848" s="23" t="str">
        <f t="shared" si="81"/>
        <v/>
      </c>
      <c r="D848" s="23" t="str">
        <f t="shared" si="82"/>
        <v/>
      </c>
      <c r="E848" s="12" t="str">
        <f t="shared" si="83"/>
        <v/>
      </c>
      <c r="F848" s="12" t="str">
        <f t="shared" si="84"/>
        <v/>
      </c>
      <c r="G848" s="12" t="str">
        <f t="shared" si="85"/>
        <v/>
      </c>
      <c r="H848" s="23" t="str">
        <f t="shared" si="86"/>
        <v/>
      </c>
      <c r="I848" s="82" t="str">
        <f t="shared" si="87"/>
        <v/>
      </c>
      <c r="J848" s="82"/>
      <c r="K848" s="82"/>
    </row>
    <row r="849" spans="2:11" ht="15" customHeight="1">
      <c r="B849" s="9">
        <v>21</v>
      </c>
      <c r="C849" s="23" t="str">
        <f t="shared" si="81"/>
        <v/>
      </c>
      <c r="D849" s="23" t="str">
        <f t="shared" si="82"/>
        <v/>
      </c>
      <c r="E849" s="12" t="str">
        <f t="shared" si="83"/>
        <v/>
      </c>
      <c r="F849" s="12" t="str">
        <f t="shared" si="84"/>
        <v/>
      </c>
      <c r="G849" s="12" t="str">
        <f t="shared" si="85"/>
        <v/>
      </c>
      <c r="H849" s="23" t="str">
        <f t="shared" si="86"/>
        <v/>
      </c>
      <c r="I849" s="82" t="str">
        <f t="shared" si="87"/>
        <v/>
      </c>
      <c r="J849" s="82"/>
      <c r="K849" s="82"/>
    </row>
    <row r="850" spans="2:11" ht="15" customHeight="1">
      <c r="B850" s="9">
        <v>22</v>
      </c>
      <c r="C850" s="23" t="str">
        <f t="shared" si="81"/>
        <v/>
      </c>
      <c r="D850" s="23" t="str">
        <f t="shared" si="82"/>
        <v/>
      </c>
      <c r="E850" s="12" t="str">
        <f t="shared" si="83"/>
        <v/>
      </c>
      <c r="F850" s="12" t="str">
        <f t="shared" si="84"/>
        <v/>
      </c>
      <c r="G850" s="12" t="str">
        <f t="shared" si="85"/>
        <v/>
      </c>
      <c r="H850" s="23" t="str">
        <f t="shared" si="86"/>
        <v/>
      </c>
      <c r="I850" s="82" t="str">
        <f t="shared" si="87"/>
        <v/>
      </c>
      <c r="J850" s="82"/>
      <c r="K850" s="82"/>
    </row>
    <row r="851" spans="2:11" ht="15" customHeight="1">
      <c r="B851" s="9">
        <v>23</v>
      </c>
      <c r="C851" s="23" t="str">
        <f t="shared" si="81"/>
        <v/>
      </c>
      <c r="D851" s="23" t="str">
        <f t="shared" si="82"/>
        <v/>
      </c>
      <c r="E851" s="12" t="str">
        <f t="shared" si="83"/>
        <v/>
      </c>
      <c r="F851" s="12" t="str">
        <f t="shared" si="84"/>
        <v/>
      </c>
      <c r="G851" s="12" t="str">
        <f t="shared" si="85"/>
        <v/>
      </c>
      <c r="H851" s="23" t="str">
        <f t="shared" si="86"/>
        <v/>
      </c>
      <c r="I851" s="82" t="str">
        <f t="shared" si="87"/>
        <v/>
      </c>
      <c r="J851" s="82"/>
      <c r="K851" s="82"/>
    </row>
    <row r="852" spans="2:11" ht="15" customHeight="1">
      <c r="B852" s="9">
        <v>24</v>
      </c>
      <c r="C852" s="23" t="str">
        <f t="shared" si="81"/>
        <v/>
      </c>
      <c r="D852" s="23" t="str">
        <f t="shared" si="82"/>
        <v/>
      </c>
      <c r="E852" s="12" t="str">
        <f t="shared" si="83"/>
        <v/>
      </c>
      <c r="F852" s="12" t="str">
        <f t="shared" si="84"/>
        <v/>
      </c>
      <c r="G852" s="12" t="str">
        <f t="shared" si="85"/>
        <v/>
      </c>
      <c r="H852" s="23" t="str">
        <f t="shared" si="86"/>
        <v/>
      </c>
      <c r="I852" s="82" t="str">
        <f t="shared" si="87"/>
        <v/>
      </c>
      <c r="J852" s="82"/>
      <c r="K852" s="82"/>
    </row>
    <row r="853" spans="2:11" ht="15" customHeight="1">
      <c r="B853" s="9">
        <v>25</v>
      </c>
      <c r="C853" s="23" t="str">
        <f t="shared" si="81"/>
        <v/>
      </c>
      <c r="D853" s="23" t="str">
        <f t="shared" si="82"/>
        <v/>
      </c>
      <c r="E853" s="12" t="str">
        <f t="shared" si="83"/>
        <v/>
      </c>
      <c r="F853" s="12" t="str">
        <f t="shared" si="84"/>
        <v/>
      </c>
      <c r="G853" s="12" t="str">
        <f t="shared" si="85"/>
        <v/>
      </c>
      <c r="H853" s="23" t="str">
        <f t="shared" si="86"/>
        <v/>
      </c>
      <c r="I853" s="82" t="str">
        <f t="shared" si="87"/>
        <v/>
      </c>
      <c r="J853" s="82"/>
      <c r="K853" s="82"/>
    </row>
    <row r="854" spans="2:11" ht="15" customHeight="1">
      <c r="B854" s="9">
        <v>26</v>
      </c>
      <c r="C854" s="23" t="str">
        <f t="shared" si="81"/>
        <v/>
      </c>
      <c r="D854" s="23" t="str">
        <f t="shared" si="82"/>
        <v/>
      </c>
      <c r="E854" s="12" t="str">
        <f t="shared" si="83"/>
        <v/>
      </c>
      <c r="F854" s="12" t="str">
        <f t="shared" si="84"/>
        <v/>
      </c>
      <c r="G854" s="12" t="str">
        <f t="shared" si="85"/>
        <v/>
      </c>
      <c r="H854" s="23" t="str">
        <f t="shared" si="86"/>
        <v/>
      </c>
      <c r="I854" s="82" t="str">
        <f t="shared" si="87"/>
        <v/>
      </c>
      <c r="J854" s="82"/>
      <c r="K854" s="82"/>
    </row>
    <row r="855" spans="2:11" ht="15" customHeight="1">
      <c r="B855" s="9">
        <v>27</v>
      </c>
      <c r="C855" s="23" t="str">
        <f t="shared" si="81"/>
        <v/>
      </c>
      <c r="D855" s="23" t="str">
        <f t="shared" si="82"/>
        <v/>
      </c>
      <c r="E855" s="12" t="str">
        <f t="shared" si="83"/>
        <v/>
      </c>
      <c r="F855" s="12" t="str">
        <f t="shared" si="84"/>
        <v/>
      </c>
      <c r="G855" s="12" t="str">
        <f t="shared" si="85"/>
        <v/>
      </c>
      <c r="H855" s="23" t="str">
        <f t="shared" si="86"/>
        <v/>
      </c>
      <c r="I855" s="82" t="str">
        <f t="shared" si="87"/>
        <v/>
      </c>
      <c r="J855" s="82"/>
      <c r="K855" s="82"/>
    </row>
    <row r="856" spans="2:11" ht="15" customHeight="1">
      <c r="B856" s="9">
        <v>28</v>
      </c>
      <c r="C856" s="23" t="str">
        <f t="shared" si="81"/>
        <v/>
      </c>
      <c r="D856" s="23" t="str">
        <f t="shared" si="82"/>
        <v/>
      </c>
      <c r="E856" s="12" t="str">
        <f t="shared" si="83"/>
        <v/>
      </c>
      <c r="F856" s="12" t="str">
        <f t="shared" si="84"/>
        <v/>
      </c>
      <c r="G856" s="12" t="str">
        <f t="shared" si="85"/>
        <v/>
      </c>
      <c r="H856" s="23" t="str">
        <f t="shared" si="86"/>
        <v/>
      </c>
      <c r="I856" s="82" t="str">
        <f t="shared" si="87"/>
        <v/>
      </c>
      <c r="J856" s="82"/>
      <c r="K856" s="82"/>
    </row>
    <row r="857" spans="2:11" ht="15" customHeight="1">
      <c r="B857" s="9">
        <v>29</v>
      </c>
      <c r="C857" s="23" t="str">
        <f t="shared" si="81"/>
        <v/>
      </c>
      <c r="D857" s="23" t="str">
        <f t="shared" si="82"/>
        <v/>
      </c>
      <c r="E857" s="12" t="str">
        <f t="shared" si="83"/>
        <v/>
      </c>
      <c r="F857" s="12" t="str">
        <f t="shared" si="84"/>
        <v/>
      </c>
      <c r="G857" s="12" t="str">
        <f t="shared" si="85"/>
        <v/>
      </c>
      <c r="H857" s="23" t="str">
        <f t="shared" si="86"/>
        <v/>
      </c>
      <c r="I857" s="82" t="str">
        <f t="shared" si="87"/>
        <v/>
      </c>
      <c r="J857" s="82"/>
      <c r="K857" s="82"/>
    </row>
    <row r="858" spans="2:11" ht="15" customHeight="1">
      <c r="B858" s="9">
        <v>30</v>
      </c>
      <c r="C858" s="23" t="str">
        <f t="shared" si="81"/>
        <v/>
      </c>
      <c r="D858" s="23" t="str">
        <f t="shared" si="82"/>
        <v/>
      </c>
      <c r="E858" s="12" t="str">
        <f t="shared" si="83"/>
        <v/>
      </c>
      <c r="F858" s="12" t="str">
        <f t="shared" si="84"/>
        <v/>
      </c>
      <c r="G858" s="12" t="str">
        <f t="shared" si="85"/>
        <v/>
      </c>
      <c r="H858" s="23" t="str">
        <f t="shared" si="86"/>
        <v/>
      </c>
      <c r="I858" s="82" t="str">
        <f t="shared" si="87"/>
        <v/>
      </c>
      <c r="J858" s="82"/>
      <c r="K858" s="82"/>
    </row>
    <row r="859" spans="2:11" ht="15" customHeight="1">
      <c r="B859" s="9">
        <v>31</v>
      </c>
      <c r="C859" s="23" t="str">
        <f t="shared" si="81"/>
        <v/>
      </c>
      <c r="D859" s="23" t="str">
        <f t="shared" si="82"/>
        <v/>
      </c>
      <c r="E859" s="12" t="str">
        <f t="shared" si="83"/>
        <v/>
      </c>
      <c r="F859" s="12" t="str">
        <f t="shared" si="84"/>
        <v/>
      </c>
      <c r="G859" s="12" t="str">
        <f t="shared" si="85"/>
        <v/>
      </c>
      <c r="H859" s="23" t="str">
        <f t="shared" si="86"/>
        <v/>
      </c>
      <c r="I859" s="82" t="str">
        <f t="shared" si="87"/>
        <v/>
      </c>
      <c r="J859" s="82"/>
      <c r="K859" s="82"/>
    </row>
    <row r="860" spans="2:11" ht="15" customHeight="1">
      <c r="B860" s="9">
        <v>32</v>
      </c>
      <c r="C860" s="23" t="str">
        <f t="shared" si="81"/>
        <v/>
      </c>
      <c r="D860" s="23" t="str">
        <f t="shared" si="82"/>
        <v/>
      </c>
      <c r="E860" s="12" t="str">
        <f t="shared" si="83"/>
        <v/>
      </c>
      <c r="F860" s="12" t="str">
        <f t="shared" si="84"/>
        <v/>
      </c>
      <c r="G860" s="12" t="str">
        <f t="shared" si="85"/>
        <v/>
      </c>
      <c r="H860" s="23" t="str">
        <f t="shared" si="86"/>
        <v/>
      </c>
      <c r="I860" s="82" t="str">
        <f t="shared" si="87"/>
        <v/>
      </c>
      <c r="J860" s="82"/>
      <c r="K860" s="82"/>
    </row>
    <row r="861" spans="2:11" ht="15" customHeight="1">
      <c r="B861" s="9">
        <v>33</v>
      </c>
      <c r="C861" s="23" t="str">
        <f t="shared" si="81"/>
        <v/>
      </c>
      <c r="D861" s="23" t="str">
        <f t="shared" si="82"/>
        <v/>
      </c>
      <c r="E861" s="12" t="str">
        <f t="shared" si="83"/>
        <v/>
      </c>
      <c r="F861" s="12" t="str">
        <f t="shared" si="84"/>
        <v/>
      </c>
      <c r="G861" s="12" t="str">
        <f t="shared" si="85"/>
        <v/>
      </c>
      <c r="H861" s="23" t="str">
        <f t="shared" si="86"/>
        <v/>
      </c>
      <c r="I861" s="82" t="str">
        <f t="shared" si="87"/>
        <v/>
      </c>
      <c r="J861" s="82"/>
      <c r="K861" s="82"/>
    </row>
    <row r="862" spans="2:11" ht="15" customHeight="1">
      <c r="B862" s="9">
        <v>34</v>
      </c>
      <c r="C862" s="23" t="str">
        <f t="shared" si="81"/>
        <v/>
      </c>
      <c r="D862" s="23" t="str">
        <f t="shared" si="82"/>
        <v/>
      </c>
      <c r="E862" s="12" t="str">
        <f t="shared" si="83"/>
        <v/>
      </c>
      <c r="F862" s="12" t="str">
        <f t="shared" si="84"/>
        <v/>
      </c>
      <c r="G862" s="12" t="str">
        <f t="shared" si="85"/>
        <v/>
      </c>
      <c r="H862" s="23" t="str">
        <f t="shared" si="86"/>
        <v/>
      </c>
      <c r="I862" s="82" t="str">
        <f t="shared" si="87"/>
        <v/>
      </c>
      <c r="J862" s="82"/>
      <c r="K862" s="82"/>
    </row>
    <row r="863" spans="2:11" ht="15" customHeight="1">
      <c r="B863" s="9">
        <v>35</v>
      </c>
      <c r="C863" s="23" t="str">
        <f t="shared" si="81"/>
        <v/>
      </c>
      <c r="D863" s="23" t="str">
        <f t="shared" si="82"/>
        <v/>
      </c>
      <c r="E863" s="12" t="str">
        <f t="shared" si="83"/>
        <v/>
      </c>
      <c r="F863" s="12" t="str">
        <f t="shared" si="84"/>
        <v/>
      </c>
      <c r="G863" s="12" t="str">
        <f t="shared" si="85"/>
        <v/>
      </c>
      <c r="H863" s="23" t="str">
        <f t="shared" si="86"/>
        <v/>
      </c>
      <c r="I863" s="82" t="str">
        <f t="shared" si="87"/>
        <v/>
      </c>
      <c r="J863" s="82"/>
      <c r="K863" s="82"/>
    </row>
    <row r="864" spans="2:11" ht="15" customHeight="1">
      <c r="B864" s="9">
        <v>36</v>
      </c>
      <c r="C864" s="23" t="str">
        <f t="shared" si="81"/>
        <v/>
      </c>
      <c r="D864" s="23" t="str">
        <f t="shared" si="82"/>
        <v/>
      </c>
      <c r="E864" s="12" t="str">
        <f t="shared" si="83"/>
        <v/>
      </c>
      <c r="F864" s="12" t="str">
        <f t="shared" si="84"/>
        <v/>
      </c>
      <c r="G864" s="12" t="str">
        <f t="shared" si="85"/>
        <v/>
      </c>
      <c r="H864" s="23" t="str">
        <f t="shared" si="86"/>
        <v/>
      </c>
      <c r="I864" s="82" t="str">
        <f t="shared" si="87"/>
        <v/>
      </c>
      <c r="J864" s="82"/>
      <c r="K864" s="82"/>
    </row>
    <row r="865" spans="2:11" ht="15" customHeight="1">
      <c r="B865" s="9">
        <v>37</v>
      </c>
      <c r="C865" s="23" t="str">
        <f t="shared" si="81"/>
        <v/>
      </c>
      <c r="D865" s="23" t="str">
        <f t="shared" si="82"/>
        <v/>
      </c>
      <c r="E865" s="12" t="str">
        <f t="shared" si="83"/>
        <v/>
      </c>
      <c r="F865" s="12" t="str">
        <f t="shared" si="84"/>
        <v/>
      </c>
      <c r="G865" s="12" t="str">
        <f t="shared" si="85"/>
        <v/>
      </c>
      <c r="H865" s="23" t="str">
        <f t="shared" si="86"/>
        <v/>
      </c>
      <c r="I865" s="82" t="str">
        <f t="shared" si="87"/>
        <v/>
      </c>
      <c r="J865" s="82"/>
      <c r="K865" s="82"/>
    </row>
    <row r="866" spans="2:11" ht="15" customHeight="1">
      <c r="B866" s="9">
        <v>38</v>
      </c>
      <c r="C866" s="23" t="str">
        <f t="shared" si="81"/>
        <v/>
      </c>
      <c r="D866" s="23" t="str">
        <f t="shared" si="82"/>
        <v/>
      </c>
      <c r="E866" s="12" t="str">
        <f t="shared" si="83"/>
        <v/>
      </c>
      <c r="F866" s="12" t="str">
        <f t="shared" si="84"/>
        <v/>
      </c>
      <c r="G866" s="12" t="str">
        <f t="shared" si="85"/>
        <v/>
      </c>
      <c r="H866" s="23" t="str">
        <f t="shared" si="86"/>
        <v/>
      </c>
      <c r="I866" s="82" t="str">
        <f t="shared" si="87"/>
        <v/>
      </c>
      <c r="J866" s="82"/>
      <c r="K866" s="82"/>
    </row>
    <row r="867" spans="2:11" ht="15" customHeight="1">
      <c r="B867" s="9">
        <v>39</v>
      </c>
      <c r="C867" s="23" t="str">
        <f t="shared" si="81"/>
        <v/>
      </c>
      <c r="D867" s="23" t="str">
        <f t="shared" si="82"/>
        <v/>
      </c>
      <c r="E867" s="12" t="str">
        <f t="shared" si="83"/>
        <v/>
      </c>
      <c r="F867" s="12" t="str">
        <f t="shared" si="84"/>
        <v/>
      </c>
      <c r="G867" s="12" t="str">
        <f t="shared" si="85"/>
        <v/>
      </c>
      <c r="H867" s="23" t="str">
        <f t="shared" si="86"/>
        <v/>
      </c>
      <c r="I867" s="82" t="str">
        <f t="shared" si="87"/>
        <v/>
      </c>
      <c r="J867" s="82"/>
      <c r="K867" s="82"/>
    </row>
    <row r="868" spans="2:11" ht="15" customHeight="1">
      <c r="B868" s="9">
        <v>40</v>
      </c>
      <c r="C868" s="23" t="str">
        <f t="shared" si="81"/>
        <v/>
      </c>
      <c r="D868" s="23" t="str">
        <f t="shared" si="82"/>
        <v/>
      </c>
      <c r="E868" s="12" t="str">
        <f t="shared" si="83"/>
        <v/>
      </c>
      <c r="F868" s="12" t="str">
        <f t="shared" si="84"/>
        <v/>
      </c>
      <c r="G868" s="12" t="str">
        <f t="shared" si="85"/>
        <v/>
      </c>
      <c r="H868" s="23" t="str">
        <f t="shared" si="86"/>
        <v/>
      </c>
      <c r="I868" s="82" t="str">
        <f t="shared" si="87"/>
        <v/>
      </c>
      <c r="J868" s="82"/>
      <c r="K868" s="82"/>
    </row>
    <row r="869" spans="2:11" ht="15" customHeight="1">
      <c r="B869" s="9">
        <v>41</v>
      </c>
      <c r="C869" s="23" t="str">
        <f t="shared" si="81"/>
        <v/>
      </c>
      <c r="D869" s="23" t="str">
        <f t="shared" si="82"/>
        <v/>
      </c>
      <c r="E869" s="12" t="str">
        <f t="shared" si="83"/>
        <v/>
      </c>
      <c r="F869" s="12" t="str">
        <f t="shared" si="84"/>
        <v/>
      </c>
      <c r="G869" s="12" t="str">
        <f t="shared" si="85"/>
        <v/>
      </c>
      <c r="H869" s="23" t="str">
        <f t="shared" si="86"/>
        <v/>
      </c>
      <c r="I869" s="82" t="str">
        <f t="shared" si="87"/>
        <v/>
      </c>
      <c r="J869" s="82"/>
      <c r="K869" s="82"/>
    </row>
    <row r="870" spans="2:11" ht="15" customHeight="1">
      <c r="B870" s="9">
        <v>42</v>
      </c>
      <c r="C870" s="23" t="str">
        <f t="shared" si="81"/>
        <v/>
      </c>
      <c r="D870" s="23" t="str">
        <f t="shared" si="82"/>
        <v/>
      </c>
      <c r="E870" s="12" t="str">
        <f t="shared" si="83"/>
        <v/>
      </c>
      <c r="F870" s="12" t="str">
        <f t="shared" si="84"/>
        <v/>
      </c>
      <c r="G870" s="12" t="str">
        <f t="shared" si="85"/>
        <v/>
      </c>
      <c r="H870" s="23" t="str">
        <f t="shared" si="86"/>
        <v/>
      </c>
      <c r="I870" s="82" t="str">
        <f t="shared" si="87"/>
        <v/>
      </c>
      <c r="J870" s="82"/>
      <c r="K870" s="82"/>
    </row>
    <row r="871" spans="2:11" ht="15" customHeight="1">
      <c r="B871" s="9">
        <v>43</v>
      </c>
      <c r="C871" s="23" t="str">
        <f t="shared" si="81"/>
        <v/>
      </c>
      <c r="D871" s="23" t="str">
        <f t="shared" si="82"/>
        <v/>
      </c>
      <c r="E871" s="12" t="str">
        <f t="shared" si="83"/>
        <v/>
      </c>
      <c r="F871" s="12" t="str">
        <f t="shared" si="84"/>
        <v/>
      </c>
      <c r="G871" s="12" t="str">
        <f t="shared" si="85"/>
        <v/>
      </c>
      <c r="H871" s="23" t="str">
        <f t="shared" si="86"/>
        <v/>
      </c>
      <c r="I871" s="82" t="str">
        <f t="shared" si="87"/>
        <v/>
      </c>
      <c r="J871" s="82"/>
      <c r="K871" s="82"/>
    </row>
    <row r="872" spans="2:11" ht="15" customHeight="1">
      <c r="B872" s="9">
        <v>44</v>
      </c>
      <c r="C872" s="23" t="str">
        <f t="shared" si="81"/>
        <v/>
      </c>
      <c r="D872" s="23" t="str">
        <f t="shared" si="82"/>
        <v/>
      </c>
      <c r="E872" s="12" t="str">
        <f t="shared" si="83"/>
        <v/>
      </c>
      <c r="F872" s="12" t="str">
        <f t="shared" si="84"/>
        <v/>
      </c>
      <c r="G872" s="12" t="str">
        <f t="shared" si="85"/>
        <v/>
      </c>
      <c r="H872" s="23" t="str">
        <f t="shared" si="86"/>
        <v/>
      </c>
      <c r="I872" s="82" t="str">
        <f t="shared" si="87"/>
        <v/>
      </c>
      <c r="J872" s="82"/>
      <c r="K872" s="82"/>
    </row>
    <row r="873" spans="2:11" ht="15" customHeight="1">
      <c r="B873" s="9">
        <v>45</v>
      </c>
      <c r="C873" s="23" t="str">
        <f t="shared" si="81"/>
        <v/>
      </c>
      <c r="D873" s="23" t="str">
        <f t="shared" si="82"/>
        <v/>
      </c>
      <c r="E873" s="12" t="str">
        <f t="shared" si="83"/>
        <v/>
      </c>
      <c r="F873" s="12" t="str">
        <f t="shared" si="84"/>
        <v/>
      </c>
      <c r="G873" s="12" t="str">
        <f t="shared" si="85"/>
        <v/>
      </c>
      <c r="H873" s="23" t="str">
        <f t="shared" si="86"/>
        <v/>
      </c>
      <c r="I873" s="82" t="str">
        <f t="shared" si="87"/>
        <v/>
      </c>
      <c r="J873" s="82"/>
      <c r="K873" s="82"/>
    </row>
    <row r="874" spans="2:11" ht="15" customHeight="1">
      <c r="B874" s="9">
        <v>46</v>
      </c>
      <c r="C874" s="23" t="str">
        <f t="shared" si="81"/>
        <v/>
      </c>
      <c r="D874" s="23" t="str">
        <f t="shared" si="82"/>
        <v/>
      </c>
      <c r="E874" s="12" t="str">
        <f t="shared" si="83"/>
        <v/>
      </c>
      <c r="F874" s="12" t="str">
        <f t="shared" si="84"/>
        <v/>
      </c>
      <c r="G874" s="12" t="str">
        <f t="shared" si="85"/>
        <v/>
      </c>
      <c r="H874" s="23" t="str">
        <f t="shared" si="86"/>
        <v/>
      </c>
      <c r="I874" s="82" t="str">
        <f t="shared" si="87"/>
        <v/>
      </c>
      <c r="J874" s="82"/>
      <c r="K874" s="82"/>
    </row>
    <row r="875" spans="2:11" ht="15" customHeight="1">
      <c r="B875" s="9">
        <v>47</v>
      </c>
      <c r="C875" s="23" t="str">
        <f t="shared" si="81"/>
        <v/>
      </c>
      <c r="D875" s="23" t="str">
        <f t="shared" si="82"/>
        <v/>
      </c>
      <c r="E875" s="12" t="str">
        <f t="shared" si="83"/>
        <v/>
      </c>
      <c r="F875" s="12" t="str">
        <f t="shared" si="84"/>
        <v/>
      </c>
      <c r="G875" s="12" t="str">
        <f t="shared" si="85"/>
        <v/>
      </c>
      <c r="H875" s="23" t="str">
        <f t="shared" si="86"/>
        <v/>
      </c>
      <c r="I875" s="82" t="str">
        <f t="shared" si="87"/>
        <v/>
      </c>
      <c r="J875" s="82"/>
      <c r="K875" s="82"/>
    </row>
    <row r="876" spans="2:11" ht="15" customHeight="1">
      <c r="B876" s="9">
        <v>48</v>
      </c>
      <c r="C876" s="23" t="str">
        <f t="shared" si="81"/>
        <v/>
      </c>
      <c r="D876" s="23" t="str">
        <f t="shared" si="82"/>
        <v/>
      </c>
      <c r="E876" s="12" t="str">
        <f t="shared" si="83"/>
        <v/>
      </c>
      <c r="F876" s="12" t="str">
        <f t="shared" si="84"/>
        <v/>
      </c>
      <c r="G876" s="12" t="str">
        <f t="shared" si="85"/>
        <v/>
      </c>
      <c r="H876" s="23" t="str">
        <f t="shared" si="86"/>
        <v/>
      </c>
      <c r="I876" s="82" t="str">
        <f t="shared" si="87"/>
        <v/>
      </c>
      <c r="J876" s="82"/>
      <c r="K876" s="82"/>
    </row>
    <row r="877" spans="2:11" ht="15" customHeight="1">
      <c r="B877" s="9">
        <v>49</v>
      </c>
      <c r="C877" s="23" t="str">
        <f t="shared" si="81"/>
        <v/>
      </c>
      <c r="D877" s="23" t="str">
        <f t="shared" si="82"/>
        <v/>
      </c>
      <c r="E877" s="12" t="str">
        <f t="shared" si="83"/>
        <v/>
      </c>
      <c r="F877" s="12" t="str">
        <f t="shared" si="84"/>
        <v/>
      </c>
      <c r="G877" s="12" t="str">
        <f t="shared" si="85"/>
        <v/>
      </c>
      <c r="H877" s="23" t="str">
        <f t="shared" si="86"/>
        <v/>
      </c>
      <c r="I877" s="82" t="str">
        <f t="shared" si="87"/>
        <v/>
      </c>
      <c r="J877" s="82"/>
      <c r="K877" s="82"/>
    </row>
    <row r="878" spans="2:11" ht="15" customHeight="1">
      <c r="B878" s="9">
        <v>50</v>
      </c>
      <c r="C878" s="23" t="str">
        <f t="shared" si="81"/>
        <v/>
      </c>
      <c r="D878" s="23" t="str">
        <f t="shared" si="82"/>
        <v/>
      </c>
      <c r="E878" s="12" t="str">
        <f t="shared" si="83"/>
        <v/>
      </c>
      <c r="F878" s="12" t="str">
        <f t="shared" si="84"/>
        <v/>
      </c>
      <c r="G878" s="12" t="str">
        <f t="shared" si="85"/>
        <v/>
      </c>
      <c r="H878" s="23" t="str">
        <f t="shared" si="86"/>
        <v/>
      </c>
      <c r="I878" s="82" t="str">
        <f t="shared" si="87"/>
        <v/>
      </c>
      <c r="J878" s="82"/>
      <c r="K878" s="82"/>
    </row>
    <row r="879" spans="2:11" ht="15" customHeight="1">
      <c r="B879" s="9">
        <v>51</v>
      </c>
      <c r="C879" s="23" t="str">
        <f t="shared" si="81"/>
        <v/>
      </c>
      <c r="D879" s="23" t="str">
        <f t="shared" si="82"/>
        <v/>
      </c>
      <c r="E879" s="12" t="str">
        <f t="shared" si="83"/>
        <v/>
      </c>
      <c r="F879" s="12" t="str">
        <f t="shared" si="84"/>
        <v/>
      </c>
      <c r="G879" s="12" t="str">
        <f t="shared" si="85"/>
        <v/>
      </c>
      <c r="H879" s="23" t="str">
        <f t="shared" si="86"/>
        <v/>
      </c>
      <c r="I879" s="82" t="str">
        <f t="shared" si="87"/>
        <v/>
      </c>
      <c r="J879" s="82"/>
      <c r="K879" s="82"/>
    </row>
    <row r="880" spans="2:11" ht="15" customHeight="1">
      <c r="B880" s="9">
        <v>52</v>
      </c>
      <c r="C880" s="23" t="str">
        <f t="shared" si="81"/>
        <v/>
      </c>
      <c r="D880" s="23" t="str">
        <f t="shared" si="82"/>
        <v/>
      </c>
      <c r="E880" s="12" t="str">
        <f t="shared" si="83"/>
        <v/>
      </c>
      <c r="F880" s="12" t="str">
        <f t="shared" si="84"/>
        <v/>
      </c>
      <c r="G880" s="12" t="str">
        <f t="shared" si="85"/>
        <v/>
      </c>
      <c r="H880" s="23" t="str">
        <f t="shared" si="86"/>
        <v/>
      </c>
      <c r="I880" s="82" t="str">
        <f t="shared" si="87"/>
        <v/>
      </c>
      <c r="J880" s="82"/>
      <c r="K880" s="82"/>
    </row>
    <row r="881" spans="2:11" ht="15" customHeight="1">
      <c r="B881" s="9">
        <v>53</v>
      </c>
      <c r="C881" s="23" t="str">
        <f t="shared" si="81"/>
        <v/>
      </c>
      <c r="D881" s="23" t="str">
        <f t="shared" si="82"/>
        <v/>
      </c>
      <c r="E881" s="12" t="str">
        <f t="shared" si="83"/>
        <v/>
      </c>
      <c r="F881" s="12" t="str">
        <f t="shared" si="84"/>
        <v/>
      </c>
      <c r="G881" s="12" t="str">
        <f t="shared" si="85"/>
        <v/>
      </c>
      <c r="H881" s="23" t="str">
        <f t="shared" si="86"/>
        <v/>
      </c>
      <c r="I881" s="82" t="str">
        <f t="shared" si="87"/>
        <v/>
      </c>
      <c r="J881" s="82"/>
      <c r="K881" s="82"/>
    </row>
    <row r="882" spans="2:11" ht="15" customHeight="1">
      <c r="B882" s="9">
        <v>54</v>
      </c>
      <c r="C882" s="23" t="str">
        <f t="shared" si="81"/>
        <v/>
      </c>
      <c r="D882" s="23" t="str">
        <f t="shared" si="82"/>
        <v/>
      </c>
      <c r="E882" s="12" t="str">
        <f t="shared" si="83"/>
        <v/>
      </c>
      <c r="F882" s="12" t="str">
        <f t="shared" si="84"/>
        <v/>
      </c>
      <c r="G882" s="12" t="str">
        <f t="shared" si="85"/>
        <v/>
      </c>
      <c r="H882" s="23" t="str">
        <f t="shared" si="86"/>
        <v/>
      </c>
      <c r="I882" s="82" t="str">
        <f t="shared" si="87"/>
        <v/>
      </c>
      <c r="J882" s="82"/>
      <c r="K882" s="82"/>
    </row>
    <row r="883" spans="2:11" ht="15" customHeight="1">
      <c r="B883" s="9">
        <v>55</v>
      </c>
      <c r="C883" s="23" t="str">
        <f t="shared" si="81"/>
        <v/>
      </c>
      <c r="D883" s="23" t="str">
        <f t="shared" si="82"/>
        <v/>
      </c>
      <c r="E883" s="12" t="str">
        <f t="shared" si="83"/>
        <v/>
      </c>
      <c r="F883" s="12" t="str">
        <f t="shared" si="84"/>
        <v/>
      </c>
      <c r="G883" s="12" t="str">
        <f t="shared" si="85"/>
        <v/>
      </c>
      <c r="H883" s="23" t="str">
        <f t="shared" si="86"/>
        <v/>
      </c>
      <c r="I883" s="82" t="str">
        <f t="shared" si="87"/>
        <v/>
      </c>
      <c r="J883" s="82"/>
      <c r="K883" s="82"/>
    </row>
    <row r="884" spans="2:11" ht="15" customHeight="1">
      <c r="B884" s="9">
        <v>56</v>
      </c>
      <c r="C884" s="23" t="str">
        <f t="shared" si="81"/>
        <v/>
      </c>
      <c r="D884" s="23" t="str">
        <f t="shared" si="82"/>
        <v/>
      </c>
      <c r="E884" s="12" t="str">
        <f t="shared" si="83"/>
        <v/>
      </c>
      <c r="F884" s="12" t="str">
        <f t="shared" si="84"/>
        <v/>
      </c>
      <c r="G884" s="12" t="str">
        <f t="shared" si="85"/>
        <v/>
      </c>
      <c r="H884" s="23" t="str">
        <f t="shared" si="86"/>
        <v/>
      </c>
      <c r="I884" s="82" t="str">
        <f t="shared" si="87"/>
        <v/>
      </c>
      <c r="J884" s="82"/>
      <c r="K884" s="82"/>
    </row>
    <row r="885" spans="2:11" ht="15" customHeight="1">
      <c r="B885" s="9">
        <v>57</v>
      </c>
      <c r="C885" s="23" t="str">
        <f t="shared" si="81"/>
        <v/>
      </c>
      <c r="D885" s="23" t="str">
        <f t="shared" si="82"/>
        <v/>
      </c>
      <c r="E885" s="12" t="str">
        <f t="shared" si="83"/>
        <v/>
      </c>
      <c r="F885" s="12" t="str">
        <f t="shared" si="84"/>
        <v/>
      </c>
      <c r="G885" s="12" t="str">
        <f t="shared" si="85"/>
        <v/>
      </c>
      <c r="H885" s="23" t="str">
        <f t="shared" si="86"/>
        <v/>
      </c>
      <c r="I885" s="82" t="str">
        <f t="shared" si="87"/>
        <v/>
      </c>
      <c r="J885" s="82"/>
      <c r="K885" s="82"/>
    </row>
    <row r="886" spans="2:11" ht="15" customHeight="1">
      <c r="B886" s="9">
        <v>58</v>
      </c>
      <c r="C886" s="23" t="str">
        <f t="shared" si="81"/>
        <v/>
      </c>
      <c r="D886" s="23" t="str">
        <f t="shared" si="82"/>
        <v/>
      </c>
      <c r="E886" s="12" t="str">
        <f t="shared" si="83"/>
        <v/>
      </c>
      <c r="F886" s="12" t="str">
        <f t="shared" si="84"/>
        <v/>
      </c>
      <c r="G886" s="12" t="str">
        <f t="shared" si="85"/>
        <v/>
      </c>
      <c r="H886" s="23" t="str">
        <f t="shared" si="86"/>
        <v/>
      </c>
      <c r="I886" s="82" t="str">
        <f t="shared" si="87"/>
        <v/>
      </c>
      <c r="J886" s="82"/>
      <c r="K886" s="82"/>
    </row>
    <row r="887" spans="2:11" ht="15" customHeight="1">
      <c r="B887" s="9">
        <v>59</v>
      </c>
      <c r="C887" s="23" t="str">
        <f t="shared" si="81"/>
        <v/>
      </c>
      <c r="D887" s="23" t="str">
        <f t="shared" si="82"/>
        <v/>
      </c>
      <c r="E887" s="12" t="str">
        <f t="shared" si="83"/>
        <v/>
      </c>
      <c r="F887" s="12" t="str">
        <f t="shared" si="84"/>
        <v/>
      </c>
      <c r="G887" s="12" t="str">
        <f t="shared" si="85"/>
        <v/>
      </c>
      <c r="H887" s="23" t="str">
        <f t="shared" si="86"/>
        <v/>
      </c>
      <c r="I887" s="82" t="str">
        <f t="shared" si="87"/>
        <v/>
      </c>
      <c r="J887" s="82"/>
      <c r="K887" s="82"/>
    </row>
    <row r="888" spans="2:11" ht="15" customHeight="1">
      <c r="B888" s="9">
        <v>60</v>
      </c>
      <c r="C888" s="23" t="str">
        <f t="shared" si="81"/>
        <v/>
      </c>
      <c r="D888" s="23" t="str">
        <f t="shared" si="82"/>
        <v/>
      </c>
      <c r="E888" s="12" t="str">
        <f t="shared" si="83"/>
        <v/>
      </c>
      <c r="F888" s="12" t="str">
        <f t="shared" si="84"/>
        <v/>
      </c>
      <c r="G888" s="12" t="str">
        <f t="shared" si="85"/>
        <v/>
      </c>
      <c r="H888" s="23" t="str">
        <f t="shared" si="86"/>
        <v/>
      </c>
      <c r="I888" s="82" t="str">
        <f t="shared" si="87"/>
        <v/>
      </c>
      <c r="J888" s="82"/>
      <c r="K888" s="82"/>
    </row>
    <row r="889" spans="2:11" ht="15" customHeight="1">
      <c r="B889" s="9">
        <v>61</v>
      </c>
      <c r="C889" s="23" t="str">
        <f t="shared" si="81"/>
        <v/>
      </c>
      <c r="D889" s="23" t="str">
        <f t="shared" si="82"/>
        <v/>
      </c>
      <c r="E889" s="12" t="str">
        <f t="shared" si="83"/>
        <v/>
      </c>
      <c r="F889" s="12" t="str">
        <f t="shared" si="84"/>
        <v/>
      </c>
      <c r="G889" s="12" t="str">
        <f t="shared" si="85"/>
        <v/>
      </c>
      <c r="H889" s="23" t="str">
        <f t="shared" si="86"/>
        <v/>
      </c>
      <c r="I889" s="82" t="str">
        <f t="shared" si="87"/>
        <v/>
      </c>
      <c r="J889" s="82"/>
      <c r="K889" s="82"/>
    </row>
    <row r="890" spans="2:11" ht="15" customHeight="1">
      <c r="B890" s="9">
        <v>62</v>
      </c>
      <c r="C890" s="23" t="str">
        <f t="shared" si="81"/>
        <v/>
      </c>
      <c r="D890" s="23" t="str">
        <f t="shared" si="82"/>
        <v/>
      </c>
      <c r="E890" s="12" t="str">
        <f t="shared" si="83"/>
        <v/>
      </c>
      <c r="F890" s="12" t="str">
        <f t="shared" si="84"/>
        <v/>
      </c>
      <c r="G890" s="12" t="str">
        <f t="shared" si="85"/>
        <v/>
      </c>
      <c r="H890" s="23" t="str">
        <f t="shared" si="86"/>
        <v/>
      </c>
      <c r="I890" s="82" t="str">
        <f t="shared" si="87"/>
        <v/>
      </c>
      <c r="J890" s="82"/>
      <c r="K890" s="82"/>
    </row>
    <row r="891" spans="2:11" ht="15" customHeight="1">
      <c r="B891" s="9">
        <v>63</v>
      </c>
      <c r="C891" s="23" t="str">
        <f t="shared" si="81"/>
        <v/>
      </c>
      <c r="D891" s="23" t="str">
        <f t="shared" si="82"/>
        <v/>
      </c>
      <c r="E891" s="12" t="str">
        <f t="shared" si="83"/>
        <v/>
      </c>
      <c r="F891" s="12" t="str">
        <f t="shared" si="84"/>
        <v/>
      </c>
      <c r="G891" s="12" t="str">
        <f t="shared" si="85"/>
        <v/>
      </c>
      <c r="H891" s="23" t="str">
        <f t="shared" si="86"/>
        <v/>
      </c>
      <c r="I891" s="82" t="str">
        <f t="shared" si="87"/>
        <v/>
      </c>
      <c r="J891" s="82"/>
      <c r="K891" s="82"/>
    </row>
    <row r="892" spans="2:11" ht="15" customHeight="1">
      <c r="B892" s="9">
        <v>64</v>
      </c>
      <c r="C892" s="23" t="str">
        <f t="shared" si="81"/>
        <v/>
      </c>
      <c r="D892" s="23" t="str">
        <f t="shared" si="82"/>
        <v/>
      </c>
      <c r="E892" s="12" t="str">
        <f t="shared" si="83"/>
        <v/>
      </c>
      <c r="F892" s="12" t="str">
        <f t="shared" si="84"/>
        <v/>
      </c>
      <c r="G892" s="12" t="str">
        <f t="shared" si="85"/>
        <v/>
      </c>
      <c r="H892" s="23" t="str">
        <f t="shared" si="86"/>
        <v/>
      </c>
      <c r="I892" s="82" t="str">
        <f t="shared" si="87"/>
        <v/>
      </c>
      <c r="J892" s="82"/>
      <c r="K892" s="82"/>
    </row>
    <row r="893" spans="2:11" ht="15" customHeight="1">
      <c r="B893" s="9">
        <v>65</v>
      </c>
      <c r="C893" s="23" t="str">
        <f t="shared" ref="C893:C932" si="88">IFERROR(VLOOKUP("補助対象外"&amp;B893,$A$3:$J$383,3,FALSE),"")</f>
        <v/>
      </c>
      <c r="D893" s="23" t="str">
        <f t="shared" ref="D893:D932" si="89">IFERROR(VLOOKUP("補助対象外"&amp;B893,$A$3:$J$383,4,FALSE),"")</f>
        <v/>
      </c>
      <c r="E893" s="12" t="str">
        <f t="shared" ref="E893:E932" si="90">IFERROR(VLOOKUP("補助対象外"&amp;B893,$A$3:$J$383,5,FALSE),"")</f>
        <v/>
      </c>
      <c r="F893" s="12" t="str">
        <f t="shared" ref="F893:F932" si="91">IFERROR(VLOOKUP("補助対象外"&amp;B893,$A$3:$J$383,6,FALSE),"")</f>
        <v/>
      </c>
      <c r="G893" s="12" t="str">
        <f t="shared" ref="G893:G932" si="92">IFERROR(VLOOKUP("補助対象外"&amp;B893,$A$3:$J$383,7,FALSE),"")</f>
        <v/>
      </c>
      <c r="H893" s="23" t="str">
        <f t="shared" ref="H893:H928" si="93">IFERROR(VLOOKUP("補助対象外"&amp;B893,$A$3:$J$383,8,FALSE),"")</f>
        <v/>
      </c>
      <c r="I893" s="82" t="str">
        <f t="shared" ref="I893:I928" si="94">IFERROR(VLOOKUP("補助対象外"&amp;B893,$A$3:$J$383,10,FALSE),"")</f>
        <v/>
      </c>
      <c r="J893" s="82"/>
      <c r="K893" s="82"/>
    </row>
    <row r="894" spans="2:11" ht="15" customHeight="1">
      <c r="B894" s="9">
        <v>66</v>
      </c>
      <c r="C894" s="23" t="str">
        <f t="shared" si="88"/>
        <v/>
      </c>
      <c r="D894" s="23" t="str">
        <f t="shared" si="89"/>
        <v/>
      </c>
      <c r="E894" s="12" t="str">
        <f t="shared" si="90"/>
        <v/>
      </c>
      <c r="F894" s="12" t="str">
        <f t="shared" si="91"/>
        <v/>
      </c>
      <c r="G894" s="12" t="str">
        <f t="shared" si="92"/>
        <v/>
      </c>
      <c r="H894" s="23" t="str">
        <f t="shared" si="93"/>
        <v/>
      </c>
      <c r="I894" s="82" t="str">
        <f t="shared" si="94"/>
        <v/>
      </c>
      <c r="J894" s="82"/>
      <c r="K894" s="82"/>
    </row>
    <row r="895" spans="2:11" ht="15" customHeight="1">
      <c r="B895" s="9">
        <v>67</v>
      </c>
      <c r="C895" s="23" t="str">
        <f t="shared" si="88"/>
        <v/>
      </c>
      <c r="D895" s="23" t="str">
        <f t="shared" si="89"/>
        <v/>
      </c>
      <c r="E895" s="12" t="str">
        <f t="shared" si="90"/>
        <v/>
      </c>
      <c r="F895" s="12" t="str">
        <f t="shared" si="91"/>
        <v/>
      </c>
      <c r="G895" s="12" t="str">
        <f t="shared" si="92"/>
        <v/>
      </c>
      <c r="H895" s="23" t="str">
        <f t="shared" si="93"/>
        <v/>
      </c>
      <c r="I895" s="82" t="str">
        <f t="shared" si="94"/>
        <v/>
      </c>
      <c r="J895" s="82"/>
      <c r="K895" s="82"/>
    </row>
    <row r="896" spans="2:11" ht="15" customHeight="1">
      <c r="B896" s="9">
        <v>68</v>
      </c>
      <c r="C896" s="23" t="str">
        <f t="shared" si="88"/>
        <v/>
      </c>
      <c r="D896" s="23" t="str">
        <f t="shared" si="89"/>
        <v/>
      </c>
      <c r="E896" s="12" t="str">
        <f t="shared" si="90"/>
        <v/>
      </c>
      <c r="F896" s="12" t="str">
        <f t="shared" si="91"/>
        <v/>
      </c>
      <c r="G896" s="12" t="str">
        <f t="shared" si="92"/>
        <v/>
      </c>
      <c r="H896" s="23" t="str">
        <f t="shared" si="93"/>
        <v/>
      </c>
      <c r="I896" s="82" t="str">
        <f t="shared" si="94"/>
        <v/>
      </c>
      <c r="J896" s="82"/>
      <c r="K896" s="82"/>
    </row>
    <row r="897" spans="2:11" ht="15" customHeight="1">
      <c r="B897" s="9">
        <v>69</v>
      </c>
      <c r="C897" s="23" t="str">
        <f t="shared" si="88"/>
        <v/>
      </c>
      <c r="D897" s="23" t="str">
        <f t="shared" si="89"/>
        <v/>
      </c>
      <c r="E897" s="12" t="str">
        <f t="shared" si="90"/>
        <v/>
      </c>
      <c r="F897" s="12" t="str">
        <f t="shared" si="91"/>
        <v/>
      </c>
      <c r="G897" s="12" t="str">
        <f t="shared" si="92"/>
        <v/>
      </c>
      <c r="H897" s="23" t="str">
        <f t="shared" si="93"/>
        <v/>
      </c>
      <c r="I897" s="82" t="str">
        <f t="shared" si="94"/>
        <v/>
      </c>
      <c r="J897" s="82"/>
      <c r="K897" s="82"/>
    </row>
    <row r="898" spans="2:11" ht="15" customHeight="1">
      <c r="B898" s="9">
        <v>70</v>
      </c>
      <c r="C898" s="23" t="str">
        <f t="shared" si="88"/>
        <v/>
      </c>
      <c r="D898" s="23" t="str">
        <f t="shared" si="89"/>
        <v/>
      </c>
      <c r="E898" s="12" t="str">
        <f t="shared" si="90"/>
        <v/>
      </c>
      <c r="F898" s="12" t="str">
        <f t="shared" si="91"/>
        <v/>
      </c>
      <c r="G898" s="12" t="str">
        <f t="shared" si="92"/>
        <v/>
      </c>
      <c r="H898" s="23" t="str">
        <f t="shared" si="93"/>
        <v/>
      </c>
      <c r="I898" s="82" t="str">
        <f t="shared" si="94"/>
        <v/>
      </c>
      <c r="J898" s="82"/>
      <c r="K898" s="82"/>
    </row>
    <row r="899" spans="2:11" ht="15" customHeight="1">
      <c r="B899" s="9">
        <v>71</v>
      </c>
      <c r="C899" s="23" t="str">
        <f t="shared" si="88"/>
        <v/>
      </c>
      <c r="D899" s="23" t="str">
        <f t="shared" si="89"/>
        <v/>
      </c>
      <c r="E899" s="12" t="str">
        <f t="shared" si="90"/>
        <v/>
      </c>
      <c r="F899" s="12" t="str">
        <f t="shared" si="91"/>
        <v/>
      </c>
      <c r="G899" s="12" t="str">
        <f t="shared" si="92"/>
        <v/>
      </c>
      <c r="H899" s="23" t="str">
        <f t="shared" si="93"/>
        <v/>
      </c>
      <c r="I899" s="82" t="str">
        <f t="shared" si="94"/>
        <v/>
      </c>
      <c r="J899" s="82"/>
      <c r="K899" s="82"/>
    </row>
    <row r="900" spans="2:11" ht="15" customHeight="1">
      <c r="B900" s="9">
        <v>72</v>
      </c>
      <c r="C900" s="23" t="str">
        <f t="shared" si="88"/>
        <v/>
      </c>
      <c r="D900" s="23" t="str">
        <f t="shared" si="89"/>
        <v/>
      </c>
      <c r="E900" s="12" t="str">
        <f t="shared" si="90"/>
        <v/>
      </c>
      <c r="F900" s="12" t="str">
        <f t="shared" si="91"/>
        <v/>
      </c>
      <c r="G900" s="12" t="str">
        <f t="shared" si="92"/>
        <v/>
      </c>
      <c r="H900" s="23" t="str">
        <f t="shared" si="93"/>
        <v/>
      </c>
      <c r="I900" s="82" t="str">
        <f t="shared" si="94"/>
        <v/>
      </c>
      <c r="J900" s="82"/>
      <c r="K900" s="82"/>
    </row>
    <row r="901" spans="2:11" ht="15" customHeight="1">
      <c r="B901" s="9">
        <v>73</v>
      </c>
      <c r="C901" s="23" t="str">
        <f t="shared" si="88"/>
        <v/>
      </c>
      <c r="D901" s="23" t="str">
        <f t="shared" si="89"/>
        <v/>
      </c>
      <c r="E901" s="12" t="str">
        <f t="shared" si="90"/>
        <v/>
      </c>
      <c r="F901" s="12" t="str">
        <f t="shared" si="91"/>
        <v/>
      </c>
      <c r="G901" s="12" t="str">
        <f t="shared" si="92"/>
        <v/>
      </c>
      <c r="H901" s="23" t="str">
        <f t="shared" si="93"/>
        <v/>
      </c>
      <c r="I901" s="82" t="str">
        <f t="shared" si="94"/>
        <v/>
      </c>
      <c r="J901" s="82"/>
      <c r="K901" s="82"/>
    </row>
    <row r="902" spans="2:11" ht="15" customHeight="1">
      <c r="B902" s="9">
        <v>74</v>
      </c>
      <c r="C902" s="23" t="str">
        <f t="shared" si="88"/>
        <v/>
      </c>
      <c r="D902" s="23" t="str">
        <f t="shared" si="89"/>
        <v/>
      </c>
      <c r="E902" s="12" t="str">
        <f t="shared" si="90"/>
        <v/>
      </c>
      <c r="F902" s="12" t="str">
        <f t="shared" si="91"/>
        <v/>
      </c>
      <c r="G902" s="12" t="str">
        <f t="shared" si="92"/>
        <v/>
      </c>
      <c r="H902" s="23" t="str">
        <f t="shared" si="93"/>
        <v/>
      </c>
      <c r="I902" s="82" t="str">
        <f t="shared" si="94"/>
        <v/>
      </c>
      <c r="J902" s="82"/>
      <c r="K902" s="82"/>
    </row>
    <row r="903" spans="2:11" ht="15" customHeight="1">
      <c r="B903" s="9">
        <v>75</v>
      </c>
      <c r="C903" s="23" t="str">
        <f t="shared" si="88"/>
        <v/>
      </c>
      <c r="D903" s="23" t="str">
        <f t="shared" si="89"/>
        <v/>
      </c>
      <c r="E903" s="12" t="str">
        <f t="shared" si="90"/>
        <v/>
      </c>
      <c r="F903" s="12" t="str">
        <f t="shared" si="91"/>
        <v/>
      </c>
      <c r="G903" s="12" t="str">
        <f t="shared" si="92"/>
        <v/>
      </c>
      <c r="H903" s="23" t="str">
        <f t="shared" si="93"/>
        <v/>
      </c>
      <c r="I903" s="82" t="str">
        <f t="shared" si="94"/>
        <v/>
      </c>
      <c r="J903" s="82"/>
      <c r="K903" s="82"/>
    </row>
    <row r="904" spans="2:11" ht="15" customHeight="1">
      <c r="B904" s="9">
        <v>76</v>
      </c>
      <c r="C904" s="23" t="str">
        <f t="shared" si="88"/>
        <v/>
      </c>
      <c r="D904" s="23" t="str">
        <f t="shared" si="89"/>
        <v/>
      </c>
      <c r="E904" s="12" t="str">
        <f t="shared" si="90"/>
        <v/>
      </c>
      <c r="F904" s="12" t="str">
        <f t="shared" si="91"/>
        <v/>
      </c>
      <c r="G904" s="12" t="str">
        <f t="shared" si="92"/>
        <v/>
      </c>
      <c r="H904" s="23" t="str">
        <f t="shared" si="93"/>
        <v/>
      </c>
      <c r="I904" s="82" t="str">
        <f t="shared" si="94"/>
        <v/>
      </c>
      <c r="J904" s="82"/>
      <c r="K904" s="82"/>
    </row>
    <row r="905" spans="2:11" ht="15" customHeight="1">
      <c r="B905" s="9">
        <v>77</v>
      </c>
      <c r="C905" s="23" t="str">
        <f t="shared" si="88"/>
        <v/>
      </c>
      <c r="D905" s="23" t="str">
        <f t="shared" si="89"/>
        <v/>
      </c>
      <c r="E905" s="12" t="str">
        <f t="shared" si="90"/>
        <v/>
      </c>
      <c r="F905" s="12" t="str">
        <f t="shared" si="91"/>
        <v/>
      </c>
      <c r="G905" s="12" t="str">
        <f t="shared" si="92"/>
        <v/>
      </c>
      <c r="H905" s="23" t="str">
        <f t="shared" si="93"/>
        <v/>
      </c>
      <c r="I905" s="82" t="str">
        <f t="shared" si="94"/>
        <v/>
      </c>
      <c r="J905" s="82"/>
      <c r="K905" s="82"/>
    </row>
    <row r="906" spans="2:11" ht="15" customHeight="1">
      <c r="B906" s="9">
        <v>78</v>
      </c>
      <c r="C906" s="23" t="str">
        <f t="shared" si="88"/>
        <v/>
      </c>
      <c r="D906" s="23" t="str">
        <f t="shared" si="89"/>
        <v/>
      </c>
      <c r="E906" s="12" t="str">
        <f t="shared" si="90"/>
        <v/>
      </c>
      <c r="F906" s="12" t="str">
        <f t="shared" si="91"/>
        <v/>
      </c>
      <c r="G906" s="12" t="str">
        <f t="shared" si="92"/>
        <v/>
      </c>
      <c r="H906" s="23" t="str">
        <f t="shared" si="93"/>
        <v/>
      </c>
      <c r="I906" s="82" t="str">
        <f t="shared" si="94"/>
        <v/>
      </c>
      <c r="J906" s="82"/>
      <c r="K906" s="82"/>
    </row>
    <row r="907" spans="2:11" ht="15" customHeight="1">
      <c r="B907" s="9">
        <v>79</v>
      </c>
      <c r="C907" s="23" t="str">
        <f t="shared" si="88"/>
        <v/>
      </c>
      <c r="D907" s="23" t="str">
        <f t="shared" si="89"/>
        <v/>
      </c>
      <c r="E907" s="12" t="str">
        <f t="shared" si="90"/>
        <v/>
      </c>
      <c r="F907" s="12" t="str">
        <f t="shared" si="91"/>
        <v/>
      </c>
      <c r="G907" s="12" t="str">
        <f t="shared" si="92"/>
        <v/>
      </c>
      <c r="H907" s="23" t="str">
        <f t="shared" si="93"/>
        <v/>
      </c>
      <c r="I907" s="82" t="str">
        <f t="shared" si="94"/>
        <v/>
      </c>
      <c r="J907" s="82"/>
      <c r="K907" s="82"/>
    </row>
    <row r="908" spans="2:11" ht="15" customHeight="1">
      <c r="B908" s="9">
        <v>80</v>
      </c>
      <c r="C908" s="23" t="str">
        <f t="shared" si="88"/>
        <v/>
      </c>
      <c r="D908" s="23" t="str">
        <f t="shared" si="89"/>
        <v/>
      </c>
      <c r="E908" s="12" t="str">
        <f t="shared" si="90"/>
        <v/>
      </c>
      <c r="F908" s="12" t="str">
        <f t="shared" si="91"/>
        <v/>
      </c>
      <c r="G908" s="12" t="str">
        <f t="shared" si="92"/>
        <v/>
      </c>
      <c r="H908" s="23" t="str">
        <f t="shared" si="93"/>
        <v/>
      </c>
      <c r="I908" s="82" t="str">
        <f t="shared" si="94"/>
        <v/>
      </c>
      <c r="J908" s="82"/>
      <c r="K908" s="82"/>
    </row>
    <row r="909" spans="2:11" ht="15" customHeight="1">
      <c r="B909" s="9">
        <v>81</v>
      </c>
      <c r="C909" s="23" t="str">
        <f t="shared" si="88"/>
        <v/>
      </c>
      <c r="D909" s="23" t="str">
        <f t="shared" si="89"/>
        <v/>
      </c>
      <c r="E909" s="12" t="str">
        <f t="shared" si="90"/>
        <v/>
      </c>
      <c r="F909" s="12" t="str">
        <f t="shared" si="91"/>
        <v/>
      </c>
      <c r="G909" s="12" t="str">
        <f t="shared" si="92"/>
        <v/>
      </c>
      <c r="H909" s="23" t="str">
        <f t="shared" si="93"/>
        <v/>
      </c>
      <c r="I909" s="82" t="str">
        <f t="shared" si="94"/>
        <v/>
      </c>
      <c r="J909" s="82"/>
      <c r="K909" s="82"/>
    </row>
    <row r="910" spans="2:11" ht="15" customHeight="1">
      <c r="B910" s="9">
        <v>82</v>
      </c>
      <c r="C910" s="23" t="str">
        <f t="shared" si="88"/>
        <v/>
      </c>
      <c r="D910" s="23" t="str">
        <f t="shared" si="89"/>
        <v/>
      </c>
      <c r="E910" s="12" t="str">
        <f t="shared" si="90"/>
        <v/>
      </c>
      <c r="F910" s="12" t="str">
        <f t="shared" si="91"/>
        <v/>
      </c>
      <c r="G910" s="12" t="str">
        <f t="shared" si="92"/>
        <v/>
      </c>
      <c r="H910" s="23" t="str">
        <f t="shared" si="93"/>
        <v/>
      </c>
      <c r="I910" s="82" t="str">
        <f t="shared" si="94"/>
        <v/>
      </c>
      <c r="J910" s="82"/>
      <c r="K910" s="82"/>
    </row>
    <row r="911" spans="2:11" ht="15" customHeight="1">
      <c r="B911" s="9">
        <v>83</v>
      </c>
      <c r="C911" s="23" t="str">
        <f t="shared" si="88"/>
        <v/>
      </c>
      <c r="D911" s="23" t="str">
        <f t="shared" si="89"/>
        <v/>
      </c>
      <c r="E911" s="12" t="str">
        <f t="shared" si="90"/>
        <v/>
      </c>
      <c r="F911" s="12" t="str">
        <f t="shared" si="91"/>
        <v/>
      </c>
      <c r="G911" s="12" t="str">
        <f t="shared" si="92"/>
        <v/>
      </c>
      <c r="H911" s="23" t="str">
        <f t="shared" si="93"/>
        <v/>
      </c>
      <c r="I911" s="82" t="str">
        <f t="shared" si="94"/>
        <v/>
      </c>
      <c r="J911" s="82"/>
      <c r="K911" s="82"/>
    </row>
    <row r="912" spans="2:11" ht="15" customHeight="1">
      <c r="B912" s="9">
        <v>84</v>
      </c>
      <c r="C912" s="23" t="str">
        <f t="shared" si="88"/>
        <v/>
      </c>
      <c r="D912" s="23" t="str">
        <f t="shared" si="89"/>
        <v/>
      </c>
      <c r="E912" s="12" t="str">
        <f t="shared" si="90"/>
        <v/>
      </c>
      <c r="F912" s="12" t="str">
        <f t="shared" si="91"/>
        <v/>
      </c>
      <c r="G912" s="12" t="str">
        <f t="shared" si="92"/>
        <v/>
      </c>
      <c r="H912" s="23" t="str">
        <f t="shared" si="93"/>
        <v/>
      </c>
      <c r="I912" s="82" t="str">
        <f t="shared" si="94"/>
        <v/>
      </c>
      <c r="J912" s="82"/>
      <c r="K912" s="82"/>
    </row>
    <row r="913" spans="2:11" ht="15" customHeight="1">
      <c r="B913" s="9">
        <v>85</v>
      </c>
      <c r="C913" s="23" t="str">
        <f t="shared" si="88"/>
        <v/>
      </c>
      <c r="D913" s="23" t="str">
        <f t="shared" si="89"/>
        <v/>
      </c>
      <c r="E913" s="12" t="str">
        <f t="shared" si="90"/>
        <v/>
      </c>
      <c r="F913" s="12" t="str">
        <f t="shared" si="91"/>
        <v/>
      </c>
      <c r="G913" s="12" t="str">
        <f t="shared" si="92"/>
        <v/>
      </c>
      <c r="H913" s="23" t="str">
        <f t="shared" si="93"/>
        <v/>
      </c>
      <c r="I913" s="82" t="str">
        <f t="shared" si="94"/>
        <v/>
      </c>
      <c r="J913" s="82"/>
      <c r="K913" s="82"/>
    </row>
    <row r="914" spans="2:11" ht="15" customHeight="1">
      <c r="B914" s="9">
        <v>86</v>
      </c>
      <c r="C914" s="23" t="str">
        <f t="shared" si="88"/>
        <v/>
      </c>
      <c r="D914" s="23" t="str">
        <f t="shared" si="89"/>
        <v/>
      </c>
      <c r="E914" s="12" t="str">
        <f t="shared" si="90"/>
        <v/>
      </c>
      <c r="F914" s="12" t="str">
        <f t="shared" si="91"/>
        <v/>
      </c>
      <c r="G914" s="12" t="str">
        <f t="shared" si="92"/>
        <v/>
      </c>
      <c r="H914" s="23" t="str">
        <f t="shared" si="93"/>
        <v/>
      </c>
      <c r="I914" s="82" t="str">
        <f t="shared" si="94"/>
        <v/>
      </c>
      <c r="J914" s="82"/>
      <c r="K914" s="82"/>
    </row>
    <row r="915" spans="2:11" ht="15" customHeight="1">
      <c r="B915" s="9">
        <v>87</v>
      </c>
      <c r="C915" s="23" t="str">
        <f t="shared" si="88"/>
        <v/>
      </c>
      <c r="D915" s="23" t="str">
        <f t="shared" si="89"/>
        <v/>
      </c>
      <c r="E915" s="12" t="str">
        <f t="shared" si="90"/>
        <v/>
      </c>
      <c r="F915" s="12" t="str">
        <f t="shared" si="91"/>
        <v/>
      </c>
      <c r="G915" s="12" t="str">
        <f t="shared" si="92"/>
        <v/>
      </c>
      <c r="H915" s="23" t="str">
        <f t="shared" si="93"/>
        <v/>
      </c>
      <c r="I915" s="82" t="str">
        <f t="shared" si="94"/>
        <v/>
      </c>
      <c r="J915" s="82"/>
      <c r="K915" s="82"/>
    </row>
    <row r="916" spans="2:11" ht="15" customHeight="1">
      <c r="B916" s="9">
        <v>88</v>
      </c>
      <c r="C916" s="23" t="str">
        <f t="shared" si="88"/>
        <v/>
      </c>
      <c r="D916" s="23" t="str">
        <f t="shared" si="89"/>
        <v/>
      </c>
      <c r="E916" s="12" t="str">
        <f t="shared" si="90"/>
        <v/>
      </c>
      <c r="F916" s="12" t="str">
        <f t="shared" si="91"/>
        <v/>
      </c>
      <c r="G916" s="12" t="str">
        <f t="shared" si="92"/>
        <v/>
      </c>
      <c r="H916" s="23" t="str">
        <f t="shared" si="93"/>
        <v/>
      </c>
      <c r="I916" s="82" t="str">
        <f t="shared" si="94"/>
        <v/>
      </c>
      <c r="J916" s="82"/>
      <c r="K916" s="82"/>
    </row>
    <row r="917" spans="2:11" ht="15" customHeight="1">
      <c r="B917" s="9">
        <v>89</v>
      </c>
      <c r="C917" s="23" t="str">
        <f t="shared" si="88"/>
        <v/>
      </c>
      <c r="D917" s="23" t="str">
        <f t="shared" si="89"/>
        <v/>
      </c>
      <c r="E917" s="12" t="str">
        <f t="shared" si="90"/>
        <v/>
      </c>
      <c r="F917" s="12" t="str">
        <f t="shared" si="91"/>
        <v/>
      </c>
      <c r="G917" s="12" t="str">
        <f t="shared" si="92"/>
        <v/>
      </c>
      <c r="H917" s="23" t="str">
        <f t="shared" si="93"/>
        <v/>
      </c>
      <c r="I917" s="82" t="str">
        <f t="shared" si="94"/>
        <v/>
      </c>
      <c r="J917" s="82"/>
      <c r="K917" s="82"/>
    </row>
    <row r="918" spans="2:11" ht="15" customHeight="1">
      <c r="B918" s="9">
        <v>90</v>
      </c>
      <c r="C918" s="23" t="str">
        <f t="shared" si="88"/>
        <v/>
      </c>
      <c r="D918" s="23" t="str">
        <f t="shared" si="89"/>
        <v/>
      </c>
      <c r="E918" s="12" t="str">
        <f t="shared" si="90"/>
        <v/>
      </c>
      <c r="F918" s="12" t="str">
        <f t="shared" si="91"/>
        <v/>
      </c>
      <c r="G918" s="12" t="str">
        <f t="shared" si="92"/>
        <v/>
      </c>
      <c r="H918" s="23" t="str">
        <f t="shared" si="93"/>
        <v/>
      </c>
      <c r="I918" s="82" t="str">
        <f t="shared" si="94"/>
        <v/>
      </c>
      <c r="J918" s="82"/>
      <c r="K918" s="82"/>
    </row>
    <row r="919" spans="2:11" ht="15" customHeight="1">
      <c r="B919" s="9">
        <v>91</v>
      </c>
      <c r="C919" s="23" t="str">
        <f t="shared" si="88"/>
        <v/>
      </c>
      <c r="D919" s="23" t="str">
        <f t="shared" si="89"/>
        <v/>
      </c>
      <c r="E919" s="12" t="str">
        <f t="shared" si="90"/>
        <v/>
      </c>
      <c r="F919" s="12" t="str">
        <f t="shared" si="91"/>
        <v/>
      </c>
      <c r="G919" s="12" t="str">
        <f t="shared" si="92"/>
        <v/>
      </c>
      <c r="H919" s="23" t="str">
        <f t="shared" si="93"/>
        <v/>
      </c>
      <c r="I919" s="82" t="str">
        <f t="shared" si="94"/>
        <v/>
      </c>
      <c r="J919" s="82"/>
      <c r="K919" s="82"/>
    </row>
    <row r="920" spans="2:11" ht="15" customHeight="1">
      <c r="B920" s="9">
        <v>92</v>
      </c>
      <c r="C920" s="23" t="str">
        <f t="shared" si="88"/>
        <v/>
      </c>
      <c r="D920" s="23" t="str">
        <f t="shared" si="89"/>
        <v/>
      </c>
      <c r="E920" s="12" t="str">
        <f t="shared" si="90"/>
        <v/>
      </c>
      <c r="F920" s="12" t="str">
        <f t="shared" si="91"/>
        <v/>
      </c>
      <c r="G920" s="12" t="str">
        <f t="shared" si="92"/>
        <v/>
      </c>
      <c r="H920" s="23" t="str">
        <f t="shared" si="93"/>
        <v/>
      </c>
      <c r="I920" s="82" t="str">
        <f t="shared" si="94"/>
        <v/>
      </c>
      <c r="J920" s="82"/>
      <c r="K920" s="82"/>
    </row>
    <row r="921" spans="2:11" ht="15" customHeight="1">
      <c r="B921" s="9">
        <v>93</v>
      </c>
      <c r="C921" s="23" t="str">
        <f t="shared" si="88"/>
        <v/>
      </c>
      <c r="D921" s="23" t="str">
        <f t="shared" si="89"/>
        <v/>
      </c>
      <c r="E921" s="12" t="str">
        <f t="shared" si="90"/>
        <v/>
      </c>
      <c r="F921" s="12" t="str">
        <f t="shared" si="91"/>
        <v/>
      </c>
      <c r="G921" s="12" t="str">
        <f t="shared" si="92"/>
        <v/>
      </c>
      <c r="H921" s="23" t="str">
        <f t="shared" si="93"/>
        <v/>
      </c>
      <c r="I921" s="82" t="str">
        <f t="shared" si="94"/>
        <v/>
      </c>
      <c r="J921" s="82"/>
      <c r="K921" s="82"/>
    </row>
    <row r="922" spans="2:11" ht="15" customHeight="1">
      <c r="B922" s="9">
        <v>94</v>
      </c>
      <c r="C922" s="23" t="str">
        <f t="shared" si="88"/>
        <v/>
      </c>
      <c r="D922" s="23" t="str">
        <f t="shared" si="89"/>
        <v/>
      </c>
      <c r="E922" s="12" t="str">
        <f t="shared" si="90"/>
        <v/>
      </c>
      <c r="F922" s="12" t="str">
        <f t="shared" si="91"/>
        <v/>
      </c>
      <c r="G922" s="12" t="str">
        <f t="shared" si="92"/>
        <v/>
      </c>
      <c r="H922" s="23" t="str">
        <f t="shared" si="93"/>
        <v/>
      </c>
      <c r="I922" s="82" t="str">
        <f t="shared" si="94"/>
        <v/>
      </c>
      <c r="J922" s="82"/>
      <c r="K922" s="82"/>
    </row>
    <row r="923" spans="2:11" ht="15" customHeight="1">
      <c r="B923" s="9">
        <v>95</v>
      </c>
      <c r="C923" s="23" t="str">
        <f t="shared" si="88"/>
        <v/>
      </c>
      <c r="D923" s="23" t="str">
        <f t="shared" si="89"/>
        <v/>
      </c>
      <c r="E923" s="12" t="str">
        <f t="shared" si="90"/>
        <v/>
      </c>
      <c r="F923" s="12" t="str">
        <f t="shared" si="91"/>
        <v/>
      </c>
      <c r="G923" s="12" t="str">
        <f t="shared" si="92"/>
        <v/>
      </c>
      <c r="H923" s="23" t="str">
        <f t="shared" si="93"/>
        <v/>
      </c>
      <c r="I923" s="82" t="str">
        <f t="shared" si="94"/>
        <v/>
      </c>
      <c r="J923" s="82"/>
      <c r="K923" s="82"/>
    </row>
    <row r="924" spans="2:11" ht="15" customHeight="1">
      <c r="B924" s="9">
        <v>96</v>
      </c>
      <c r="C924" s="23" t="str">
        <f t="shared" si="88"/>
        <v/>
      </c>
      <c r="D924" s="23" t="str">
        <f t="shared" si="89"/>
        <v/>
      </c>
      <c r="E924" s="12" t="str">
        <f t="shared" si="90"/>
        <v/>
      </c>
      <c r="F924" s="12" t="str">
        <f t="shared" si="91"/>
        <v/>
      </c>
      <c r="G924" s="12" t="str">
        <f t="shared" si="92"/>
        <v/>
      </c>
      <c r="H924" s="23" t="str">
        <f t="shared" si="93"/>
        <v/>
      </c>
      <c r="I924" s="82" t="str">
        <f t="shared" si="94"/>
        <v/>
      </c>
      <c r="J924" s="82"/>
      <c r="K924" s="82"/>
    </row>
    <row r="925" spans="2:11" ht="15" customHeight="1">
      <c r="B925" s="9">
        <v>97</v>
      </c>
      <c r="C925" s="23" t="str">
        <f t="shared" si="88"/>
        <v/>
      </c>
      <c r="D925" s="23" t="str">
        <f t="shared" si="89"/>
        <v/>
      </c>
      <c r="E925" s="12" t="str">
        <f t="shared" si="90"/>
        <v/>
      </c>
      <c r="F925" s="12" t="str">
        <f t="shared" si="91"/>
        <v/>
      </c>
      <c r="G925" s="12" t="str">
        <f t="shared" si="92"/>
        <v/>
      </c>
      <c r="H925" s="23" t="str">
        <f t="shared" si="93"/>
        <v/>
      </c>
      <c r="I925" s="82" t="str">
        <f t="shared" si="94"/>
        <v/>
      </c>
      <c r="J925" s="82"/>
      <c r="K925" s="82"/>
    </row>
    <row r="926" spans="2:11" ht="15" customHeight="1">
      <c r="B926" s="9">
        <v>98</v>
      </c>
      <c r="C926" s="23" t="str">
        <f t="shared" si="88"/>
        <v/>
      </c>
      <c r="D926" s="23" t="str">
        <f t="shared" si="89"/>
        <v/>
      </c>
      <c r="E926" s="12" t="str">
        <f t="shared" si="90"/>
        <v/>
      </c>
      <c r="F926" s="12" t="str">
        <f t="shared" si="91"/>
        <v/>
      </c>
      <c r="G926" s="12" t="str">
        <f t="shared" si="92"/>
        <v/>
      </c>
      <c r="H926" s="23" t="str">
        <f t="shared" si="93"/>
        <v/>
      </c>
      <c r="I926" s="82" t="str">
        <f t="shared" si="94"/>
        <v/>
      </c>
      <c r="J926" s="82"/>
      <c r="K926" s="82"/>
    </row>
    <row r="927" spans="2:11" ht="15" customHeight="1">
      <c r="B927" s="9">
        <v>99</v>
      </c>
      <c r="C927" s="23" t="str">
        <f t="shared" si="88"/>
        <v/>
      </c>
      <c r="D927" s="23" t="str">
        <f t="shared" si="89"/>
        <v/>
      </c>
      <c r="E927" s="12" t="str">
        <f t="shared" si="90"/>
        <v/>
      </c>
      <c r="F927" s="12" t="str">
        <f t="shared" si="91"/>
        <v/>
      </c>
      <c r="G927" s="12" t="str">
        <f t="shared" si="92"/>
        <v/>
      </c>
      <c r="H927" s="23" t="str">
        <f t="shared" si="93"/>
        <v/>
      </c>
      <c r="I927" s="82" t="str">
        <f t="shared" si="94"/>
        <v/>
      </c>
      <c r="J927" s="82"/>
      <c r="K927" s="82"/>
    </row>
    <row r="928" spans="2:11" ht="15" customHeight="1">
      <c r="B928" s="9">
        <v>100</v>
      </c>
      <c r="C928" s="26" t="str">
        <f t="shared" si="88"/>
        <v/>
      </c>
      <c r="D928" s="26" t="str">
        <f t="shared" si="89"/>
        <v/>
      </c>
      <c r="E928" s="40" t="str">
        <f t="shared" si="90"/>
        <v/>
      </c>
      <c r="F928" s="40" t="str">
        <f t="shared" si="91"/>
        <v/>
      </c>
      <c r="G928" s="40" t="str">
        <f t="shared" si="92"/>
        <v/>
      </c>
      <c r="H928" s="26" t="str">
        <f t="shared" si="93"/>
        <v/>
      </c>
      <c r="I928" s="82" t="str">
        <f t="shared" si="94"/>
        <v/>
      </c>
      <c r="J928" s="82"/>
      <c r="K928" s="82"/>
    </row>
    <row r="929" spans="3:11" ht="15" customHeight="1">
      <c r="C929" s="27" t="str">
        <f t="shared" si="88"/>
        <v/>
      </c>
      <c r="D929" s="27" t="str">
        <f t="shared" si="89"/>
        <v/>
      </c>
      <c r="E929" s="41" t="str">
        <f t="shared" si="90"/>
        <v/>
      </c>
      <c r="F929" s="41" t="str">
        <f t="shared" si="91"/>
        <v/>
      </c>
      <c r="G929" s="41" t="str">
        <f t="shared" si="92"/>
        <v/>
      </c>
      <c r="H929" s="22" t="s">
        <v>112</v>
      </c>
      <c r="I929" s="85">
        <f>SUM(I829:I928)</f>
        <v>0</v>
      </c>
      <c r="J929" s="85"/>
      <c r="K929" s="85"/>
    </row>
    <row r="930" spans="3:11" ht="18.75" customHeight="1">
      <c r="C930" t="str">
        <f t="shared" si="88"/>
        <v/>
      </c>
      <c r="D930" t="str">
        <f t="shared" si="89"/>
        <v/>
      </c>
      <c r="E930" s="44" t="str">
        <f t="shared" si="90"/>
        <v/>
      </c>
      <c r="F930" s="44" t="str">
        <f t="shared" si="91"/>
        <v/>
      </c>
      <c r="G930" s="44" t="str">
        <f t="shared" si="92"/>
        <v/>
      </c>
      <c r="H930" t="str">
        <f>IFERROR(VLOOKUP("補助対象外"&amp;B930,$A$3:$J$383,8,FALSE),"")</f>
        <v/>
      </c>
    </row>
    <row r="931" spans="3:11" ht="18.75" customHeight="1">
      <c r="C931" t="str">
        <f t="shared" si="88"/>
        <v/>
      </c>
      <c r="D931" t="str">
        <f t="shared" si="89"/>
        <v/>
      </c>
      <c r="E931" s="44" t="str">
        <f t="shared" si="90"/>
        <v/>
      </c>
      <c r="F931" s="44" t="str">
        <f t="shared" si="91"/>
        <v/>
      </c>
      <c r="G931" s="44" t="str">
        <f t="shared" si="92"/>
        <v/>
      </c>
      <c r="H931" t="str">
        <f>IFERROR(VLOOKUP("補助対象外"&amp;B931,$A$3:$J$383,8,FALSE),"")</f>
        <v/>
      </c>
    </row>
    <row r="932" spans="3:11">
      <c r="C932" t="str">
        <f t="shared" si="88"/>
        <v/>
      </c>
      <c r="D932" t="str">
        <f t="shared" si="89"/>
        <v/>
      </c>
      <c r="E932" s="44" t="str">
        <f t="shared" si="90"/>
        <v/>
      </c>
      <c r="F932" s="44" t="str">
        <f t="shared" si="91"/>
        <v/>
      </c>
      <c r="G932" s="44" t="str">
        <f t="shared" si="92"/>
        <v/>
      </c>
      <c r="H932" t="str">
        <f>IFERROR(VLOOKUP("補助対象外"&amp;B932,$A$3:$J$383,8,FALSE),"")</f>
        <v/>
      </c>
    </row>
  </sheetData>
  <mergeCells count="522">
    <mergeCell ref="I386:K386"/>
    <mergeCell ref="I387:K387"/>
    <mergeCell ref="I388:K388"/>
    <mergeCell ref="I389:K389"/>
    <mergeCell ref="I390:K390"/>
    <mergeCell ref="I391:K391"/>
    <mergeCell ref="I392:K392"/>
    <mergeCell ref="I393:K393"/>
    <mergeCell ref="I394:K394"/>
    <mergeCell ref="I395:K395"/>
    <mergeCell ref="I396:K396"/>
    <mergeCell ref="I397:K397"/>
    <mergeCell ref="G398:H398"/>
    <mergeCell ref="I398:K398"/>
    <mergeCell ref="I399:K399"/>
    <mergeCell ref="I414:K414"/>
    <mergeCell ref="I415:K415"/>
    <mergeCell ref="I416:K416"/>
    <mergeCell ref="I417:K417"/>
    <mergeCell ref="I418:K418"/>
    <mergeCell ref="I419:K419"/>
    <mergeCell ref="I420:K420"/>
    <mergeCell ref="I421:K421"/>
    <mergeCell ref="I422:K422"/>
    <mergeCell ref="I423:K423"/>
    <mergeCell ref="I424:K424"/>
    <mergeCell ref="I425:K425"/>
    <mergeCell ref="I426:K426"/>
    <mergeCell ref="I427:K427"/>
    <mergeCell ref="I428:K428"/>
    <mergeCell ref="I429:K429"/>
    <mergeCell ref="I430:K430"/>
    <mergeCell ref="I431:K431"/>
    <mergeCell ref="I432:K432"/>
    <mergeCell ref="I433:K433"/>
    <mergeCell ref="I434:K434"/>
    <mergeCell ref="I435:K435"/>
    <mergeCell ref="I436:K436"/>
    <mergeCell ref="I437:K437"/>
    <mergeCell ref="I438:K438"/>
    <mergeCell ref="I439:K439"/>
    <mergeCell ref="I440:K440"/>
    <mergeCell ref="I441:K441"/>
    <mergeCell ref="I442:K442"/>
    <mergeCell ref="I443:K443"/>
    <mergeCell ref="I444:K444"/>
    <mergeCell ref="I445:K445"/>
    <mergeCell ref="I447:K447"/>
    <mergeCell ref="I448:K448"/>
    <mergeCell ref="I449:K449"/>
    <mergeCell ref="I450:K450"/>
    <mergeCell ref="I451:K451"/>
    <mergeCell ref="I452:K452"/>
    <mergeCell ref="I453:K453"/>
    <mergeCell ref="I454:K454"/>
    <mergeCell ref="I455:K455"/>
    <mergeCell ref="I456:K456"/>
    <mergeCell ref="I457:K457"/>
    <mergeCell ref="I458:K458"/>
    <mergeCell ref="I459:K459"/>
    <mergeCell ref="I460:K460"/>
    <mergeCell ref="I461:K461"/>
    <mergeCell ref="I462:K462"/>
    <mergeCell ref="I463:K463"/>
    <mergeCell ref="I464:K464"/>
    <mergeCell ref="I465:K465"/>
    <mergeCell ref="I466:K466"/>
    <mergeCell ref="I467:K467"/>
    <mergeCell ref="I468:K468"/>
    <mergeCell ref="I469:K469"/>
    <mergeCell ref="I470:K470"/>
    <mergeCell ref="I471:K471"/>
    <mergeCell ref="I472:K472"/>
    <mergeCell ref="I473:K473"/>
    <mergeCell ref="I474:K474"/>
    <mergeCell ref="I475:K475"/>
    <mergeCell ref="I476:K476"/>
    <mergeCell ref="I477:K477"/>
    <mergeCell ref="I478:K478"/>
    <mergeCell ref="I481:K481"/>
    <mergeCell ref="I482:K482"/>
    <mergeCell ref="I483:K483"/>
    <mergeCell ref="I484:K484"/>
    <mergeCell ref="I485:K485"/>
    <mergeCell ref="I486:K486"/>
    <mergeCell ref="I487:K487"/>
    <mergeCell ref="I488:K488"/>
    <mergeCell ref="I489:K489"/>
    <mergeCell ref="I490:K490"/>
    <mergeCell ref="I491:K491"/>
    <mergeCell ref="I492:K492"/>
    <mergeCell ref="I493:K493"/>
    <mergeCell ref="I494:K494"/>
    <mergeCell ref="I495:K495"/>
    <mergeCell ref="I496:K496"/>
    <mergeCell ref="I497:K497"/>
    <mergeCell ref="I498:K498"/>
    <mergeCell ref="I499:K499"/>
    <mergeCell ref="I500:K500"/>
    <mergeCell ref="I501:K501"/>
    <mergeCell ref="I502:K502"/>
    <mergeCell ref="I503:K503"/>
    <mergeCell ref="I504:K504"/>
    <mergeCell ref="I505:K505"/>
    <mergeCell ref="I506:K506"/>
    <mergeCell ref="I507:K507"/>
    <mergeCell ref="I508:K508"/>
    <mergeCell ref="I509:K509"/>
    <mergeCell ref="I510:K510"/>
    <mergeCell ref="I511:K511"/>
    <mergeCell ref="I512:K512"/>
    <mergeCell ref="I514:K514"/>
    <mergeCell ref="I515:K515"/>
    <mergeCell ref="I516:K516"/>
    <mergeCell ref="I517:K517"/>
    <mergeCell ref="I518:K518"/>
    <mergeCell ref="I519:K519"/>
    <mergeCell ref="I520:K520"/>
    <mergeCell ref="I521:K521"/>
    <mergeCell ref="I522:K522"/>
    <mergeCell ref="I523:K523"/>
    <mergeCell ref="I524:K524"/>
    <mergeCell ref="I525:K525"/>
    <mergeCell ref="I526:K526"/>
    <mergeCell ref="I527:K527"/>
    <mergeCell ref="I528:K528"/>
    <mergeCell ref="I529:K529"/>
    <mergeCell ref="I530:K530"/>
    <mergeCell ref="I531:K531"/>
    <mergeCell ref="I532:K532"/>
    <mergeCell ref="I533:K533"/>
    <mergeCell ref="I534:K534"/>
    <mergeCell ref="I535:K535"/>
    <mergeCell ref="I536:K536"/>
    <mergeCell ref="I537:K537"/>
    <mergeCell ref="I538:K538"/>
    <mergeCell ref="I539:K539"/>
    <mergeCell ref="I540:K540"/>
    <mergeCell ref="I541:K541"/>
    <mergeCell ref="I542:K542"/>
    <mergeCell ref="I543:K543"/>
    <mergeCell ref="I544:K544"/>
    <mergeCell ref="I545:K545"/>
    <mergeCell ref="I546:K546"/>
    <mergeCell ref="I547:K547"/>
    <mergeCell ref="I548:K548"/>
    <mergeCell ref="I549:K549"/>
    <mergeCell ref="I550:K550"/>
    <mergeCell ref="I551:K551"/>
    <mergeCell ref="I552:K552"/>
    <mergeCell ref="I553:K553"/>
    <mergeCell ref="I554:K554"/>
    <mergeCell ref="I555:K555"/>
    <mergeCell ref="I557:K557"/>
    <mergeCell ref="I558:K558"/>
    <mergeCell ref="I559:K559"/>
    <mergeCell ref="I560:K560"/>
    <mergeCell ref="I561:K561"/>
    <mergeCell ref="I562:K562"/>
    <mergeCell ref="I563:K563"/>
    <mergeCell ref="I566:K566"/>
    <mergeCell ref="I567:K567"/>
    <mergeCell ref="I568:K568"/>
    <mergeCell ref="I569:K569"/>
    <mergeCell ref="I570:K570"/>
    <mergeCell ref="I571:K571"/>
    <mergeCell ref="I572:K572"/>
    <mergeCell ref="I573:K573"/>
    <mergeCell ref="I574:K574"/>
    <mergeCell ref="I575:K575"/>
    <mergeCell ref="I576:K576"/>
    <mergeCell ref="I577:K577"/>
    <mergeCell ref="I578:K578"/>
    <mergeCell ref="I579:K579"/>
    <mergeCell ref="I580:K580"/>
    <mergeCell ref="I581:K581"/>
    <mergeCell ref="I582:K582"/>
    <mergeCell ref="I583:K583"/>
    <mergeCell ref="I584:K584"/>
    <mergeCell ref="I585:K585"/>
    <mergeCell ref="I586:K586"/>
    <mergeCell ref="I587:K587"/>
    <mergeCell ref="I588:K588"/>
    <mergeCell ref="I589:K589"/>
    <mergeCell ref="I590:K590"/>
    <mergeCell ref="I591:K591"/>
    <mergeCell ref="I592:K592"/>
    <mergeCell ref="I593:K593"/>
    <mergeCell ref="I594:K594"/>
    <mergeCell ref="I595:K595"/>
    <mergeCell ref="I596:K596"/>
    <mergeCell ref="I597:K597"/>
    <mergeCell ref="I598:K598"/>
    <mergeCell ref="I599:K599"/>
    <mergeCell ref="I600:K600"/>
    <mergeCell ref="I601:K601"/>
    <mergeCell ref="I602:K602"/>
    <mergeCell ref="I603:K603"/>
    <mergeCell ref="I604:K604"/>
    <mergeCell ref="I605:K605"/>
    <mergeCell ref="I606:K606"/>
    <mergeCell ref="I607:K607"/>
    <mergeCell ref="I608:K608"/>
    <mergeCell ref="I609:K609"/>
    <mergeCell ref="I610:K610"/>
    <mergeCell ref="I611:K611"/>
    <mergeCell ref="I612:K612"/>
    <mergeCell ref="I613:K613"/>
    <mergeCell ref="I614:K614"/>
    <mergeCell ref="I615:K615"/>
    <mergeCell ref="I616:K616"/>
    <mergeCell ref="I617:K617"/>
    <mergeCell ref="I619:K619"/>
    <mergeCell ref="I620:K620"/>
    <mergeCell ref="I621:K621"/>
    <mergeCell ref="I622:K622"/>
    <mergeCell ref="I623:K623"/>
    <mergeCell ref="I624:K624"/>
    <mergeCell ref="I625:K625"/>
    <mergeCell ref="I626:K626"/>
    <mergeCell ref="I627:K627"/>
    <mergeCell ref="I628:K628"/>
    <mergeCell ref="I629:K629"/>
    <mergeCell ref="I630:K630"/>
    <mergeCell ref="I631:K631"/>
    <mergeCell ref="I632:K632"/>
    <mergeCell ref="I633:K633"/>
    <mergeCell ref="I634:K634"/>
    <mergeCell ref="I635:K635"/>
    <mergeCell ref="I636:K636"/>
    <mergeCell ref="I637:K637"/>
    <mergeCell ref="I638:K638"/>
    <mergeCell ref="I639:K639"/>
    <mergeCell ref="I640:K640"/>
    <mergeCell ref="I641:K641"/>
    <mergeCell ref="I642:K642"/>
    <mergeCell ref="I643:K643"/>
    <mergeCell ref="I644:K644"/>
    <mergeCell ref="I645:K645"/>
    <mergeCell ref="I646:K646"/>
    <mergeCell ref="I647:K647"/>
    <mergeCell ref="I648:K648"/>
    <mergeCell ref="I649:K649"/>
    <mergeCell ref="I650:K650"/>
    <mergeCell ref="I651:K651"/>
    <mergeCell ref="I652:K652"/>
    <mergeCell ref="I653:K653"/>
    <mergeCell ref="I654:K654"/>
    <mergeCell ref="I655:K655"/>
    <mergeCell ref="I656:K656"/>
    <mergeCell ref="I657:K657"/>
    <mergeCell ref="I658:K658"/>
    <mergeCell ref="I659:K659"/>
    <mergeCell ref="I660:K660"/>
    <mergeCell ref="I661:K661"/>
    <mergeCell ref="I662:K662"/>
    <mergeCell ref="I663:K663"/>
    <mergeCell ref="I664:K664"/>
    <mergeCell ref="I665:K665"/>
    <mergeCell ref="I666:K666"/>
    <mergeCell ref="I667:K667"/>
    <mergeCell ref="I668:K668"/>
    <mergeCell ref="I669:K669"/>
    <mergeCell ref="I670:K670"/>
    <mergeCell ref="I672:K672"/>
    <mergeCell ref="I673:K673"/>
    <mergeCell ref="I674:K674"/>
    <mergeCell ref="I675:K675"/>
    <mergeCell ref="I676:K676"/>
    <mergeCell ref="I677:K677"/>
    <mergeCell ref="I678:K678"/>
    <mergeCell ref="I679:K679"/>
    <mergeCell ref="I680:K680"/>
    <mergeCell ref="I681:K681"/>
    <mergeCell ref="I682:K682"/>
    <mergeCell ref="I683:K683"/>
    <mergeCell ref="I684:K684"/>
    <mergeCell ref="I685:K685"/>
    <mergeCell ref="I686:K686"/>
    <mergeCell ref="I687:K687"/>
    <mergeCell ref="I688:K688"/>
    <mergeCell ref="I689:K689"/>
    <mergeCell ref="I690:K690"/>
    <mergeCell ref="I691:K691"/>
    <mergeCell ref="I692:K692"/>
    <mergeCell ref="I693:K693"/>
    <mergeCell ref="I694:K694"/>
    <mergeCell ref="I695:K695"/>
    <mergeCell ref="I696:K696"/>
    <mergeCell ref="I697:K697"/>
    <mergeCell ref="I698:K698"/>
    <mergeCell ref="I699:K699"/>
    <mergeCell ref="I700:K700"/>
    <mergeCell ref="I701:K701"/>
    <mergeCell ref="I702:K702"/>
    <mergeCell ref="I703:K703"/>
    <mergeCell ref="I704:K704"/>
    <mergeCell ref="I705:K705"/>
    <mergeCell ref="I706:K706"/>
    <mergeCell ref="I707:K707"/>
    <mergeCell ref="I708:K708"/>
    <mergeCell ref="I709:K709"/>
    <mergeCell ref="I710:K710"/>
    <mergeCell ref="I711:K711"/>
    <mergeCell ref="I712:K712"/>
    <mergeCell ref="I713:K713"/>
    <mergeCell ref="I714:K714"/>
    <mergeCell ref="I715:K715"/>
    <mergeCell ref="I716:K716"/>
    <mergeCell ref="I717:K717"/>
    <mergeCell ref="I718:K718"/>
    <mergeCell ref="I719:K719"/>
    <mergeCell ref="I720:K720"/>
    <mergeCell ref="I721:K721"/>
    <mergeCell ref="I722:K722"/>
    <mergeCell ref="I723:K723"/>
    <mergeCell ref="I725:K725"/>
    <mergeCell ref="I726:K726"/>
    <mergeCell ref="I727:K727"/>
    <mergeCell ref="I728:K728"/>
    <mergeCell ref="I729:K729"/>
    <mergeCell ref="I730:K730"/>
    <mergeCell ref="I731:K731"/>
    <mergeCell ref="I732:K732"/>
    <mergeCell ref="I733:K733"/>
    <mergeCell ref="I734:K734"/>
    <mergeCell ref="I735:K735"/>
    <mergeCell ref="I736:K736"/>
    <mergeCell ref="I737:K737"/>
    <mergeCell ref="I738:K738"/>
    <mergeCell ref="I739:K739"/>
    <mergeCell ref="I740:K740"/>
    <mergeCell ref="I741:K741"/>
    <mergeCell ref="I742:K742"/>
    <mergeCell ref="I743:K743"/>
    <mergeCell ref="I744:K744"/>
    <mergeCell ref="I745:K745"/>
    <mergeCell ref="I746:K746"/>
    <mergeCell ref="I747:K747"/>
    <mergeCell ref="I748:K748"/>
    <mergeCell ref="I749:K749"/>
    <mergeCell ref="I750:K750"/>
    <mergeCell ref="I751:K751"/>
    <mergeCell ref="I752:K752"/>
    <mergeCell ref="I753:K753"/>
    <mergeCell ref="I754:K754"/>
    <mergeCell ref="I755:K755"/>
    <mergeCell ref="I756:K756"/>
    <mergeCell ref="I757:K757"/>
    <mergeCell ref="I758:K758"/>
    <mergeCell ref="I759:K759"/>
    <mergeCell ref="I760:K760"/>
    <mergeCell ref="I761:K761"/>
    <mergeCell ref="I762:K762"/>
    <mergeCell ref="I763:K763"/>
    <mergeCell ref="I764:K764"/>
    <mergeCell ref="I765:K765"/>
    <mergeCell ref="I766:K766"/>
    <mergeCell ref="I767:K767"/>
    <mergeCell ref="I768:K768"/>
    <mergeCell ref="I769:K769"/>
    <mergeCell ref="I770:K770"/>
    <mergeCell ref="I771:K771"/>
    <mergeCell ref="I772:K772"/>
    <mergeCell ref="I773:K773"/>
    <mergeCell ref="I774:K774"/>
    <mergeCell ref="I775:K775"/>
    <mergeCell ref="I776:K776"/>
    <mergeCell ref="I777:K777"/>
    <mergeCell ref="I778:K778"/>
    <mergeCell ref="I779:K779"/>
    <mergeCell ref="I780:K780"/>
    <mergeCell ref="I781:K781"/>
    <mergeCell ref="I782:K782"/>
    <mergeCell ref="I783:K783"/>
    <mergeCell ref="I784:K784"/>
    <mergeCell ref="I785:K785"/>
    <mergeCell ref="I786:K786"/>
    <mergeCell ref="I787:K787"/>
    <mergeCell ref="I788:K788"/>
    <mergeCell ref="I789:K789"/>
    <mergeCell ref="I790:K790"/>
    <mergeCell ref="I791:K791"/>
    <mergeCell ref="I792:K792"/>
    <mergeCell ref="I793:K793"/>
    <mergeCell ref="I794:K794"/>
    <mergeCell ref="I795:K795"/>
    <mergeCell ref="I796:K796"/>
    <mergeCell ref="I797:K797"/>
    <mergeCell ref="I798:K798"/>
    <mergeCell ref="I799:K799"/>
    <mergeCell ref="I800:K800"/>
    <mergeCell ref="I801:K801"/>
    <mergeCell ref="I802:K802"/>
    <mergeCell ref="I803:K803"/>
    <mergeCell ref="I804:K804"/>
    <mergeCell ref="I805:K805"/>
    <mergeCell ref="I806:K806"/>
    <mergeCell ref="I807:K807"/>
    <mergeCell ref="I808:K808"/>
    <mergeCell ref="I809:K809"/>
    <mergeCell ref="I810:K810"/>
    <mergeCell ref="I811:K811"/>
    <mergeCell ref="I812:K812"/>
    <mergeCell ref="I813:K813"/>
    <mergeCell ref="I814:K814"/>
    <mergeCell ref="I815:K815"/>
    <mergeCell ref="I816:K816"/>
    <mergeCell ref="I817:K817"/>
    <mergeCell ref="I818:K818"/>
    <mergeCell ref="I819:K819"/>
    <mergeCell ref="I820:K820"/>
    <mergeCell ref="I821:K821"/>
    <mergeCell ref="I822:K822"/>
    <mergeCell ref="I823:K823"/>
    <mergeCell ref="I824:K824"/>
    <mergeCell ref="I825:K825"/>
    <mergeCell ref="I826:K826"/>
    <mergeCell ref="I828:K828"/>
    <mergeCell ref="I829:K829"/>
    <mergeCell ref="I830:K830"/>
    <mergeCell ref="I831:K831"/>
    <mergeCell ref="I832:K832"/>
    <mergeCell ref="I833:K833"/>
    <mergeCell ref="I834:K834"/>
    <mergeCell ref="I835:K835"/>
    <mergeCell ref="I836:K836"/>
    <mergeCell ref="I837:K837"/>
    <mergeCell ref="I838:K838"/>
    <mergeCell ref="I839:K839"/>
    <mergeCell ref="I840:K840"/>
    <mergeCell ref="I841:K841"/>
    <mergeCell ref="I842:K842"/>
    <mergeCell ref="I843:K843"/>
    <mergeCell ref="I844:K844"/>
    <mergeCell ref="I845:K845"/>
    <mergeCell ref="I846:K846"/>
    <mergeCell ref="I847:K847"/>
    <mergeCell ref="I848:K848"/>
    <mergeCell ref="I849:K849"/>
    <mergeCell ref="I850:K850"/>
    <mergeCell ref="I851:K851"/>
    <mergeCell ref="I852:K852"/>
    <mergeCell ref="I853:K853"/>
    <mergeCell ref="I854:K854"/>
    <mergeCell ref="I855:K855"/>
    <mergeCell ref="I856:K856"/>
    <mergeCell ref="I857:K857"/>
    <mergeCell ref="I858:K858"/>
    <mergeCell ref="I859:K859"/>
    <mergeCell ref="I860:K860"/>
    <mergeCell ref="I861:K861"/>
    <mergeCell ref="I862:K862"/>
    <mergeCell ref="I863:K863"/>
    <mergeCell ref="I864:K864"/>
    <mergeCell ref="I865:K865"/>
    <mergeCell ref="I866:K866"/>
    <mergeCell ref="I867:K867"/>
    <mergeCell ref="I868:K868"/>
    <mergeCell ref="I869:K869"/>
    <mergeCell ref="I870:K870"/>
    <mergeCell ref="I871:K871"/>
    <mergeCell ref="I872:K872"/>
    <mergeCell ref="I873:K873"/>
    <mergeCell ref="I874:K874"/>
    <mergeCell ref="I875:K875"/>
    <mergeCell ref="I876:K876"/>
    <mergeCell ref="I877:K877"/>
    <mergeCell ref="I878:K878"/>
    <mergeCell ref="I879:K879"/>
    <mergeCell ref="I880:K880"/>
    <mergeCell ref="I881:K881"/>
    <mergeCell ref="I882:K882"/>
    <mergeCell ref="I883:K883"/>
    <mergeCell ref="I884:K884"/>
    <mergeCell ref="I885:K885"/>
    <mergeCell ref="I886:K886"/>
    <mergeCell ref="I887:K887"/>
    <mergeCell ref="I888:K888"/>
    <mergeCell ref="I889:K889"/>
    <mergeCell ref="I890:K890"/>
    <mergeCell ref="I891:K891"/>
    <mergeCell ref="I892:K892"/>
    <mergeCell ref="I893:K893"/>
    <mergeCell ref="I894:K894"/>
    <mergeCell ref="I895:K895"/>
    <mergeCell ref="I896:K896"/>
    <mergeCell ref="I897:K897"/>
    <mergeCell ref="I898:K898"/>
    <mergeCell ref="I899:K899"/>
    <mergeCell ref="I900:K900"/>
    <mergeCell ref="I901:K901"/>
    <mergeCell ref="I902:K902"/>
    <mergeCell ref="I903:K903"/>
    <mergeCell ref="I904:K904"/>
    <mergeCell ref="I905:K905"/>
    <mergeCell ref="I906:K906"/>
    <mergeCell ref="I907:K907"/>
    <mergeCell ref="I908:K908"/>
    <mergeCell ref="I909:K909"/>
    <mergeCell ref="I910:K910"/>
    <mergeCell ref="I911:K911"/>
    <mergeCell ref="I912:K912"/>
    <mergeCell ref="I913:K913"/>
    <mergeCell ref="I914:K914"/>
    <mergeCell ref="I915:K915"/>
    <mergeCell ref="I916:K916"/>
    <mergeCell ref="I917:K917"/>
    <mergeCell ref="I918:K918"/>
    <mergeCell ref="I919:K919"/>
    <mergeCell ref="I920:K920"/>
    <mergeCell ref="I921:K921"/>
    <mergeCell ref="I922:K922"/>
    <mergeCell ref="I923:K923"/>
    <mergeCell ref="I924:K924"/>
    <mergeCell ref="I925:K925"/>
    <mergeCell ref="I926:K926"/>
    <mergeCell ref="I927:K927"/>
    <mergeCell ref="I928:K928"/>
    <mergeCell ref="I929:K929"/>
    <mergeCell ref="G386:G391"/>
    <mergeCell ref="G392:G397"/>
  </mergeCells>
  <phoneticPr fontId="2"/>
  <conditionalFormatting sqref="E214:E223">
    <cfRule type="containsText" dxfId="274" priority="209" text="支出">
      <formula>NOT(ISERROR(SEARCH("支出",E214)))</formula>
    </cfRule>
    <cfRule type="containsText" dxfId="273" priority="210" text="収入">
      <formula>NOT(ISERROR(SEARCH("収入",E214)))</formula>
    </cfRule>
  </conditionalFormatting>
  <conditionalFormatting sqref="E188:E237">
    <cfRule type="containsText" dxfId="272" priority="207" text="支出">
      <formula>NOT(ISERROR(SEARCH("支出",E188)))</formula>
    </cfRule>
    <cfRule type="containsText" dxfId="271" priority="208" text="収入">
      <formula>NOT(ISERROR(SEARCH("収入",E188)))</formula>
    </cfRule>
  </conditionalFormatting>
  <conditionalFormatting sqref="E269:E277">
    <cfRule type="containsText" dxfId="270" priority="205" text="支出">
      <formula>NOT(ISERROR(SEARCH("支出",E269)))</formula>
    </cfRule>
    <cfRule type="containsText" dxfId="269" priority="206" text="収入">
      <formula>NOT(ISERROR(SEARCH("収入",E269)))</formula>
    </cfRule>
  </conditionalFormatting>
  <conditionalFormatting sqref="E224:E287">
    <cfRule type="containsText" dxfId="268" priority="203" text="支出">
      <formula>NOT(ISERROR(SEARCH("支出",E224)))</formula>
    </cfRule>
    <cfRule type="containsText" dxfId="267" priority="204" text="収入">
      <formula>NOT(ISERROR(SEARCH("収入",E224)))</formula>
    </cfRule>
  </conditionalFormatting>
  <conditionalFormatting sqref="E287">
    <cfRule type="containsText" dxfId="266" priority="201" text="支出">
      <formula>NOT(ISERROR(SEARCH("支出",E287)))</formula>
    </cfRule>
    <cfRule type="containsText" dxfId="265" priority="202" text="収入">
      <formula>NOT(ISERROR(SEARCH("収入",E287)))</formula>
    </cfRule>
  </conditionalFormatting>
  <conditionalFormatting sqref="E278:E286">
    <cfRule type="containsText" dxfId="264" priority="199" text="支出">
      <formula>NOT(ISERROR(SEARCH("支出",E278)))</formula>
    </cfRule>
    <cfRule type="containsText" dxfId="263" priority="200" text="収入">
      <formula>NOT(ISERROR(SEARCH("収入",E278)))</formula>
    </cfRule>
  </conditionalFormatting>
  <conditionalFormatting sqref="E188:E287">
    <cfRule type="containsText" dxfId="262" priority="219" text="支出">
      <formula>NOT(ISERROR(SEARCH("支出",E188)))</formula>
    </cfRule>
    <cfRule type="containsText" dxfId="261" priority="220" text="収入">
      <formula>NOT(ISERROR(SEARCH("収入",E188)))</formula>
    </cfRule>
  </conditionalFormatting>
  <conditionalFormatting sqref="I381:I383 I188:I371">
    <cfRule type="cellIs" dxfId="260" priority="192" operator="greaterThan">
      <formula>0</formula>
    </cfRule>
  </conditionalFormatting>
  <conditionalFormatting sqref="I372:I380">
    <cfRule type="cellIs" dxfId="259" priority="187" operator="greaterThan">
      <formula>0</formula>
    </cfRule>
  </conditionalFormatting>
  <conditionalFormatting sqref="E238:E287">
    <cfRule type="containsText" dxfId="258" priority="95" text="支出">
      <formula>NOT(ISERROR(SEARCH("支出",E238)))</formula>
    </cfRule>
    <cfRule type="containsText" dxfId="257" priority="96" text="収入">
      <formula>NOT(ISERROR(SEARCH("収入",E238)))</formula>
    </cfRule>
  </conditionalFormatting>
  <conditionalFormatting sqref="E288:E383">
    <cfRule type="containsText" dxfId="256" priority="91" text="支出">
      <formula>NOT(ISERROR(SEARCH("支出",E288)))</formula>
    </cfRule>
    <cfRule type="containsText" dxfId="255" priority="92" text="収入">
      <formula>NOT(ISERROR(SEARCH("収入",E288)))</formula>
    </cfRule>
  </conditionalFormatting>
  <conditionalFormatting sqref="E288:E383">
    <cfRule type="containsText" dxfId="254" priority="89" text="支出">
      <formula>NOT(ISERROR(SEARCH("支出",E288)))</formula>
    </cfRule>
    <cfRule type="containsText" dxfId="253" priority="90" text="収入">
      <formula>NOT(ISERROR(SEARCH("収入",E288)))</formula>
    </cfRule>
  </conditionalFormatting>
  <conditionalFormatting sqref="E288:E383">
    <cfRule type="containsText" dxfId="252" priority="93" text="支出">
      <formula>NOT(ISERROR(SEARCH("支出",E288)))</formula>
    </cfRule>
    <cfRule type="containsText" dxfId="251" priority="94" text="収入">
      <formula>NOT(ISERROR(SEARCH("収入",E288)))</formula>
    </cfRule>
  </conditionalFormatting>
  <conditionalFormatting sqref="E288:E383">
    <cfRule type="containsText" dxfId="250" priority="87" text="支出">
      <formula>NOT(ISERROR(SEARCH("支出",E288)))</formula>
    </cfRule>
    <cfRule type="containsText" dxfId="249" priority="88" text="収入">
      <formula>NOT(ISERROR(SEARCH("収入",E288)))</formula>
    </cfRule>
  </conditionalFormatting>
  <conditionalFormatting sqref="E3:E35">
    <cfRule type="containsText" dxfId="248" priority="85" text="支出">
      <formula>NOT(ISERROR(SEARCH("支出",E3)))</formula>
    </cfRule>
    <cfRule type="containsText" dxfId="247" priority="86" text="収入">
      <formula>NOT(ISERROR(SEARCH("収入",E3)))</formula>
    </cfRule>
  </conditionalFormatting>
  <conditionalFormatting sqref="I3:I35">
    <cfRule type="cellIs" dxfId="246" priority="84" operator="greaterThan">
      <formula>0</formula>
    </cfRule>
  </conditionalFormatting>
  <conditionalFormatting sqref="E39:E56">
    <cfRule type="containsText" dxfId="245" priority="80" text="支出">
      <formula>NOT(ISERROR(SEARCH("支出",E39)))</formula>
    </cfRule>
    <cfRule type="containsText" dxfId="244" priority="81" text="収入">
      <formula>NOT(ISERROR(SEARCH("収入",E39)))</formula>
    </cfRule>
  </conditionalFormatting>
  <conditionalFormatting sqref="E36:E56">
    <cfRule type="containsText" dxfId="243" priority="82" text="支出">
      <formula>NOT(ISERROR(SEARCH("支出",E36)))</formula>
    </cfRule>
    <cfRule type="containsText" dxfId="242" priority="83" text="収入">
      <formula>NOT(ISERROR(SEARCH("収入",E36)))</formula>
    </cfRule>
  </conditionalFormatting>
  <conditionalFormatting sqref="I36:I56">
    <cfRule type="cellIs" dxfId="241" priority="79" operator="greaterThan">
      <formula>0</formula>
    </cfRule>
  </conditionalFormatting>
  <conditionalFormatting sqref="E57:E75">
    <cfRule type="containsText" dxfId="240" priority="75" text="支出">
      <formula>NOT(ISERROR(SEARCH("支出",E57)))</formula>
    </cfRule>
    <cfRule type="containsText" dxfId="239" priority="76" text="収入">
      <formula>NOT(ISERROR(SEARCH("収入",E57)))</formula>
    </cfRule>
  </conditionalFormatting>
  <conditionalFormatting sqref="E61:E75">
    <cfRule type="containsText" dxfId="238" priority="73" text="支出">
      <formula>NOT(ISERROR(SEARCH("支出",E61)))</formula>
    </cfRule>
    <cfRule type="containsText" dxfId="237" priority="74" text="収入">
      <formula>NOT(ISERROR(SEARCH("収入",E61)))</formula>
    </cfRule>
  </conditionalFormatting>
  <conditionalFormatting sqref="E57:E75">
    <cfRule type="containsText" dxfId="236" priority="77" text="支出">
      <formula>NOT(ISERROR(SEARCH("支出",E57)))</formula>
    </cfRule>
    <cfRule type="containsText" dxfId="235" priority="78" text="収入">
      <formula>NOT(ISERROR(SEARCH("収入",E57)))</formula>
    </cfRule>
  </conditionalFormatting>
  <conditionalFormatting sqref="E57:E75">
    <cfRule type="containsText" dxfId="234" priority="71" text="支出">
      <formula>NOT(ISERROR(SEARCH("支出",E57)))</formula>
    </cfRule>
    <cfRule type="containsText" dxfId="233" priority="72" text="収入">
      <formula>NOT(ISERROR(SEARCH("収入",E57)))</formula>
    </cfRule>
  </conditionalFormatting>
  <conditionalFormatting sqref="I57:I75">
    <cfRule type="cellIs" dxfId="232" priority="70" operator="greaterThan">
      <formula>0</formula>
    </cfRule>
  </conditionalFormatting>
  <conditionalFormatting sqref="E76:E79">
    <cfRule type="containsText" dxfId="231" priority="66" text="支出">
      <formula>NOT(ISERROR(SEARCH("支出",E76)))</formula>
    </cfRule>
    <cfRule type="containsText" dxfId="230" priority="67" text="収入">
      <formula>NOT(ISERROR(SEARCH("収入",E76)))</formula>
    </cfRule>
  </conditionalFormatting>
  <conditionalFormatting sqref="E80:E90">
    <cfRule type="containsText" dxfId="229" priority="64" text="支出">
      <formula>NOT(ISERROR(SEARCH("支出",E80)))</formula>
    </cfRule>
    <cfRule type="containsText" dxfId="228" priority="65" text="収入">
      <formula>NOT(ISERROR(SEARCH("収入",E80)))</formula>
    </cfRule>
  </conditionalFormatting>
  <conditionalFormatting sqref="E76:E90">
    <cfRule type="containsText" dxfId="227" priority="68" text="支出">
      <formula>NOT(ISERROR(SEARCH("支出",E76)))</formula>
    </cfRule>
    <cfRule type="containsText" dxfId="226" priority="69" text="収入">
      <formula>NOT(ISERROR(SEARCH("収入",E76)))</formula>
    </cfRule>
  </conditionalFormatting>
  <conditionalFormatting sqref="E76:E90">
    <cfRule type="containsText" dxfId="225" priority="62" text="支出">
      <formula>NOT(ISERROR(SEARCH("支出",E76)))</formula>
    </cfRule>
    <cfRule type="containsText" dxfId="224" priority="63" text="収入">
      <formula>NOT(ISERROR(SEARCH("収入",E76)))</formula>
    </cfRule>
  </conditionalFormatting>
  <conditionalFormatting sqref="I76:I90">
    <cfRule type="cellIs" dxfId="223" priority="61" operator="greaterThan">
      <formula>0</formula>
    </cfRule>
  </conditionalFormatting>
  <conditionalFormatting sqref="E91:E95">
    <cfRule type="containsText" dxfId="222" priority="57" text="支出">
      <formula>NOT(ISERROR(SEARCH("支出",E91)))</formula>
    </cfRule>
    <cfRule type="containsText" dxfId="221" priority="58" text="収入">
      <formula>NOT(ISERROR(SEARCH("収入",E91)))</formula>
    </cfRule>
  </conditionalFormatting>
  <conditionalFormatting sqref="E96:E97">
    <cfRule type="containsText" dxfId="220" priority="55" text="支出">
      <formula>NOT(ISERROR(SEARCH("支出",E96)))</formula>
    </cfRule>
    <cfRule type="containsText" dxfId="219" priority="56" text="収入">
      <formula>NOT(ISERROR(SEARCH("収入",E96)))</formula>
    </cfRule>
  </conditionalFormatting>
  <conditionalFormatting sqref="E91:E97">
    <cfRule type="containsText" dxfId="218" priority="59" text="支出">
      <formula>NOT(ISERROR(SEARCH("支出",E91)))</formula>
    </cfRule>
    <cfRule type="containsText" dxfId="217" priority="60" text="収入">
      <formula>NOT(ISERROR(SEARCH("収入",E91)))</formula>
    </cfRule>
  </conditionalFormatting>
  <conditionalFormatting sqref="E91:E97">
    <cfRule type="containsText" dxfId="216" priority="53" text="支出">
      <formula>NOT(ISERROR(SEARCH("支出",E91)))</formula>
    </cfRule>
    <cfRule type="containsText" dxfId="215" priority="54" text="収入">
      <formula>NOT(ISERROR(SEARCH("収入",E91)))</formula>
    </cfRule>
  </conditionalFormatting>
  <conditionalFormatting sqref="I91:I97">
    <cfRule type="cellIs" dxfId="214" priority="52" operator="greaterThan">
      <formula>0</formula>
    </cfRule>
  </conditionalFormatting>
  <conditionalFormatting sqref="E98:E102">
    <cfRule type="containsText" dxfId="213" priority="48" text="支出">
      <formula>NOT(ISERROR(SEARCH("支出",E98)))</formula>
    </cfRule>
    <cfRule type="containsText" dxfId="212" priority="49" text="収入">
      <formula>NOT(ISERROR(SEARCH("収入",E98)))</formula>
    </cfRule>
  </conditionalFormatting>
  <conditionalFormatting sqref="E112:E116">
    <cfRule type="containsText" dxfId="211" priority="46" text="支出">
      <formula>NOT(ISERROR(SEARCH("支出",E112)))</formula>
    </cfRule>
    <cfRule type="containsText" dxfId="210" priority="47" text="収入">
      <formula>NOT(ISERROR(SEARCH("収入",E112)))</formula>
    </cfRule>
  </conditionalFormatting>
  <conditionalFormatting sqref="E103:E111">
    <cfRule type="containsText" dxfId="209" priority="44" text="支出">
      <formula>NOT(ISERROR(SEARCH("支出",E103)))</formula>
    </cfRule>
    <cfRule type="containsText" dxfId="208" priority="45" text="収入">
      <formula>NOT(ISERROR(SEARCH("収入",E103)))</formula>
    </cfRule>
  </conditionalFormatting>
  <conditionalFormatting sqref="E98:E116">
    <cfRule type="containsText" dxfId="207" priority="50" text="支出">
      <formula>NOT(ISERROR(SEARCH("支出",E98)))</formula>
    </cfRule>
    <cfRule type="containsText" dxfId="206" priority="51" text="収入">
      <formula>NOT(ISERROR(SEARCH("収入",E98)))</formula>
    </cfRule>
  </conditionalFormatting>
  <conditionalFormatting sqref="E98:E116">
    <cfRule type="containsText" dxfId="205" priority="42" text="支出">
      <formula>NOT(ISERROR(SEARCH("支出",E98)))</formula>
    </cfRule>
    <cfRule type="containsText" dxfId="204" priority="43" text="収入">
      <formula>NOT(ISERROR(SEARCH("収入",E98)))</formula>
    </cfRule>
  </conditionalFormatting>
  <conditionalFormatting sqref="I98:I116">
    <cfRule type="cellIs" dxfId="203" priority="41" operator="greaterThan">
      <formula>0</formula>
    </cfRule>
  </conditionalFormatting>
  <conditionalFormatting sqref="E117:E136">
    <cfRule type="containsText" dxfId="202" priority="39" text="支出">
      <formula>NOT(ISERROR(SEARCH("支出",E117)))</formula>
    </cfRule>
    <cfRule type="containsText" dxfId="201" priority="40" text="収入">
      <formula>NOT(ISERROR(SEARCH("収入",E117)))</formula>
    </cfRule>
  </conditionalFormatting>
  <conditionalFormatting sqref="E117:E136">
    <cfRule type="containsText" dxfId="200" priority="35" text="支出">
      <formula>NOT(ISERROR(SEARCH("支出",E117)))</formula>
    </cfRule>
    <cfRule type="containsText" dxfId="199" priority="36" text="収入">
      <formula>NOT(ISERROR(SEARCH("収入",E117)))</formula>
    </cfRule>
  </conditionalFormatting>
  <conditionalFormatting sqref="E117:E136">
    <cfRule type="containsText" dxfId="198" priority="37" text="支出">
      <formula>NOT(ISERROR(SEARCH("支出",E117)))</formula>
    </cfRule>
    <cfRule type="containsText" dxfId="197" priority="38" text="収入">
      <formula>NOT(ISERROR(SEARCH("収入",E117)))</formula>
    </cfRule>
  </conditionalFormatting>
  <conditionalFormatting sqref="I117:I136">
    <cfRule type="cellIs" dxfId="196" priority="34" operator="greaterThan">
      <formula>0</formula>
    </cfRule>
  </conditionalFormatting>
  <conditionalFormatting sqref="E137:E144">
    <cfRule type="containsText" dxfId="195" priority="30" text="支出">
      <formula>NOT(ISERROR(SEARCH("支出",E137)))</formula>
    </cfRule>
    <cfRule type="containsText" dxfId="194" priority="31" text="収入">
      <formula>NOT(ISERROR(SEARCH("収入",E137)))</formula>
    </cfRule>
  </conditionalFormatting>
  <conditionalFormatting sqref="E137:E144">
    <cfRule type="containsText" dxfId="193" priority="32" text="支出">
      <formula>NOT(ISERROR(SEARCH("支出",E137)))</formula>
    </cfRule>
    <cfRule type="containsText" dxfId="192" priority="33" text="収入">
      <formula>NOT(ISERROR(SEARCH("収入",E137)))</formula>
    </cfRule>
  </conditionalFormatting>
  <conditionalFormatting sqref="I137:I144">
    <cfRule type="cellIs" dxfId="191" priority="29" operator="greaterThan">
      <formula>0</formula>
    </cfRule>
  </conditionalFormatting>
  <conditionalFormatting sqref="E145:E150">
    <cfRule type="containsText" dxfId="190" priority="25" text="支出">
      <formula>NOT(ISERROR(SEARCH("支出",E145)))</formula>
    </cfRule>
    <cfRule type="containsText" dxfId="189" priority="26" text="収入">
      <formula>NOT(ISERROR(SEARCH("収入",E145)))</formula>
    </cfRule>
  </conditionalFormatting>
  <conditionalFormatting sqref="E145:E150">
    <cfRule type="containsText" dxfId="188" priority="27" text="支出">
      <formula>NOT(ISERROR(SEARCH("支出",E145)))</formula>
    </cfRule>
    <cfRule type="containsText" dxfId="187" priority="28" text="収入">
      <formula>NOT(ISERROR(SEARCH("収入",E145)))</formula>
    </cfRule>
  </conditionalFormatting>
  <conditionalFormatting sqref="I145:I150">
    <cfRule type="cellIs" dxfId="186" priority="24" operator="greaterThan">
      <formula>0</formula>
    </cfRule>
  </conditionalFormatting>
  <conditionalFormatting sqref="E151:E158">
    <cfRule type="containsText" dxfId="185" priority="20" text="支出">
      <formula>NOT(ISERROR(SEARCH("支出",E151)))</formula>
    </cfRule>
    <cfRule type="containsText" dxfId="184" priority="21" text="収入">
      <formula>NOT(ISERROR(SEARCH("収入",E151)))</formula>
    </cfRule>
  </conditionalFormatting>
  <conditionalFormatting sqref="E151:E158">
    <cfRule type="containsText" dxfId="183" priority="22" text="支出">
      <formula>NOT(ISERROR(SEARCH("支出",E151)))</formula>
    </cfRule>
    <cfRule type="containsText" dxfId="182" priority="23" text="収入">
      <formula>NOT(ISERROR(SEARCH("収入",E151)))</formula>
    </cfRule>
  </conditionalFormatting>
  <conditionalFormatting sqref="I151:I158">
    <cfRule type="cellIs" dxfId="181" priority="19" operator="greaterThan">
      <formula>0</formula>
    </cfRule>
  </conditionalFormatting>
  <conditionalFormatting sqref="E159:E168">
    <cfRule type="containsText" dxfId="180" priority="15" text="支出">
      <formula>NOT(ISERROR(SEARCH("支出",E159)))</formula>
    </cfRule>
    <cfRule type="containsText" dxfId="179" priority="16" text="収入">
      <formula>NOT(ISERROR(SEARCH("収入",E159)))</formula>
    </cfRule>
  </conditionalFormatting>
  <conditionalFormatting sqref="E169:E176">
    <cfRule type="containsText" dxfId="178" priority="13" text="支出">
      <formula>NOT(ISERROR(SEARCH("支出",E169)))</formula>
    </cfRule>
    <cfRule type="containsText" dxfId="177" priority="14" text="収入">
      <formula>NOT(ISERROR(SEARCH("収入",E169)))</formula>
    </cfRule>
  </conditionalFormatting>
  <conditionalFormatting sqref="E159:E176">
    <cfRule type="containsText" dxfId="176" priority="17" text="支出">
      <formula>NOT(ISERROR(SEARCH("支出",E159)))</formula>
    </cfRule>
    <cfRule type="containsText" dxfId="175" priority="18" text="収入">
      <formula>NOT(ISERROR(SEARCH("収入",E159)))</formula>
    </cfRule>
  </conditionalFormatting>
  <conditionalFormatting sqref="I159:I176">
    <cfRule type="cellIs" dxfId="174" priority="12" operator="greaterThan">
      <formula>0</formula>
    </cfRule>
  </conditionalFormatting>
  <conditionalFormatting sqref="E182:E186">
    <cfRule type="containsText" dxfId="173" priority="8" text="支出">
      <formula>NOT(ISERROR(SEARCH("支出",E182)))</formula>
    </cfRule>
    <cfRule type="containsText" dxfId="172" priority="9" text="収入">
      <formula>NOT(ISERROR(SEARCH("収入",E182)))</formula>
    </cfRule>
  </conditionalFormatting>
  <conditionalFormatting sqref="E187">
    <cfRule type="containsText" dxfId="171" priority="6" text="支出">
      <formula>NOT(ISERROR(SEARCH("支出",E187)))</formula>
    </cfRule>
    <cfRule type="containsText" dxfId="170" priority="7" text="収入">
      <formula>NOT(ISERROR(SEARCH("収入",E187)))</formula>
    </cfRule>
  </conditionalFormatting>
  <conditionalFormatting sqref="E182:E187">
    <cfRule type="containsText" dxfId="169" priority="10" text="支出">
      <formula>NOT(ISERROR(SEARCH("支出",E182)))</formula>
    </cfRule>
    <cfRule type="containsText" dxfId="168" priority="11" text="収入">
      <formula>NOT(ISERROR(SEARCH("収入",E182)))</formula>
    </cfRule>
  </conditionalFormatting>
  <conditionalFormatting sqref="E177:E181">
    <cfRule type="containsText" dxfId="167" priority="2" text="支出">
      <formula>NOT(ISERROR(SEARCH("支出",E177)))</formula>
    </cfRule>
    <cfRule type="containsText" dxfId="166" priority="3" text="収入">
      <formula>NOT(ISERROR(SEARCH("収入",E177)))</formula>
    </cfRule>
  </conditionalFormatting>
  <conditionalFormatting sqref="E177:E181">
    <cfRule type="containsText" dxfId="165" priority="4" text="支出">
      <formula>NOT(ISERROR(SEARCH("支出",E177)))</formula>
    </cfRule>
    <cfRule type="containsText" dxfId="164" priority="5" text="収入">
      <formula>NOT(ISERROR(SEARCH("収入",E177)))</formula>
    </cfRule>
  </conditionalFormatting>
  <conditionalFormatting sqref="I177:I187">
    <cfRule type="cellIs" dxfId="163" priority="1" operator="greaterThan">
      <formula>0</formula>
    </cfRule>
  </conditionalFormatting>
  <dataValidations count="2">
    <dataValidation type="list" allowBlank="1" showDropDown="0" showInputMessage="1" showErrorMessage="1" sqref="E3:E383">
      <formula1>"収入,支出"</formula1>
    </dataValidation>
    <dataValidation type="list" allowBlank="1" showDropDown="0" showInputMessage="1" showErrorMessage="1" sqref="F3:F383">
      <formula1>"1,2,3,4,5"</formula1>
    </dataValidation>
  </dataValidations>
  <hyperlinks>
    <hyperlink ref="M1" location="'収支一体型(年間)'!G398"/>
    <hyperlink ref="N1" location="'収支一体型(年間)'!C410"/>
    <hyperlink ref="L1" location="'収支一体型(年間)'!C3"/>
  </hyperlinks>
  <pageMargins left="0.7" right="0.7" top="0.75" bottom="0.75" header="0.3" footer="0.3"/>
  <pageSetup paperSize="9" scale="76" fitToWidth="1" fitToHeight="1" orientation="portrait" usePrinterDefaults="1" r:id="rId1"/>
  <rowBreaks count="10" manualBreakCount="10">
    <brk id="341" min="2" max="10" man="1"/>
    <brk id="409" min="2" max="10" man="1"/>
    <brk id="445" min="2" max="10" man="1"/>
    <brk id="479" min="2" max="10" man="1"/>
    <brk id="512" min="2" max="10" man="1"/>
    <brk id="563" min="2" max="10" man="1"/>
    <brk id="617" min="2" max="10" man="1"/>
    <brk id="670" min="2" max="10" man="1"/>
    <brk id="723" min="2" max="10" man="1"/>
    <brk id="826" min="2" max="1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
    <tabColor rgb="FFFFC000"/>
  </sheetPr>
  <dimension ref="A1:Y1220"/>
  <sheetViews>
    <sheetView zoomScale="115" zoomScaleNormal="115" zoomScaleSheetLayoutView="100" workbookViewId="0">
      <pane ySplit="1" topLeftCell="A2" activePane="bottomLeft" state="frozen"/>
      <selection pane="bottomLeft" activeCell="F6" sqref="F6"/>
    </sheetView>
  </sheetViews>
  <sheetFormatPr defaultRowHeight="13.2"/>
  <cols>
    <col min="1" max="1" width="20.875" hidden="1" customWidth="1"/>
    <col min="2" max="2" width="5.25" hidden="1" customWidth="1"/>
    <col min="3" max="4" width="4.5" customWidth="1"/>
    <col min="5" max="6" width="9" style="9" customWidth="1"/>
    <col min="7" max="7" width="20" style="9" customWidth="1"/>
    <col min="8" max="8" width="40" customWidth="1"/>
    <col min="9" max="11" width="10" style="10" customWidth="1"/>
    <col min="12" max="23" width="6.25" customWidth="1"/>
  </cols>
  <sheetData>
    <row r="1" spans="1:25" ht="26.25" customHeight="1">
      <c r="C1" s="145" t="s">
        <v>210</v>
      </c>
      <c r="D1" s="149"/>
      <c r="E1" s="35" t="s">
        <v>334</v>
      </c>
      <c r="F1" s="45"/>
      <c r="G1" s="49" t="s">
        <v>27</v>
      </c>
      <c r="H1" s="128"/>
      <c r="K1" s="167"/>
      <c r="L1" s="144" t="s">
        <v>33</v>
      </c>
      <c r="M1" s="144" t="s">
        <v>119</v>
      </c>
      <c r="N1" s="144" t="s">
        <v>120</v>
      </c>
      <c r="O1" s="144" t="s">
        <v>123</v>
      </c>
      <c r="P1" s="144" t="s">
        <v>125</v>
      </c>
      <c r="Q1" s="144" t="s">
        <v>127</v>
      </c>
      <c r="R1" s="144" t="s">
        <v>128</v>
      </c>
      <c r="S1" s="144" t="s">
        <v>130</v>
      </c>
      <c r="T1" s="144" t="s">
        <v>64</v>
      </c>
      <c r="U1" s="144" t="s">
        <v>132</v>
      </c>
      <c r="V1" s="144" t="s">
        <v>133</v>
      </c>
      <c r="W1" s="144" t="s">
        <v>135</v>
      </c>
      <c r="X1" s="144" t="s">
        <v>116</v>
      </c>
      <c r="Y1" s="144" t="s">
        <v>118</v>
      </c>
    </row>
    <row r="2" spans="1:25" ht="15" customHeight="1">
      <c r="C2" s="117"/>
      <c r="D2" s="59"/>
      <c r="E2" s="35"/>
      <c r="F2" s="45"/>
      <c r="G2" s="49"/>
      <c r="H2" s="155"/>
      <c r="K2" s="167" t="s">
        <v>137</v>
      </c>
    </row>
    <row r="3" spans="1:25" s="9" customFormat="1" ht="13.95">
      <c r="A3" s="9" t="s">
        <v>95</v>
      </c>
      <c r="B3" s="9" t="s">
        <v>94</v>
      </c>
      <c r="C3" s="146" t="s">
        <v>1</v>
      </c>
      <c r="D3" s="150" t="s">
        <v>5</v>
      </c>
      <c r="E3" s="150" t="s">
        <v>32</v>
      </c>
      <c r="F3" s="150" t="s">
        <v>21</v>
      </c>
      <c r="G3" s="150" t="s">
        <v>12</v>
      </c>
      <c r="H3" s="150" t="s">
        <v>13</v>
      </c>
      <c r="I3" s="159" t="s">
        <v>10</v>
      </c>
      <c r="J3" s="164" t="s">
        <v>16</v>
      </c>
      <c r="K3" s="168" t="s">
        <v>18</v>
      </c>
    </row>
    <row r="4" spans="1:25" ht="18.75" customHeight="1">
      <c r="A4" t="str">
        <f t="shared" ref="A4:A55" si="0">G4&amp;B4</f>
        <v>1</v>
      </c>
      <c r="B4">
        <f>COUNTIF($G$4:G4,G4)</f>
        <v>1</v>
      </c>
      <c r="C4" s="119"/>
      <c r="D4" s="120"/>
      <c r="E4" s="122"/>
      <c r="F4" s="123"/>
      <c r="G4" s="124" t="str">
        <f t="shared" ref="G4:G55" si="1">IF(AND(E4="収入",F4=1),"会費",(IF(AND(E4="収入",F4=2),"補助金および助成金",(IF(AND(E4="収入",F4=3),"寄付金",(IF(AND(E4="収入",F4=4),"雑収入",(IF(AND(E4="収入",F4=5),"前年度繰越金",(IF(AND(E4="支出",F4=1),"社会奉仕活動",(IF(AND(E4="支出",F4=2),"生きがいを高める活動",(IF(AND(E4="支出",F4=3),"健康を進める活動",(IF(AND(E4="支出",F4=4),"その他の社会活動",(IF(AND(E4="支出",F4=5),"補助対象外","")))))))))))))))))))</f>
        <v/>
      </c>
      <c r="H4" s="120"/>
      <c r="I4" s="133"/>
      <c r="J4" s="140"/>
      <c r="K4" s="169">
        <f>I4</f>
        <v>0</v>
      </c>
      <c r="M4" s="117" t="s">
        <v>306</v>
      </c>
    </row>
    <row r="5" spans="1:25" ht="18.75" customHeight="1">
      <c r="A5" t="str">
        <f t="shared" si="0"/>
        <v>2</v>
      </c>
      <c r="B5">
        <f>COUNTIF($G$4:G5,G5)</f>
        <v>2</v>
      </c>
      <c r="C5" s="119"/>
      <c r="D5" s="120"/>
      <c r="E5" s="122"/>
      <c r="F5" s="123"/>
      <c r="G5" s="124" t="str">
        <f t="shared" si="1"/>
        <v/>
      </c>
      <c r="H5" s="120"/>
      <c r="I5" s="133"/>
      <c r="J5" s="140"/>
      <c r="K5" s="169" t="str">
        <f t="shared" ref="K5:K55" si="2">IF(AND((E5="収入"),I5&gt;0),(K4+I5),(IF(AND((E5="支出"),J5&gt;0),(K4-J5),"")))</f>
        <v/>
      </c>
    </row>
    <row r="6" spans="1:25" ht="18.75" customHeight="1">
      <c r="A6" t="str">
        <f t="shared" si="0"/>
        <v>3</v>
      </c>
      <c r="B6">
        <f>COUNTIF($G$4:G6,G6)</f>
        <v>3</v>
      </c>
      <c r="C6" s="119"/>
      <c r="D6" s="120"/>
      <c r="E6" s="122"/>
      <c r="F6" s="123"/>
      <c r="G6" s="124" t="str">
        <f t="shared" si="1"/>
        <v/>
      </c>
      <c r="H6" s="120"/>
      <c r="I6" s="133"/>
      <c r="J6" s="140"/>
      <c r="K6" s="169" t="str">
        <f t="shared" si="2"/>
        <v/>
      </c>
    </row>
    <row r="7" spans="1:25" ht="18.75" customHeight="1">
      <c r="A7" t="str">
        <f t="shared" si="0"/>
        <v>4</v>
      </c>
      <c r="B7">
        <f>COUNTIF($G$4:G7,G7)</f>
        <v>4</v>
      </c>
      <c r="C7" s="119"/>
      <c r="D7" s="120"/>
      <c r="E7" s="122"/>
      <c r="F7" s="123"/>
      <c r="G7" s="124" t="str">
        <f t="shared" si="1"/>
        <v/>
      </c>
      <c r="H7" s="120"/>
      <c r="I7" s="133"/>
      <c r="J7" s="140"/>
      <c r="K7" s="169" t="str">
        <f t="shared" si="2"/>
        <v/>
      </c>
    </row>
    <row r="8" spans="1:25" ht="18.75" customHeight="1">
      <c r="A8" t="str">
        <f t="shared" si="0"/>
        <v>5</v>
      </c>
      <c r="B8">
        <f>COUNTIF($G$4:G8,G8)</f>
        <v>5</v>
      </c>
      <c r="C8" s="119"/>
      <c r="D8" s="120"/>
      <c r="E8" s="122"/>
      <c r="F8" s="123"/>
      <c r="G8" s="124" t="str">
        <f t="shared" si="1"/>
        <v/>
      </c>
      <c r="H8" s="120"/>
      <c r="I8" s="133"/>
      <c r="J8" s="140"/>
      <c r="K8" s="169" t="str">
        <f t="shared" si="2"/>
        <v/>
      </c>
    </row>
    <row r="9" spans="1:25" ht="18.75" customHeight="1">
      <c r="A9" t="str">
        <f t="shared" si="0"/>
        <v>6</v>
      </c>
      <c r="B9">
        <f>COUNTIF($G$4:G9,G9)</f>
        <v>6</v>
      </c>
      <c r="C9" s="119"/>
      <c r="D9" s="120"/>
      <c r="E9" s="122"/>
      <c r="F9" s="123"/>
      <c r="G9" s="124" t="str">
        <f t="shared" si="1"/>
        <v/>
      </c>
      <c r="H9" s="120"/>
      <c r="I9" s="133"/>
      <c r="J9" s="140"/>
      <c r="K9" s="169" t="str">
        <f t="shared" si="2"/>
        <v/>
      </c>
    </row>
    <row r="10" spans="1:25" ht="18.75" customHeight="1">
      <c r="A10" t="str">
        <f t="shared" si="0"/>
        <v>7</v>
      </c>
      <c r="B10">
        <f>COUNTIF($G$4:G10,G10)</f>
        <v>7</v>
      </c>
      <c r="C10" s="119"/>
      <c r="D10" s="120"/>
      <c r="E10" s="122"/>
      <c r="F10" s="123"/>
      <c r="G10" s="124" t="str">
        <f t="shared" si="1"/>
        <v/>
      </c>
      <c r="H10" s="120"/>
      <c r="I10" s="133"/>
      <c r="J10" s="140"/>
      <c r="K10" s="169" t="str">
        <f t="shared" si="2"/>
        <v/>
      </c>
    </row>
    <row r="11" spans="1:25" ht="18.75" customHeight="1">
      <c r="A11" t="str">
        <f t="shared" si="0"/>
        <v>8</v>
      </c>
      <c r="B11">
        <f>COUNTIF($G$4:G11,G11)</f>
        <v>8</v>
      </c>
      <c r="C11" s="119"/>
      <c r="D11" s="120"/>
      <c r="E11" s="122"/>
      <c r="F11" s="123"/>
      <c r="G11" s="124" t="str">
        <f t="shared" si="1"/>
        <v/>
      </c>
      <c r="H11" s="120"/>
      <c r="I11" s="133"/>
      <c r="J11" s="140"/>
      <c r="K11" s="169" t="str">
        <f t="shared" si="2"/>
        <v/>
      </c>
    </row>
    <row r="12" spans="1:25" ht="18.75" customHeight="1">
      <c r="A12" t="str">
        <f t="shared" si="0"/>
        <v>9</v>
      </c>
      <c r="B12">
        <f>COUNTIF($G$4:G12,G12)</f>
        <v>9</v>
      </c>
      <c r="C12" s="119"/>
      <c r="D12" s="120"/>
      <c r="E12" s="122"/>
      <c r="F12" s="123"/>
      <c r="G12" s="124" t="str">
        <f t="shared" si="1"/>
        <v/>
      </c>
      <c r="H12" s="120"/>
      <c r="I12" s="133"/>
      <c r="J12" s="140"/>
      <c r="K12" s="169" t="str">
        <f t="shared" si="2"/>
        <v/>
      </c>
    </row>
    <row r="13" spans="1:25" ht="18.75" customHeight="1">
      <c r="A13" t="str">
        <f t="shared" si="0"/>
        <v>10</v>
      </c>
      <c r="B13">
        <f>COUNTIF($G$4:G13,G13)</f>
        <v>10</v>
      </c>
      <c r="C13" s="119"/>
      <c r="D13" s="120"/>
      <c r="E13" s="122"/>
      <c r="F13" s="123"/>
      <c r="G13" s="124" t="str">
        <f t="shared" si="1"/>
        <v/>
      </c>
      <c r="H13" s="120"/>
      <c r="I13" s="133"/>
      <c r="J13" s="140"/>
      <c r="K13" s="169" t="str">
        <f t="shared" si="2"/>
        <v/>
      </c>
    </row>
    <row r="14" spans="1:25" ht="18.75" customHeight="1">
      <c r="A14" t="str">
        <f t="shared" si="0"/>
        <v>11</v>
      </c>
      <c r="B14">
        <f>COUNTIF($G$4:G14,G14)</f>
        <v>11</v>
      </c>
      <c r="C14" s="119"/>
      <c r="D14" s="120"/>
      <c r="E14" s="122"/>
      <c r="F14" s="123"/>
      <c r="G14" s="124" t="str">
        <f t="shared" si="1"/>
        <v/>
      </c>
      <c r="H14" s="120"/>
      <c r="I14" s="133"/>
      <c r="J14" s="140"/>
      <c r="K14" s="169" t="str">
        <f t="shared" si="2"/>
        <v/>
      </c>
    </row>
    <row r="15" spans="1:25" ht="18.75" customHeight="1">
      <c r="A15" t="str">
        <f t="shared" si="0"/>
        <v>12</v>
      </c>
      <c r="B15">
        <f>COUNTIF($G$4:G15,G15)</f>
        <v>12</v>
      </c>
      <c r="C15" s="119"/>
      <c r="D15" s="120"/>
      <c r="E15" s="122"/>
      <c r="F15" s="123"/>
      <c r="G15" s="124" t="str">
        <f t="shared" si="1"/>
        <v/>
      </c>
      <c r="H15" s="120"/>
      <c r="I15" s="133"/>
      <c r="J15" s="140"/>
      <c r="K15" s="169" t="str">
        <f t="shared" si="2"/>
        <v/>
      </c>
    </row>
    <row r="16" spans="1:25" ht="18.75" customHeight="1">
      <c r="A16" t="str">
        <f t="shared" si="0"/>
        <v>13</v>
      </c>
      <c r="B16">
        <f>COUNTIF($G$4:G16,G16)</f>
        <v>13</v>
      </c>
      <c r="C16" s="119"/>
      <c r="D16" s="120"/>
      <c r="E16" s="122"/>
      <c r="F16" s="123"/>
      <c r="G16" s="124" t="str">
        <f t="shared" si="1"/>
        <v/>
      </c>
      <c r="H16" s="120"/>
      <c r="I16" s="133"/>
      <c r="J16" s="140"/>
      <c r="K16" s="169" t="str">
        <f t="shared" si="2"/>
        <v/>
      </c>
    </row>
    <row r="17" spans="1:11" ht="18.75" customHeight="1">
      <c r="A17" t="str">
        <f t="shared" si="0"/>
        <v>14</v>
      </c>
      <c r="B17">
        <f>COUNTIF($G$4:G17,G17)</f>
        <v>14</v>
      </c>
      <c r="C17" s="119"/>
      <c r="D17" s="120"/>
      <c r="E17" s="122"/>
      <c r="F17" s="123"/>
      <c r="G17" s="124" t="str">
        <f t="shared" si="1"/>
        <v/>
      </c>
      <c r="H17" s="120"/>
      <c r="I17" s="133"/>
      <c r="J17" s="140"/>
      <c r="K17" s="169" t="str">
        <f t="shared" si="2"/>
        <v/>
      </c>
    </row>
    <row r="18" spans="1:11" ht="18.75" customHeight="1">
      <c r="A18" t="str">
        <f t="shared" si="0"/>
        <v>15</v>
      </c>
      <c r="B18">
        <f>COUNTIF($G$4:G18,G18)</f>
        <v>15</v>
      </c>
      <c r="C18" s="119"/>
      <c r="D18" s="120"/>
      <c r="E18" s="122"/>
      <c r="F18" s="123"/>
      <c r="G18" s="124" t="str">
        <f t="shared" si="1"/>
        <v/>
      </c>
      <c r="H18" s="120"/>
      <c r="I18" s="133"/>
      <c r="J18" s="140"/>
      <c r="K18" s="169" t="str">
        <f t="shared" si="2"/>
        <v/>
      </c>
    </row>
    <row r="19" spans="1:11" ht="18.75" customHeight="1">
      <c r="A19" t="str">
        <f t="shared" si="0"/>
        <v>16</v>
      </c>
      <c r="B19">
        <f>COUNTIF($G$4:G19,G19)</f>
        <v>16</v>
      </c>
      <c r="C19" s="119"/>
      <c r="D19" s="120"/>
      <c r="E19" s="122"/>
      <c r="F19" s="123"/>
      <c r="G19" s="124" t="str">
        <f t="shared" si="1"/>
        <v/>
      </c>
      <c r="H19" s="120"/>
      <c r="I19" s="133"/>
      <c r="J19" s="140"/>
      <c r="K19" s="169" t="str">
        <f t="shared" si="2"/>
        <v/>
      </c>
    </row>
    <row r="20" spans="1:11" ht="18.75" customHeight="1">
      <c r="A20" t="str">
        <f t="shared" si="0"/>
        <v>17</v>
      </c>
      <c r="B20">
        <f>COUNTIF($G$4:G20,G20)</f>
        <v>17</v>
      </c>
      <c r="C20" s="119"/>
      <c r="D20" s="120"/>
      <c r="E20" s="122"/>
      <c r="F20" s="123"/>
      <c r="G20" s="124" t="str">
        <f t="shared" si="1"/>
        <v/>
      </c>
      <c r="H20" s="120"/>
      <c r="I20" s="133"/>
      <c r="J20" s="140"/>
      <c r="K20" s="169" t="str">
        <f t="shared" si="2"/>
        <v/>
      </c>
    </row>
    <row r="21" spans="1:11" ht="18.75" customHeight="1">
      <c r="A21" t="str">
        <f t="shared" si="0"/>
        <v>18</v>
      </c>
      <c r="B21">
        <f>COUNTIF($G$4:G21,G21)</f>
        <v>18</v>
      </c>
      <c r="C21" s="119"/>
      <c r="D21" s="120"/>
      <c r="E21" s="122"/>
      <c r="F21" s="123"/>
      <c r="G21" s="124" t="str">
        <f t="shared" si="1"/>
        <v/>
      </c>
      <c r="H21" s="120"/>
      <c r="I21" s="133"/>
      <c r="J21" s="140"/>
      <c r="K21" s="169" t="str">
        <f t="shared" si="2"/>
        <v/>
      </c>
    </row>
    <row r="22" spans="1:11" ht="18.75" customHeight="1">
      <c r="A22" t="str">
        <f t="shared" si="0"/>
        <v>19</v>
      </c>
      <c r="B22">
        <f>COUNTIF($G$4:G22,G22)</f>
        <v>19</v>
      </c>
      <c r="C22" s="119"/>
      <c r="D22" s="120"/>
      <c r="E22" s="122"/>
      <c r="F22" s="123"/>
      <c r="G22" s="124" t="str">
        <f t="shared" si="1"/>
        <v/>
      </c>
      <c r="H22" s="120"/>
      <c r="I22" s="133"/>
      <c r="J22" s="140"/>
      <c r="K22" s="169" t="str">
        <f t="shared" si="2"/>
        <v/>
      </c>
    </row>
    <row r="23" spans="1:11" ht="18.75" customHeight="1">
      <c r="A23" t="str">
        <f t="shared" si="0"/>
        <v>20</v>
      </c>
      <c r="B23">
        <f>COUNTIF($G$4:G23,G23)</f>
        <v>20</v>
      </c>
      <c r="C23" s="119"/>
      <c r="D23" s="120"/>
      <c r="E23" s="122"/>
      <c r="F23" s="123"/>
      <c r="G23" s="124" t="str">
        <f t="shared" si="1"/>
        <v/>
      </c>
      <c r="H23" s="120"/>
      <c r="I23" s="133"/>
      <c r="J23" s="140"/>
      <c r="K23" s="169" t="str">
        <f t="shared" si="2"/>
        <v/>
      </c>
    </row>
    <row r="24" spans="1:11" ht="18.75" customHeight="1">
      <c r="A24" t="str">
        <f t="shared" si="0"/>
        <v>21</v>
      </c>
      <c r="B24">
        <f>COUNTIF($G$4:G24,G24)</f>
        <v>21</v>
      </c>
      <c r="C24" s="119"/>
      <c r="D24" s="120"/>
      <c r="E24" s="122"/>
      <c r="F24" s="123"/>
      <c r="G24" s="124" t="str">
        <f t="shared" si="1"/>
        <v/>
      </c>
      <c r="H24" s="120"/>
      <c r="I24" s="133"/>
      <c r="J24" s="140"/>
      <c r="K24" s="169" t="str">
        <f t="shared" si="2"/>
        <v/>
      </c>
    </row>
    <row r="25" spans="1:11" ht="18.75" customHeight="1">
      <c r="A25" t="str">
        <f t="shared" si="0"/>
        <v>22</v>
      </c>
      <c r="B25">
        <f>COUNTIF($G$4:G25,G25)</f>
        <v>22</v>
      </c>
      <c r="C25" s="119"/>
      <c r="D25" s="120"/>
      <c r="E25" s="122"/>
      <c r="F25" s="123"/>
      <c r="G25" s="124" t="str">
        <f t="shared" si="1"/>
        <v/>
      </c>
      <c r="H25" s="120"/>
      <c r="I25" s="133"/>
      <c r="J25" s="140"/>
      <c r="K25" s="169" t="str">
        <f t="shared" si="2"/>
        <v/>
      </c>
    </row>
    <row r="26" spans="1:11" ht="18.75" customHeight="1">
      <c r="A26" t="str">
        <f t="shared" si="0"/>
        <v>23</v>
      </c>
      <c r="B26">
        <f>COUNTIF($G$4:G26,G26)</f>
        <v>23</v>
      </c>
      <c r="C26" s="119"/>
      <c r="D26" s="120"/>
      <c r="E26" s="122"/>
      <c r="F26" s="123"/>
      <c r="G26" s="124" t="str">
        <f t="shared" si="1"/>
        <v/>
      </c>
      <c r="H26" s="120"/>
      <c r="I26" s="133"/>
      <c r="J26" s="140"/>
      <c r="K26" s="169" t="str">
        <f t="shared" si="2"/>
        <v/>
      </c>
    </row>
    <row r="27" spans="1:11" ht="18.75" customHeight="1">
      <c r="A27" t="str">
        <f t="shared" si="0"/>
        <v>24</v>
      </c>
      <c r="B27">
        <f>COUNTIF($G$4:G27,G27)</f>
        <v>24</v>
      </c>
      <c r="C27" s="119"/>
      <c r="D27" s="120"/>
      <c r="E27" s="122"/>
      <c r="F27" s="123"/>
      <c r="G27" s="124" t="str">
        <f t="shared" si="1"/>
        <v/>
      </c>
      <c r="H27" s="120"/>
      <c r="I27" s="133"/>
      <c r="J27" s="140"/>
      <c r="K27" s="169" t="str">
        <f t="shared" si="2"/>
        <v/>
      </c>
    </row>
    <row r="28" spans="1:11" ht="18.75" customHeight="1">
      <c r="A28" t="str">
        <f t="shared" si="0"/>
        <v>25</v>
      </c>
      <c r="B28">
        <f>COUNTIF($G$4:G28,G28)</f>
        <v>25</v>
      </c>
      <c r="C28" s="119"/>
      <c r="D28" s="120"/>
      <c r="E28" s="122"/>
      <c r="F28" s="123"/>
      <c r="G28" s="124" t="str">
        <f t="shared" si="1"/>
        <v/>
      </c>
      <c r="H28" s="120"/>
      <c r="I28" s="133"/>
      <c r="J28" s="140"/>
      <c r="K28" s="169" t="str">
        <f t="shared" si="2"/>
        <v/>
      </c>
    </row>
    <row r="29" spans="1:11" ht="18.75" customHeight="1">
      <c r="A29" t="str">
        <f t="shared" si="0"/>
        <v>26</v>
      </c>
      <c r="B29">
        <f>COUNTIF($G$4:G29,G29)</f>
        <v>26</v>
      </c>
      <c r="C29" s="119"/>
      <c r="D29" s="120"/>
      <c r="E29" s="122"/>
      <c r="F29" s="123"/>
      <c r="G29" s="124" t="str">
        <f t="shared" si="1"/>
        <v/>
      </c>
      <c r="H29" s="120"/>
      <c r="I29" s="133"/>
      <c r="J29" s="140"/>
      <c r="K29" s="169" t="str">
        <f t="shared" si="2"/>
        <v/>
      </c>
    </row>
    <row r="30" spans="1:11" ht="18.75" customHeight="1">
      <c r="A30" t="str">
        <f t="shared" si="0"/>
        <v>27</v>
      </c>
      <c r="B30">
        <f>COUNTIF($G$4:G30,G30)</f>
        <v>27</v>
      </c>
      <c r="C30" s="119"/>
      <c r="D30" s="120"/>
      <c r="E30" s="122"/>
      <c r="F30" s="123"/>
      <c r="G30" s="124" t="str">
        <f t="shared" si="1"/>
        <v/>
      </c>
      <c r="H30" s="120"/>
      <c r="I30" s="133"/>
      <c r="J30" s="140"/>
      <c r="K30" s="169" t="str">
        <f t="shared" si="2"/>
        <v/>
      </c>
    </row>
    <row r="31" spans="1:11" ht="18.75" customHeight="1">
      <c r="A31" t="str">
        <f t="shared" si="0"/>
        <v>28</v>
      </c>
      <c r="B31">
        <f>COUNTIF($G$4:G31,G31)</f>
        <v>28</v>
      </c>
      <c r="C31" s="119"/>
      <c r="D31" s="120"/>
      <c r="E31" s="122"/>
      <c r="F31" s="123"/>
      <c r="G31" s="124" t="str">
        <f t="shared" si="1"/>
        <v/>
      </c>
      <c r="H31" s="120"/>
      <c r="I31" s="133"/>
      <c r="J31" s="140"/>
      <c r="K31" s="169" t="str">
        <f t="shared" si="2"/>
        <v/>
      </c>
    </row>
    <row r="32" spans="1:11" ht="18.75" customHeight="1">
      <c r="A32" t="str">
        <f t="shared" si="0"/>
        <v>29</v>
      </c>
      <c r="B32">
        <f>COUNTIF($G$4:G32,G32)</f>
        <v>29</v>
      </c>
      <c r="C32" s="119"/>
      <c r="D32" s="120"/>
      <c r="E32" s="122"/>
      <c r="F32" s="123"/>
      <c r="G32" s="124" t="str">
        <f t="shared" si="1"/>
        <v/>
      </c>
      <c r="H32" s="120"/>
      <c r="I32" s="133"/>
      <c r="J32" s="140"/>
      <c r="K32" s="169" t="str">
        <f t="shared" si="2"/>
        <v/>
      </c>
    </row>
    <row r="33" spans="1:11" ht="18.75" customHeight="1">
      <c r="A33" t="str">
        <f t="shared" si="0"/>
        <v>30</v>
      </c>
      <c r="B33">
        <f>COUNTIF($G$4:G33,G33)</f>
        <v>30</v>
      </c>
      <c r="C33" s="119"/>
      <c r="D33" s="120"/>
      <c r="E33" s="122"/>
      <c r="F33" s="123"/>
      <c r="G33" s="124" t="str">
        <f t="shared" si="1"/>
        <v/>
      </c>
      <c r="H33" s="120"/>
      <c r="I33" s="133"/>
      <c r="J33" s="140"/>
      <c r="K33" s="169" t="str">
        <f t="shared" si="2"/>
        <v/>
      </c>
    </row>
    <row r="34" spans="1:11" ht="18.75" customHeight="1">
      <c r="A34" t="str">
        <f t="shared" si="0"/>
        <v>31</v>
      </c>
      <c r="B34">
        <f>COUNTIF($G$4:G34,G34)</f>
        <v>31</v>
      </c>
      <c r="C34" s="119"/>
      <c r="D34" s="120"/>
      <c r="E34" s="122"/>
      <c r="F34" s="123"/>
      <c r="G34" s="124" t="str">
        <f t="shared" si="1"/>
        <v/>
      </c>
      <c r="H34" s="120"/>
      <c r="I34" s="133"/>
      <c r="J34" s="140"/>
      <c r="K34" s="169" t="str">
        <f t="shared" si="2"/>
        <v/>
      </c>
    </row>
    <row r="35" spans="1:11" ht="18.75" customHeight="1">
      <c r="A35" t="str">
        <f t="shared" si="0"/>
        <v>32</v>
      </c>
      <c r="B35">
        <f>COUNTIF($G$4:G35,G35)</f>
        <v>32</v>
      </c>
      <c r="C35" s="119"/>
      <c r="D35" s="120"/>
      <c r="E35" s="122"/>
      <c r="F35" s="123"/>
      <c r="G35" s="124" t="str">
        <f t="shared" si="1"/>
        <v/>
      </c>
      <c r="H35" s="120"/>
      <c r="I35" s="133"/>
      <c r="J35" s="140"/>
      <c r="K35" s="169" t="str">
        <f t="shared" si="2"/>
        <v/>
      </c>
    </row>
    <row r="36" spans="1:11" ht="18.75" customHeight="1">
      <c r="A36" t="str">
        <f t="shared" si="0"/>
        <v>33</v>
      </c>
      <c r="B36">
        <f>COUNTIF($G$4:G36,G36)</f>
        <v>33</v>
      </c>
      <c r="C36" s="119"/>
      <c r="D36" s="120"/>
      <c r="E36" s="122"/>
      <c r="F36" s="123"/>
      <c r="G36" s="124" t="str">
        <f t="shared" si="1"/>
        <v/>
      </c>
      <c r="H36" s="120"/>
      <c r="I36" s="133"/>
      <c r="J36" s="140"/>
      <c r="K36" s="169" t="str">
        <f t="shared" si="2"/>
        <v/>
      </c>
    </row>
    <row r="37" spans="1:11" ht="18.75" customHeight="1">
      <c r="A37" t="str">
        <f t="shared" si="0"/>
        <v>34</v>
      </c>
      <c r="B37">
        <f>COUNTIF($G$4:G37,G37)</f>
        <v>34</v>
      </c>
      <c r="C37" s="119"/>
      <c r="D37" s="120"/>
      <c r="E37" s="122"/>
      <c r="F37" s="123"/>
      <c r="G37" s="124" t="str">
        <f t="shared" si="1"/>
        <v/>
      </c>
      <c r="H37" s="120"/>
      <c r="I37" s="133"/>
      <c r="J37" s="140"/>
      <c r="K37" s="169" t="str">
        <f t="shared" si="2"/>
        <v/>
      </c>
    </row>
    <row r="38" spans="1:11" ht="18.75" customHeight="1">
      <c r="A38" t="str">
        <f t="shared" si="0"/>
        <v>35</v>
      </c>
      <c r="B38">
        <f>COUNTIF($G$4:G38,G38)</f>
        <v>35</v>
      </c>
      <c r="C38" s="119"/>
      <c r="D38" s="120"/>
      <c r="E38" s="122"/>
      <c r="F38" s="123"/>
      <c r="G38" s="124" t="str">
        <f t="shared" si="1"/>
        <v/>
      </c>
      <c r="H38" s="120"/>
      <c r="I38" s="133"/>
      <c r="J38" s="140"/>
      <c r="K38" s="169" t="str">
        <f t="shared" si="2"/>
        <v/>
      </c>
    </row>
    <row r="39" spans="1:11" ht="18.75" customHeight="1">
      <c r="A39" t="str">
        <f t="shared" si="0"/>
        <v>36</v>
      </c>
      <c r="B39">
        <f>COUNTIF($G$4:G39,G39)</f>
        <v>36</v>
      </c>
      <c r="C39" s="119"/>
      <c r="D39" s="120"/>
      <c r="E39" s="122"/>
      <c r="F39" s="123"/>
      <c r="G39" s="124" t="str">
        <f t="shared" si="1"/>
        <v/>
      </c>
      <c r="H39" s="120"/>
      <c r="I39" s="133"/>
      <c r="J39" s="140"/>
      <c r="K39" s="169" t="str">
        <f t="shared" si="2"/>
        <v/>
      </c>
    </row>
    <row r="40" spans="1:11" ht="18.75" customHeight="1">
      <c r="A40" t="str">
        <f t="shared" si="0"/>
        <v>37</v>
      </c>
      <c r="B40">
        <f>COUNTIF($G$4:G40,G40)</f>
        <v>37</v>
      </c>
      <c r="C40" s="119"/>
      <c r="D40" s="120"/>
      <c r="E40" s="122"/>
      <c r="F40" s="123"/>
      <c r="G40" s="124" t="str">
        <f t="shared" si="1"/>
        <v/>
      </c>
      <c r="H40" s="120"/>
      <c r="I40" s="133"/>
      <c r="J40" s="140"/>
      <c r="K40" s="169" t="str">
        <f t="shared" si="2"/>
        <v/>
      </c>
    </row>
    <row r="41" spans="1:11" ht="18.75" customHeight="1">
      <c r="A41" t="str">
        <f t="shared" si="0"/>
        <v>38</v>
      </c>
      <c r="B41">
        <f>COUNTIF($G$4:G41,G41)</f>
        <v>38</v>
      </c>
      <c r="C41" s="119"/>
      <c r="D41" s="120"/>
      <c r="E41" s="122"/>
      <c r="F41" s="123"/>
      <c r="G41" s="124" t="str">
        <f t="shared" si="1"/>
        <v/>
      </c>
      <c r="H41" s="120"/>
      <c r="I41" s="133"/>
      <c r="J41" s="140"/>
      <c r="K41" s="169" t="str">
        <f t="shared" si="2"/>
        <v/>
      </c>
    </row>
    <row r="42" spans="1:11" ht="18.75" customHeight="1">
      <c r="A42" t="str">
        <f t="shared" si="0"/>
        <v>39</v>
      </c>
      <c r="B42">
        <f>COUNTIF($G$4:G42,G42)</f>
        <v>39</v>
      </c>
      <c r="C42" s="119"/>
      <c r="D42" s="120"/>
      <c r="E42" s="122"/>
      <c r="F42" s="123"/>
      <c r="G42" s="124" t="str">
        <f t="shared" si="1"/>
        <v/>
      </c>
      <c r="H42" s="120"/>
      <c r="I42" s="133"/>
      <c r="J42" s="140"/>
      <c r="K42" s="169" t="str">
        <f t="shared" si="2"/>
        <v/>
      </c>
    </row>
    <row r="43" spans="1:11" ht="18.75" customHeight="1">
      <c r="A43" t="str">
        <f t="shared" si="0"/>
        <v>40</v>
      </c>
      <c r="B43">
        <f>COUNTIF($G$4:G43,G43)</f>
        <v>40</v>
      </c>
      <c r="C43" s="119"/>
      <c r="D43" s="120"/>
      <c r="E43" s="122"/>
      <c r="F43" s="123"/>
      <c r="G43" s="124" t="str">
        <f t="shared" si="1"/>
        <v/>
      </c>
      <c r="H43" s="120"/>
      <c r="I43" s="133"/>
      <c r="J43" s="140"/>
      <c r="K43" s="169" t="str">
        <f t="shared" si="2"/>
        <v/>
      </c>
    </row>
    <row r="44" spans="1:11" ht="18.75" customHeight="1">
      <c r="A44" t="str">
        <f t="shared" si="0"/>
        <v>41</v>
      </c>
      <c r="B44">
        <f>COUNTIF($G$4:G44,G44)</f>
        <v>41</v>
      </c>
      <c r="C44" s="119"/>
      <c r="D44" s="120"/>
      <c r="E44" s="122"/>
      <c r="F44" s="123"/>
      <c r="G44" s="124" t="str">
        <f t="shared" si="1"/>
        <v/>
      </c>
      <c r="H44" s="120"/>
      <c r="I44" s="133"/>
      <c r="J44" s="140"/>
      <c r="K44" s="169" t="str">
        <f t="shared" si="2"/>
        <v/>
      </c>
    </row>
    <row r="45" spans="1:11" ht="18.75" customHeight="1">
      <c r="A45" t="str">
        <f t="shared" si="0"/>
        <v>42</v>
      </c>
      <c r="B45">
        <f>COUNTIF($G$4:G45,G45)</f>
        <v>42</v>
      </c>
      <c r="C45" s="119"/>
      <c r="D45" s="120"/>
      <c r="E45" s="122"/>
      <c r="F45" s="123"/>
      <c r="G45" s="124" t="str">
        <f t="shared" si="1"/>
        <v/>
      </c>
      <c r="H45" s="120"/>
      <c r="I45" s="133"/>
      <c r="J45" s="140"/>
      <c r="K45" s="169" t="str">
        <f t="shared" si="2"/>
        <v/>
      </c>
    </row>
    <row r="46" spans="1:11" ht="18.75" customHeight="1">
      <c r="A46" t="str">
        <f t="shared" si="0"/>
        <v>43</v>
      </c>
      <c r="B46">
        <f>COUNTIF($G$4:G46,G46)</f>
        <v>43</v>
      </c>
      <c r="C46" s="119"/>
      <c r="D46" s="120"/>
      <c r="E46" s="122"/>
      <c r="F46" s="123"/>
      <c r="G46" s="124" t="str">
        <f t="shared" si="1"/>
        <v/>
      </c>
      <c r="H46" s="120"/>
      <c r="I46" s="133"/>
      <c r="J46" s="140"/>
      <c r="K46" s="169" t="str">
        <f t="shared" si="2"/>
        <v/>
      </c>
    </row>
    <row r="47" spans="1:11" ht="18.75" customHeight="1">
      <c r="A47" t="str">
        <f t="shared" si="0"/>
        <v>44</v>
      </c>
      <c r="B47">
        <f>COUNTIF($G$4:G47,G47)</f>
        <v>44</v>
      </c>
      <c r="C47" s="119"/>
      <c r="D47" s="120"/>
      <c r="E47" s="122"/>
      <c r="F47" s="123"/>
      <c r="G47" s="124" t="str">
        <f t="shared" si="1"/>
        <v/>
      </c>
      <c r="H47" s="120"/>
      <c r="I47" s="133"/>
      <c r="J47" s="140"/>
      <c r="K47" s="169" t="str">
        <f t="shared" si="2"/>
        <v/>
      </c>
    </row>
    <row r="48" spans="1:11" ht="18.75" customHeight="1">
      <c r="A48" t="str">
        <f t="shared" si="0"/>
        <v>45</v>
      </c>
      <c r="B48">
        <f>COUNTIF($G$4:G48,G48)</f>
        <v>45</v>
      </c>
      <c r="C48" s="119"/>
      <c r="D48" s="120"/>
      <c r="E48" s="122"/>
      <c r="F48" s="123"/>
      <c r="G48" s="124" t="str">
        <f t="shared" si="1"/>
        <v/>
      </c>
      <c r="H48" s="120"/>
      <c r="I48" s="133"/>
      <c r="J48" s="140"/>
      <c r="K48" s="169" t="str">
        <f t="shared" si="2"/>
        <v/>
      </c>
    </row>
    <row r="49" spans="1:11" ht="18.75" customHeight="1">
      <c r="A49" t="str">
        <f t="shared" si="0"/>
        <v>46</v>
      </c>
      <c r="B49">
        <f>COUNTIF($G$4:G49,G49)</f>
        <v>46</v>
      </c>
      <c r="C49" s="119"/>
      <c r="D49" s="120"/>
      <c r="E49" s="122"/>
      <c r="F49" s="123"/>
      <c r="G49" s="124" t="str">
        <f t="shared" si="1"/>
        <v/>
      </c>
      <c r="H49" s="120"/>
      <c r="I49" s="133"/>
      <c r="J49" s="140"/>
      <c r="K49" s="169" t="str">
        <f t="shared" si="2"/>
        <v/>
      </c>
    </row>
    <row r="50" spans="1:11" ht="18.75" customHeight="1">
      <c r="A50" t="str">
        <f t="shared" si="0"/>
        <v>47</v>
      </c>
      <c r="B50">
        <f>COUNTIF($G$4:G50,G50)</f>
        <v>47</v>
      </c>
      <c r="C50" s="119"/>
      <c r="D50" s="120"/>
      <c r="E50" s="122"/>
      <c r="F50" s="123"/>
      <c r="G50" s="124" t="str">
        <f t="shared" si="1"/>
        <v/>
      </c>
      <c r="H50" s="120"/>
      <c r="I50" s="133"/>
      <c r="J50" s="140"/>
      <c r="K50" s="169" t="str">
        <f t="shared" si="2"/>
        <v/>
      </c>
    </row>
    <row r="51" spans="1:11" ht="18.75" customHeight="1">
      <c r="A51" t="str">
        <f t="shared" si="0"/>
        <v>48</v>
      </c>
      <c r="B51">
        <f>COUNTIF($G$4:G51,G51)</f>
        <v>48</v>
      </c>
      <c r="C51" s="119"/>
      <c r="D51" s="120"/>
      <c r="E51" s="122"/>
      <c r="F51" s="123"/>
      <c r="G51" s="124" t="str">
        <f t="shared" si="1"/>
        <v/>
      </c>
      <c r="H51" s="120"/>
      <c r="I51" s="133"/>
      <c r="J51" s="140"/>
      <c r="K51" s="169" t="str">
        <f t="shared" si="2"/>
        <v/>
      </c>
    </row>
    <row r="52" spans="1:11" ht="18.75" customHeight="1">
      <c r="A52" t="str">
        <f t="shared" si="0"/>
        <v>49</v>
      </c>
      <c r="B52">
        <f>COUNTIF($G$4:G52,G52)</f>
        <v>49</v>
      </c>
      <c r="C52" s="119"/>
      <c r="D52" s="120"/>
      <c r="E52" s="122"/>
      <c r="F52" s="123"/>
      <c r="G52" s="124" t="str">
        <f t="shared" si="1"/>
        <v/>
      </c>
      <c r="H52" s="120"/>
      <c r="I52" s="133"/>
      <c r="J52" s="140"/>
      <c r="K52" s="169" t="str">
        <f t="shared" si="2"/>
        <v/>
      </c>
    </row>
    <row r="53" spans="1:11" ht="18.75" customHeight="1">
      <c r="A53" t="str">
        <f t="shared" si="0"/>
        <v>50</v>
      </c>
      <c r="B53">
        <f>COUNTIF($G$4:G53,G53)</f>
        <v>50</v>
      </c>
      <c r="C53" s="119"/>
      <c r="D53" s="120"/>
      <c r="E53" s="122"/>
      <c r="F53" s="123"/>
      <c r="G53" s="124" t="str">
        <f t="shared" si="1"/>
        <v/>
      </c>
      <c r="H53" s="120"/>
      <c r="I53" s="133"/>
      <c r="J53" s="140"/>
      <c r="K53" s="169" t="str">
        <f t="shared" si="2"/>
        <v/>
      </c>
    </row>
    <row r="54" spans="1:11" ht="18.75" customHeight="1">
      <c r="A54" t="str">
        <f t="shared" si="0"/>
        <v>51</v>
      </c>
      <c r="B54">
        <f>COUNTIF($G$4:G54,G54)</f>
        <v>51</v>
      </c>
      <c r="C54" s="119"/>
      <c r="D54" s="120"/>
      <c r="E54" s="122"/>
      <c r="F54" s="123"/>
      <c r="G54" s="124" t="str">
        <f t="shared" si="1"/>
        <v/>
      </c>
      <c r="H54" s="120"/>
      <c r="I54" s="133"/>
      <c r="J54" s="140"/>
      <c r="K54" s="169" t="str">
        <f t="shared" si="2"/>
        <v/>
      </c>
    </row>
    <row r="55" spans="1:11" ht="18.75" customHeight="1">
      <c r="A55" t="str">
        <f t="shared" si="0"/>
        <v>52</v>
      </c>
      <c r="B55">
        <f>COUNTIF($G$4:G55,G55)</f>
        <v>52</v>
      </c>
      <c r="C55" s="119"/>
      <c r="D55" s="120"/>
      <c r="E55" s="122"/>
      <c r="F55" s="123"/>
      <c r="G55" s="124" t="str">
        <f t="shared" si="1"/>
        <v/>
      </c>
      <c r="H55" s="120"/>
      <c r="I55" s="133"/>
      <c r="J55" s="140"/>
      <c r="K55" s="169" t="str">
        <f t="shared" si="2"/>
        <v/>
      </c>
    </row>
    <row r="56" spans="1:11" ht="18.75" customHeight="1">
      <c r="C56" s="147"/>
      <c r="D56" s="151"/>
      <c r="E56" s="153"/>
      <c r="F56" s="153"/>
      <c r="G56" s="153"/>
      <c r="H56" s="156" t="s">
        <v>41</v>
      </c>
      <c r="I56" s="160">
        <f>SUM(I4:I55)</f>
        <v>0</v>
      </c>
      <c r="J56" s="141">
        <f>SUM(J4:J55)</f>
        <v>0</v>
      </c>
      <c r="K56" s="170"/>
    </row>
    <row r="57" spans="1:11" ht="18.75" customHeight="1">
      <c r="C57" s="148"/>
      <c r="D57" s="152"/>
      <c r="E57" s="154"/>
      <c r="F57" s="154"/>
      <c r="G57" s="154"/>
      <c r="H57" s="157" t="s">
        <v>65</v>
      </c>
      <c r="I57" s="161">
        <f>I56</f>
        <v>0</v>
      </c>
      <c r="J57" s="165">
        <f>J56</f>
        <v>0</v>
      </c>
      <c r="K57" s="171">
        <f>I57-J57</f>
        <v>0</v>
      </c>
    </row>
    <row r="58" spans="1:11" ht="30" customHeight="1">
      <c r="E58" s="44"/>
      <c r="F58" s="44"/>
      <c r="G58" s="44"/>
      <c r="I58" s="162"/>
      <c r="J58" s="166"/>
      <c r="K58" s="172" t="s">
        <v>25</v>
      </c>
    </row>
    <row r="59" spans="1:11" s="9" customFormat="1" ht="13.95">
      <c r="C59" s="146" t="s">
        <v>1</v>
      </c>
      <c r="D59" s="150" t="s">
        <v>5</v>
      </c>
      <c r="E59" s="150" t="s">
        <v>32</v>
      </c>
      <c r="F59" s="150" t="s">
        <v>21</v>
      </c>
      <c r="G59" s="150" t="s">
        <v>12</v>
      </c>
      <c r="H59" s="150" t="s">
        <v>13</v>
      </c>
      <c r="I59" s="159" t="s">
        <v>10</v>
      </c>
      <c r="J59" s="164" t="s">
        <v>16</v>
      </c>
      <c r="K59" s="168" t="s">
        <v>18</v>
      </c>
    </row>
    <row r="60" spans="1:11" ht="18.75" customHeight="1">
      <c r="A60" t="str">
        <f t="shared" ref="A60:A111" si="3">G60&amp;B60</f>
        <v>56</v>
      </c>
      <c r="B60">
        <f>COUNTIF($G$4:G60,G60)</f>
        <v>56</v>
      </c>
      <c r="C60" s="119"/>
      <c r="D60" s="120"/>
      <c r="E60" s="122"/>
      <c r="F60" s="123"/>
      <c r="G60" s="124" t="str">
        <f t="shared" ref="G60:G111" si="4">IF(AND(E60="収入",F60=1),"会費",(IF(AND(E60="収入",F60=2),"補助金および助成金",(IF(AND(E60="収入",F60=3),"寄付金",(IF(AND(E60="収入",F60=4),"雑収入",(IF(AND(E60="収入",F60=5),"前年度繰越金",(IF(AND(E60="支出",F60=1),"社会奉仕活動",(IF(AND(E60="支出",F60=2),"生きがいを高める活動",(IF(AND(E60="支出",F60=3),"健康を進める活動",(IF(AND(E60="支出",F60=4),"その他の社会活動",(IF(AND(E60="支出",F60=5),"補助対象外","")))))))))))))))))))</f>
        <v/>
      </c>
      <c r="H60" s="120"/>
      <c r="I60" s="133"/>
      <c r="J60" s="140"/>
      <c r="K60" s="169" t="str">
        <f>IF(AND((E60="収入"),I60&gt;0),(K57+I60),(IF(AND((E60="支出"),J60&gt;0),(K57-J60),"")))</f>
        <v/>
      </c>
    </row>
    <row r="61" spans="1:11" ht="18.75" customHeight="1">
      <c r="A61" t="str">
        <f t="shared" si="3"/>
        <v>57</v>
      </c>
      <c r="B61">
        <f>COUNTIF($G$4:G61,G61)</f>
        <v>57</v>
      </c>
      <c r="C61" s="119"/>
      <c r="D61" s="120"/>
      <c r="E61" s="122"/>
      <c r="F61" s="123"/>
      <c r="G61" s="124" t="str">
        <f t="shared" si="4"/>
        <v/>
      </c>
      <c r="H61" s="120"/>
      <c r="I61" s="133"/>
      <c r="J61" s="140"/>
      <c r="K61" s="169" t="str">
        <f t="shared" ref="K61:K111" si="5">IF(AND((E61="収入"),I61&gt;0),(K60+I61),(IF(AND((E61="支出"),J61&gt;0),(K60-J61),"")))</f>
        <v/>
      </c>
    </row>
    <row r="62" spans="1:11" ht="18.75" customHeight="1">
      <c r="A62" t="str">
        <f t="shared" si="3"/>
        <v>58</v>
      </c>
      <c r="B62">
        <f>COUNTIF($G$4:G62,G62)</f>
        <v>58</v>
      </c>
      <c r="C62" s="119"/>
      <c r="D62" s="120"/>
      <c r="E62" s="122"/>
      <c r="F62" s="123"/>
      <c r="G62" s="124" t="str">
        <f t="shared" si="4"/>
        <v/>
      </c>
      <c r="H62" s="120"/>
      <c r="I62" s="133"/>
      <c r="J62" s="140"/>
      <c r="K62" s="169" t="str">
        <f t="shared" si="5"/>
        <v/>
      </c>
    </row>
    <row r="63" spans="1:11" ht="18.75" customHeight="1">
      <c r="A63" t="str">
        <f t="shared" si="3"/>
        <v>59</v>
      </c>
      <c r="B63">
        <f>COUNTIF($G$4:G63,G63)</f>
        <v>59</v>
      </c>
      <c r="C63" s="119"/>
      <c r="D63" s="120"/>
      <c r="E63" s="122"/>
      <c r="F63" s="123"/>
      <c r="G63" s="124" t="str">
        <f t="shared" si="4"/>
        <v/>
      </c>
      <c r="H63" s="120"/>
      <c r="I63" s="133"/>
      <c r="J63" s="140"/>
      <c r="K63" s="169" t="str">
        <f t="shared" si="5"/>
        <v/>
      </c>
    </row>
    <row r="64" spans="1:11" ht="18.75" customHeight="1">
      <c r="A64" t="str">
        <f t="shared" si="3"/>
        <v>60</v>
      </c>
      <c r="B64">
        <f>COUNTIF($G$4:G64,G64)</f>
        <v>60</v>
      </c>
      <c r="C64" s="119"/>
      <c r="D64" s="120"/>
      <c r="E64" s="122"/>
      <c r="F64" s="123"/>
      <c r="G64" s="124" t="str">
        <f t="shared" si="4"/>
        <v/>
      </c>
      <c r="H64" s="120"/>
      <c r="I64" s="133"/>
      <c r="J64" s="140"/>
      <c r="K64" s="169" t="str">
        <f t="shared" si="5"/>
        <v/>
      </c>
    </row>
    <row r="65" spans="1:11" ht="18.75" customHeight="1">
      <c r="A65" t="str">
        <f t="shared" si="3"/>
        <v>61</v>
      </c>
      <c r="B65">
        <f>COUNTIF($G$4:G65,G65)</f>
        <v>61</v>
      </c>
      <c r="C65" s="119"/>
      <c r="D65" s="120"/>
      <c r="E65" s="122"/>
      <c r="F65" s="123"/>
      <c r="G65" s="124" t="str">
        <f t="shared" si="4"/>
        <v/>
      </c>
      <c r="H65" s="120"/>
      <c r="I65" s="133"/>
      <c r="J65" s="140"/>
      <c r="K65" s="169" t="str">
        <f t="shared" si="5"/>
        <v/>
      </c>
    </row>
    <row r="66" spans="1:11" ht="18.75" customHeight="1">
      <c r="A66" t="str">
        <f t="shared" si="3"/>
        <v>62</v>
      </c>
      <c r="B66">
        <f>COUNTIF($G$4:G66,G66)</f>
        <v>62</v>
      </c>
      <c r="C66" s="119"/>
      <c r="D66" s="120"/>
      <c r="E66" s="122"/>
      <c r="F66" s="123"/>
      <c r="G66" s="124" t="str">
        <f t="shared" si="4"/>
        <v/>
      </c>
      <c r="H66" s="120"/>
      <c r="I66" s="133"/>
      <c r="J66" s="140"/>
      <c r="K66" s="169" t="str">
        <f t="shared" si="5"/>
        <v/>
      </c>
    </row>
    <row r="67" spans="1:11" ht="18.75" customHeight="1">
      <c r="A67" t="str">
        <f t="shared" si="3"/>
        <v>63</v>
      </c>
      <c r="B67">
        <f>COUNTIF($G$4:G67,G67)</f>
        <v>63</v>
      </c>
      <c r="C67" s="119"/>
      <c r="D67" s="120"/>
      <c r="E67" s="122"/>
      <c r="F67" s="123"/>
      <c r="G67" s="124" t="str">
        <f t="shared" si="4"/>
        <v/>
      </c>
      <c r="H67" s="120"/>
      <c r="I67" s="133"/>
      <c r="J67" s="140"/>
      <c r="K67" s="169" t="str">
        <f t="shared" si="5"/>
        <v/>
      </c>
    </row>
    <row r="68" spans="1:11" ht="18.75" customHeight="1">
      <c r="A68" t="str">
        <f t="shared" si="3"/>
        <v>64</v>
      </c>
      <c r="B68">
        <f>COUNTIF($G$4:G68,G68)</f>
        <v>64</v>
      </c>
      <c r="C68" s="119"/>
      <c r="D68" s="120"/>
      <c r="E68" s="122"/>
      <c r="F68" s="123"/>
      <c r="G68" s="124" t="str">
        <f t="shared" si="4"/>
        <v/>
      </c>
      <c r="H68" s="120"/>
      <c r="I68" s="133"/>
      <c r="J68" s="140"/>
      <c r="K68" s="169" t="str">
        <f t="shared" si="5"/>
        <v/>
      </c>
    </row>
    <row r="69" spans="1:11" ht="18.75" customHeight="1">
      <c r="A69" t="str">
        <f t="shared" si="3"/>
        <v>65</v>
      </c>
      <c r="B69">
        <f>COUNTIF($G$4:G69,G69)</f>
        <v>65</v>
      </c>
      <c r="C69" s="119"/>
      <c r="D69" s="120"/>
      <c r="E69" s="122"/>
      <c r="F69" s="123"/>
      <c r="G69" s="124" t="str">
        <f t="shared" si="4"/>
        <v/>
      </c>
      <c r="H69" s="120"/>
      <c r="I69" s="133"/>
      <c r="J69" s="140"/>
      <c r="K69" s="169" t="str">
        <f t="shared" si="5"/>
        <v/>
      </c>
    </row>
    <row r="70" spans="1:11" ht="18.75" customHeight="1">
      <c r="A70" t="str">
        <f t="shared" si="3"/>
        <v>66</v>
      </c>
      <c r="B70">
        <f>COUNTIF($G$4:G70,G70)</f>
        <v>66</v>
      </c>
      <c r="C70" s="119"/>
      <c r="D70" s="120"/>
      <c r="E70" s="122"/>
      <c r="F70" s="123"/>
      <c r="G70" s="124" t="str">
        <f t="shared" si="4"/>
        <v/>
      </c>
      <c r="H70" s="120"/>
      <c r="I70" s="133"/>
      <c r="J70" s="140"/>
      <c r="K70" s="169" t="str">
        <f t="shared" si="5"/>
        <v/>
      </c>
    </row>
    <row r="71" spans="1:11" ht="18.75" customHeight="1">
      <c r="A71" t="str">
        <f t="shared" si="3"/>
        <v>67</v>
      </c>
      <c r="B71">
        <f>COUNTIF($G$4:G71,G71)</f>
        <v>67</v>
      </c>
      <c r="C71" s="119"/>
      <c r="D71" s="120"/>
      <c r="E71" s="122"/>
      <c r="F71" s="123"/>
      <c r="G71" s="124" t="str">
        <f t="shared" si="4"/>
        <v/>
      </c>
      <c r="H71" s="120"/>
      <c r="I71" s="133"/>
      <c r="J71" s="140"/>
      <c r="K71" s="169" t="str">
        <f t="shared" si="5"/>
        <v/>
      </c>
    </row>
    <row r="72" spans="1:11" ht="18.75" customHeight="1">
      <c r="A72" t="str">
        <f t="shared" si="3"/>
        <v>68</v>
      </c>
      <c r="B72">
        <f>COUNTIF($G$4:G72,G72)</f>
        <v>68</v>
      </c>
      <c r="C72" s="119"/>
      <c r="D72" s="120"/>
      <c r="E72" s="122"/>
      <c r="F72" s="123"/>
      <c r="G72" s="124" t="str">
        <f t="shared" si="4"/>
        <v/>
      </c>
      <c r="H72" s="120"/>
      <c r="I72" s="133"/>
      <c r="J72" s="140"/>
      <c r="K72" s="169" t="str">
        <f t="shared" si="5"/>
        <v/>
      </c>
    </row>
    <row r="73" spans="1:11" ht="18.75" customHeight="1">
      <c r="A73" t="str">
        <f t="shared" si="3"/>
        <v>69</v>
      </c>
      <c r="B73">
        <f>COUNTIF($G$4:G73,G73)</f>
        <v>69</v>
      </c>
      <c r="C73" s="119"/>
      <c r="D73" s="120"/>
      <c r="E73" s="122"/>
      <c r="F73" s="123"/>
      <c r="G73" s="124" t="str">
        <f t="shared" si="4"/>
        <v/>
      </c>
      <c r="H73" s="120"/>
      <c r="I73" s="133"/>
      <c r="J73" s="140"/>
      <c r="K73" s="169" t="str">
        <f t="shared" si="5"/>
        <v/>
      </c>
    </row>
    <row r="74" spans="1:11" ht="18.75" customHeight="1">
      <c r="A74" t="str">
        <f t="shared" si="3"/>
        <v>70</v>
      </c>
      <c r="B74">
        <f>COUNTIF($G$4:G74,G74)</f>
        <v>70</v>
      </c>
      <c r="C74" s="119"/>
      <c r="D74" s="120"/>
      <c r="E74" s="122"/>
      <c r="F74" s="123"/>
      <c r="G74" s="124" t="str">
        <f t="shared" si="4"/>
        <v/>
      </c>
      <c r="H74" s="120"/>
      <c r="I74" s="133"/>
      <c r="J74" s="140"/>
      <c r="K74" s="169" t="str">
        <f t="shared" si="5"/>
        <v/>
      </c>
    </row>
    <row r="75" spans="1:11" ht="18.75" customHeight="1">
      <c r="A75" t="str">
        <f t="shared" si="3"/>
        <v>71</v>
      </c>
      <c r="B75">
        <f>COUNTIF($G$4:G75,G75)</f>
        <v>71</v>
      </c>
      <c r="C75" s="119"/>
      <c r="D75" s="120"/>
      <c r="E75" s="122"/>
      <c r="F75" s="123"/>
      <c r="G75" s="124" t="str">
        <f t="shared" si="4"/>
        <v/>
      </c>
      <c r="H75" s="120"/>
      <c r="I75" s="133"/>
      <c r="J75" s="140"/>
      <c r="K75" s="169" t="str">
        <f t="shared" si="5"/>
        <v/>
      </c>
    </row>
    <row r="76" spans="1:11" ht="18.75" customHeight="1">
      <c r="A76" t="str">
        <f t="shared" si="3"/>
        <v>72</v>
      </c>
      <c r="B76">
        <f>COUNTIF($G$4:G76,G76)</f>
        <v>72</v>
      </c>
      <c r="C76" s="119"/>
      <c r="D76" s="120"/>
      <c r="E76" s="122"/>
      <c r="F76" s="123"/>
      <c r="G76" s="124" t="str">
        <f t="shared" si="4"/>
        <v/>
      </c>
      <c r="H76" s="120"/>
      <c r="I76" s="133"/>
      <c r="J76" s="140"/>
      <c r="K76" s="169" t="str">
        <f t="shared" si="5"/>
        <v/>
      </c>
    </row>
    <row r="77" spans="1:11" ht="18.75" customHeight="1">
      <c r="A77" t="str">
        <f t="shared" si="3"/>
        <v>73</v>
      </c>
      <c r="B77">
        <f>COUNTIF($G$4:G77,G77)</f>
        <v>73</v>
      </c>
      <c r="C77" s="119"/>
      <c r="D77" s="120"/>
      <c r="E77" s="122"/>
      <c r="F77" s="123"/>
      <c r="G77" s="124" t="str">
        <f t="shared" si="4"/>
        <v/>
      </c>
      <c r="H77" s="120"/>
      <c r="I77" s="133"/>
      <c r="J77" s="140"/>
      <c r="K77" s="169" t="str">
        <f t="shared" si="5"/>
        <v/>
      </c>
    </row>
    <row r="78" spans="1:11" ht="18.75" customHeight="1">
      <c r="A78" t="str">
        <f t="shared" si="3"/>
        <v>74</v>
      </c>
      <c r="B78">
        <f>COUNTIF($G$4:G78,G78)</f>
        <v>74</v>
      </c>
      <c r="C78" s="119"/>
      <c r="D78" s="120"/>
      <c r="E78" s="122"/>
      <c r="F78" s="123"/>
      <c r="G78" s="124" t="str">
        <f t="shared" si="4"/>
        <v/>
      </c>
      <c r="H78" s="120"/>
      <c r="I78" s="133"/>
      <c r="J78" s="140"/>
      <c r="K78" s="169" t="str">
        <f t="shared" si="5"/>
        <v/>
      </c>
    </row>
    <row r="79" spans="1:11" ht="18.75" customHeight="1">
      <c r="A79" t="str">
        <f t="shared" si="3"/>
        <v>75</v>
      </c>
      <c r="B79">
        <f>COUNTIF($G$4:G79,G79)</f>
        <v>75</v>
      </c>
      <c r="C79" s="119"/>
      <c r="D79" s="120"/>
      <c r="E79" s="122"/>
      <c r="F79" s="123"/>
      <c r="G79" s="124" t="str">
        <f t="shared" si="4"/>
        <v/>
      </c>
      <c r="H79" s="120"/>
      <c r="I79" s="133"/>
      <c r="J79" s="140"/>
      <c r="K79" s="169" t="str">
        <f t="shared" si="5"/>
        <v/>
      </c>
    </row>
    <row r="80" spans="1:11" ht="18.75" customHeight="1">
      <c r="A80" t="str">
        <f t="shared" si="3"/>
        <v>76</v>
      </c>
      <c r="B80">
        <f>COUNTIF($G$4:G80,G80)</f>
        <v>76</v>
      </c>
      <c r="C80" s="119"/>
      <c r="D80" s="120"/>
      <c r="E80" s="122"/>
      <c r="F80" s="123"/>
      <c r="G80" s="124" t="str">
        <f t="shared" si="4"/>
        <v/>
      </c>
      <c r="H80" s="120"/>
      <c r="I80" s="133"/>
      <c r="J80" s="140"/>
      <c r="K80" s="169" t="str">
        <f t="shared" si="5"/>
        <v/>
      </c>
    </row>
    <row r="81" spans="1:11" ht="18.75" customHeight="1">
      <c r="A81" t="str">
        <f t="shared" si="3"/>
        <v>77</v>
      </c>
      <c r="B81">
        <f>COUNTIF($G$4:G81,G81)</f>
        <v>77</v>
      </c>
      <c r="C81" s="119"/>
      <c r="D81" s="120"/>
      <c r="E81" s="122"/>
      <c r="F81" s="123"/>
      <c r="G81" s="124" t="str">
        <f t="shared" si="4"/>
        <v/>
      </c>
      <c r="H81" s="120"/>
      <c r="I81" s="133"/>
      <c r="J81" s="140"/>
      <c r="K81" s="169" t="str">
        <f t="shared" si="5"/>
        <v/>
      </c>
    </row>
    <row r="82" spans="1:11" ht="18.75" customHeight="1">
      <c r="A82" t="str">
        <f t="shared" si="3"/>
        <v>78</v>
      </c>
      <c r="B82">
        <f>COUNTIF($G$4:G82,G82)</f>
        <v>78</v>
      </c>
      <c r="C82" s="119"/>
      <c r="D82" s="120"/>
      <c r="E82" s="122"/>
      <c r="F82" s="123"/>
      <c r="G82" s="124" t="str">
        <f t="shared" si="4"/>
        <v/>
      </c>
      <c r="H82" s="120"/>
      <c r="I82" s="133"/>
      <c r="J82" s="140"/>
      <c r="K82" s="169" t="str">
        <f t="shared" si="5"/>
        <v/>
      </c>
    </row>
    <row r="83" spans="1:11" ht="18.75" customHeight="1">
      <c r="A83" t="str">
        <f t="shared" si="3"/>
        <v>79</v>
      </c>
      <c r="B83">
        <f>COUNTIF($G$4:G83,G83)</f>
        <v>79</v>
      </c>
      <c r="C83" s="119"/>
      <c r="D83" s="120"/>
      <c r="E83" s="122"/>
      <c r="F83" s="123"/>
      <c r="G83" s="124" t="str">
        <f t="shared" si="4"/>
        <v/>
      </c>
      <c r="H83" s="120"/>
      <c r="I83" s="133"/>
      <c r="J83" s="140"/>
      <c r="K83" s="169" t="str">
        <f t="shared" si="5"/>
        <v/>
      </c>
    </row>
    <row r="84" spans="1:11" ht="18.75" customHeight="1">
      <c r="A84" t="str">
        <f t="shared" si="3"/>
        <v>80</v>
      </c>
      <c r="B84">
        <f>COUNTIF($G$4:G84,G84)</f>
        <v>80</v>
      </c>
      <c r="C84" s="119"/>
      <c r="D84" s="120"/>
      <c r="E84" s="122"/>
      <c r="F84" s="123"/>
      <c r="G84" s="124" t="str">
        <f t="shared" si="4"/>
        <v/>
      </c>
      <c r="H84" s="120"/>
      <c r="I84" s="133"/>
      <c r="J84" s="140"/>
      <c r="K84" s="169" t="str">
        <f t="shared" si="5"/>
        <v/>
      </c>
    </row>
    <row r="85" spans="1:11" ht="18.75" customHeight="1">
      <c r="A85" t="str">
        <f t="shared" si="3"/>
        <v>81</v>
      </c>
      <c r="B85">
        <f>COUNTIF($G$4:G85,G85)</f>
        <v>81</v>
      </c>
      <c r="C85" s="119"/>
      <c r="D85" s="120"/>
      <c r="E85" s="122"/>
      <c r="F85" s="123"/>
      <c r="G85" s="124" t="str">
        <f t="shared" si="4"/>
        <v/>
      </c>
      <c r="H85" s="120"/>
      <c r="I85" s="133"/>
      <c r="J85" s="140"/>
      <c r="K85" s="169" t="str">
        <f t="shared" si="5"/>
        <v/>
      </c>
    </row>
    <row r="86" spans="1:11" ht="18.75" customHeight="1">
      <c r="A86" t="str">
        <f t="shared" si="3"/>
        <v>82</v>
      </c>
      <c r="B86">
        <f>COUNTIF($G$4:G86,G86)</f>
        <v>82</v>
      </c>
      <c r="C86" s="119"/>
      <c r="D86" s="120"/>
      <c r="E86" s="122"/>
      <c r="F86" s="123"/>
      <c r="G86" s="124" t="str">
        <f t="shared" si="4"/>
        <v/>
      </c>
      <c r="H86" s="120"/>
      <c r="I86" s="133"/>
      <c r="J86" s="140"/>
      <c r="K86" s="169" t="str">
        <f t="shared" si="5"/>
        <v/>
      </c>
    </row>
    <row r="87" spans="1:11" ht="18.75" customHeight="1">
      <c r="A87" t="str">
        <f t="shared" si="3"/>
        <v>83</v>
      </c>
      <c r="B87">
        <f>COUNTIF($G$4:G87,G87)</f>
        <v>83</v>
      </c>
      <c r="C87" s="119"/>
      <c r="D87" s="120"/>
      <c r="E87" s="122"/>
      <c r="F87" s="123"/>
      <c r="G87" s="124" t="str">
        <f t="shared" si="4"/>
        <v/>
      </c>
      <c r="H87" s="120"/>
      <c r="I87" s="133"/>
      <c r="J87" s="140"/>
      <c r="K87" s="169" t="str">
        <f t="shared" si="5"/>
        <v/>
      </c>
    </row>
    <row r="88" spans="1:11" ht="18.75" customHeight="1">
      <c r="A88" t="str">
        <f t="shared" si="3"/>
        <v>84</v>
      </c>
      <c r="B88">
        <f>COUNTIF($G$4:G88,G88)</f>
        <v>84</v>
      </c>
      <c r="C88" s="119"/>
      <c r="D88" s="120"/>
      <c r="E88" s="122"/>
      <c r="F88" s="123"/>
      <c r="G88" s="124" t="str">
        <f t="shared" si="4"/>
        <v/>
      </c>
      <c r="H88" s="120"/>
      <c r="I88" s="133"/>
      <c r="J88" s="140"/>
      <c r="K88" s="169" t="str">
        <f t="shared" si="5"/>
        <v/>
      </c>
    </row>
    <row r="89" spans="1:11" ht="18.75" customHeight="1">
      <c r="A89" t="str">
        <f t="shared" si="3"/>
        <v>85</v>
      </c>
      <c r="B89">
        <f>COUNTIF($G$4:G89,G89)</f>
        <v>85</v>
      </c>
      <c r="C89" s="119"/>
      <c r="D89" s="120"/>
      <c r="E89" s="122"/>
      <c r="F89" s="123"/>
      <c r="G89" s="124" t="str">
        <f t="shared" si="4"/>
        <v/>
      </c>
      <c r="H89" s="120"/>
      <c r="I89" s="133"/>
      <c r="J89" s="140"/>
      <c r="K89" s="169" t="str">
        <f t="shared" si="5"/>
        <v/>
      </c>
    </row>
    <row r="90" spans="1:11" ht="18.75" customHeight="1">
      <c r="A90" t="str">
        <f t="shared" si="3"/>
        <v>86</v>
      </c>
      <c r="B90">
        <f>COUNTIF($G$4:G90,G90)</f>
        <v>86</v>
      </c>
      <c r="C90" s="119"/>
      <c r="D90" s="120"/>
      <c r="E90" s="122"/>
      <c r="F90" s="123"/>
      <c r="G90" s="124" t="str">
        <f t="shared" si="4"/>
        <v/>
      </c>
      <c r="H90" s="120"/>
      <c r="I90" s="133"/>
      <c r="J90" s="140"/>
      <c r="K90" s="169" t="str">
        <f t="shared" si="5"/>
        <v/>
      </c>
    </row>
    <row r="91" spans="1:11" ht="18.75" customHeight="1">
      <c r="A91" t="str">
        <f t="shared" si="3"/>
        <v>87</v>
      </c>
      <c r="B91">
        <f>COUNTIF($G$4:G91,G91)</f>
        <v>87</v>
      </c>
      <c r="C91" s="119"/>
      <c r="D91" s="120"/>
      <c r="E91" s="122"/>
      <c r="F91" s="123"/>
      <c r="G91" s="124" t="str">
        <f t="shared" si="4"/>
        <v/>
      </c>
      <c r="H91" s="120"/>
      <c r="I91" s="133"/>
      <c r="J91" s="140"/>
      <c r="K91" s="169" t="str">
        <f t="shared" si="5"/>
        <v/>
      </c>
    </row>
    <row r="92" spans="1:11" ht="18.75" customHeight="1">
      <c r="A92" t="str">
        <f t="shared" si="3"/>
        <v>88</v>
      </c>
      <c r="B92">
        <f>COUNTIF($G$4:G92,G92)</f>
        <v>88</v>
      </c>
      <c r="C92" s="119"/>
      <c r="D92" s="120"/>
      <c r="E92" s="122"/>
      <c r="F92" s="123"/>
      <c r="G92" s="124" t="str">
        <f t="shared" si="4"/>
        <v/>
      </c>
      <c r="H92" s="120"/>
      <c r="I92" s="133"/>
      <c r="J92" s="140"/>
      <c r="K92" s="169" t="str">
        <f t="shared" si="5"/>
        <v/>
      </c>
    </row>
    <row r="93" spans="1:11" ht="18.75" customHeight="1">
      <c r="A93" t="str">
        <f t="shared" si="3"/>
        <v>89</v>
      </c>
      <c r="B93">
        <f>COUNTIF($G$4:G93,G93)</f>
        <v>89</v>
      </c>
      <c r="C93" s="119"/>
      <c r="D93" s="120"/>
      <c r="E93" s="122"/>
      <c r="F93" s="123"/>
      <c r="G93" s="124" t="str">
        <f t="shared" si="4"/>
        <v/>
      </c>
      <c r="H93" s="120"/>
      <c r="I93" s="133"/>
      <c r="J93" s="140"/>
      <c r="K93" s="169" t="str">
        <f t="shared" si="5"/>
        <v/>
      </c>
    </row>
    <row r="94" spans="1:11" ht="18.75" customHeight="1">
      <c r="A94" t="str">
        <f t="shared" si="3"/>
        <v>90</v>
      </c>
      <c r="B94">
        <f>COUNTIF($G$4:G94,G94)</f>
        <v>90</v>
      </c>
      <c r="C94" s="119"/>
      <c r="D94" s="120"/>
      <c r="E94" s="122"/>
      <c r="F94" s="123"/>
      <c r="G94" s="124" t="str">
        <f t="shared" si="4"/>
        <v/>
      </c>
      <c r="H94" s="120"/>
      <c r="I94" s="133"/>
      <c r="J94" s="140"/>
      <c r="K94" s="169" t="str">
        <f t="shared" si="5"/>
        <v/>
      </c>
    </row>
    <row r="95" spans="1:11" ht="18.75" customHeight="1">
      <c r="A95" t="str">
        <f t="shared" si="3"/>
        <v>91</v>
      </c>
      <c r="B95">
        <f>COUNTIF($G$4:G95,G95)</f>
        <v>91</v>
      </c>
      <c r="C95" s="119"/>
      <c r="D95" s="120"/>
      <c r="E95" s="122"/>
      <c r="F95" s="123"/>
      <c r="G95" s="124" t="str">
        <f t="shared" si="4"/>
        <v/>
      </c>
      <c r="H95" s="120"/>
      <c r="I95" s="133"/>
      <c r="J95" s="140"/>
      <c r="K95" s="169" t="str">
        <f t="shared" si="5"/>
        <v/>
      </c>
    </row>
    <row r="96" spans="1:11" ht="18.75" customHeight="1">
      <c r="A96" t="str">
        <f t="shared" si="3"/>
        <v>92</v>
      </c>
      <c r="B96">
        <f>COUNTIF($G$4:G96,G96)</f>
        <v>92</v>
      </c>
      <c r="C96" s="119"/>
      <c r="D96" s="120"/>
      <c r="E96" s="122"/>
      <c r="F96" s="123"/>
      <c r="G96" s="124" t="str">
        <f t="shared" si="4"/>
        <v/>
      </c>
      <c r="H96" s="120"/>
      <c r="I96" s="133"/>
      <c r="J96" s="140"/>
      <c r="K96" s="169" t="str">
        <f t="shared" si="5"/>
        <v/>
      </c>
    </row>
    <row r="97" spans="1:11" ht="18.75" customHeight="1">
      <c r="A97" t="str">
        <f t="shared" si="3"/>
        <v>93</v>
      </c>
      <c r="B97">
        <f>COUNTIF($G$4:G97,G97)</f>
        <v>93</v>
      </c>
      <c r="C97" s="119"/>
      <c r="D97" s="120"/>
      <c r="E97" s="122"/>
      <c r="F97" s="123"/>
      <c r="G97" s="124" t="str">
        <f t="shared" si="4"/>
        <v/>
      </c>
      <c r="H97" s="120"/>
      <c r="I97" s="133"/>
      <c r="J97" s="140"/>
      <c r="K97" s="169" t="str">
        <f t="shared" si="5"/>
        <v/>
      </c>
    </row>
    <row r="98" spans="1:11" ht="18.75" customHeight="1">
      <c r="A98" t="str">
        <f t="shared" si="3"/>
        <v>94</v>
      </c>
      <c r="B98">
        <f>COUNTIF($G$4:G98,G98)</f>
        <v>94</v>
      </c>
      <c r="C98" s="119"/>
      <c r="D98" s="120"/>
      <c r="E98" s="122"/>
      <c r="F98" s="123"/>
      <c r="G98" s="124" t="str">
        <f t="shared" si="4"/>
        <v/>
      </c>
      <c r="H98" s="120"/>
      <c r="I98" s="133"/>
      <c r="J98" s="140"/>
      <c r="K98" s="169" t="str">
        <f t="shared" si="5"/>
        <v/>
      </c>
    </row>
    <row r="99" spans="1:11" ht="18.75" customHeight="1">
      <c r="A99" t="str">
        <f t="shared" si="3"/>
        <v>95</v>
      </c>
      <c r="B99">
        <f>COUNTIF($G$4:G99,G99)</f>
        <v>95</v>
      </c>
      <c r="C99" s="119"/>
      <c r="D99" s="120"/>
      <c r="E99" s="122"/>
      <c r="F99" s="123"/>
      <c r="G99" s="124" t="str">
        <f t="shared" si="4"/>
        <v/>
      </c>
      <c r="H99" s="120"/>
      <c r="I99" s="133"/>
      <c r="J99" s="140"/>
      <c r="K99" s="169" t="str">
        <f t="shared" si="5"/>
        <v/>
      </c>
    </row>
    <row r="100" spans="1:11" ht="18.75" customHeight="1">
      <c r="A100" t="str">
        <f t="shared" si="3"/>
        <v>96</v>
      </c>
      <c r="B100">
        <f>COUNTIF($G$4:G100,G100)</f>
        <v>96</v>
      </c>
      <c r="C100" s="119"/>
      <c r="D100" s="120"/>
      <c r="E100" s="122"/>
      <c r="F100" s="123"/>
      <c r="G100" s="124" t="str">
        <f t="shared" si="4"/>
        <v/>
      </c>
      <c r="H100" s="120"/>
      <c r="I100" s="133"/>
      <c r="J100" s="140"/>
      <c r="K100" s="169" t="str">
        <f t="shared" si="5"/>
        <v/>
      </c>
    </row>
    <row r="101" spans="1:11" ht="18.75" customHeight="1">
      <c r="A101" t="str">
        <f t="shared" si="3"/>
        <v>97</v>
      </c>
      <c r="B101">
        <f>COUNTIF($G$4:G101,G101)</f>
        <v>97</v>
      </c>
      <c r="C101" s="119"/>
      <c r="D101" s="120"/>
      <c r="E101" s="122"/>
      <c r="F101" s="123"/>
      <c r="G101" s="124" t="str">
        <f t="shared" si="4"/>
        <v/>
      </c>
      <c r="H101" s="120"/>
      <c r="I101" s="133"/>
      <c r="J101" s="140"/>
      <c r="K101" s="169" t="str">
        <f t="shared" si="5"/>
        <v/>
      </c>
    </row>
    <row r="102" spans="1:11" ht="18.75" customHeight="1">
      <c r="A102" t="str">
        <f t="shared" si="3"/>
        <v>98</v>
      </c>
      <c r="B102">
        <f>COUNTIF($G$4:G102,G102)</f>
        <v>98</v>
      </c>
      <c r="C102" s="119"/>
      <c r="D102" s="120"/>
      <c r="E102" s="122"/>
      <c r="F102" s="123"/>
      <c r="G102" s="124" t="str">
        <f t="shared" si="4"/>
        <v/>
      </c>
      <c r="H102" s="120"/>
      <c r="I102" s="133"/>
      <c r="J102" s="140"/>
      <c r="K102" s="169" t="str">
        <f t="shared" si="5"/>
        <v/>
      </c>
    </row>
    <row r="103" spans="1:11" ht="18.75" customHeight="1">
      <c r="A103" t="str">
        <f t="shared" si="3"/>
        <v>99</v>
      </c>
      <c r="B103">
        <f>COUNTIF($G$4:G103,G103)</f>
        <v>99</v>
      </c>
      <c r="C103" s="119"/>
      <c r="D103" s="120"/>
      <c r="E103" s="122"/>
      <c r="F103" s="123"/>
      <c r="G103" s="124" t="str">
        <f t="shared" si="4"/>
        <v/>
      </c>
      <c r="H103" s="120"/>
      <c r="I103" s="133"/>
      <c r="J103" s="140"/>
      <c r="K103" s="169" t="str">
        <f t="shared" si="5"/>
        <v/>
      </c>
    </row>
    <row r="104" spans="1:11" ht="18.75" customHeight="1">
      <c r="A104" t="str">
        <f t="shared" si="3"/>
        <v>100</v>
      </c>
      <c r="B104">
        <f>COUNTIF($G$4:G104,G104)</f>
        <v>100</v>
      </c>
      <c r="C104" s="119"/>
      <c r="D104" s="120"/>
      <c r="E104" s="122"/>
      <c r="F104" s="123"/>
      <c r="G104" s="124" t="str">
        <f t="shared" si="4"/>
        <v/>
      </c>
      <c r="H104" s="120"/>
      <c r="I104" s="133"/>
      <c r="J104" s="140"/>
      <c r="K104" s="169" t="str">
        <f t="shared" si="5"/>
        <v/>
      </c>
    </row>
    <row r="105" spans="1:11" ht="18.75" customHeight="1">
      <c r="A105" t="str">
        <f t="shared" si="3"/>
        <v>101</v>
      </c>
      <c r="B105">
        <f>COUNTIF($G$4:G105,G105)</f>
        <v>101</v>
      </c>
      <c r="C105" s="119"/>
      <c r="D105" s="120"/>
      <c r="E105" s="122"/>
      <c r="F105" s="123"/>
      <c r="G105" s="124" t="str">
        <f t="shared" si="4"/>
        <v/>
      </c>
      <c r="H105" s="120"/>
      <c r="I105" s="133"/>
      <c r="J105" s="140"/>
      <c r="K105" s="169" t="str">
        <f t="shared" si="5"/>
        <v/>
      </c>
    </row>
    <row r="106" spans="1:11" ht="18.75" customHeight="1">
      <c r="A106" t="str">
        <f t="shared" si="3"/>
        <v>102</v>
      </c>
      <c r="B106">
        <f>COUNTIF($G$4:G106,G106)</f>
        <v>102</v>
      </c>
      <c r="C106" s="119"/>
      <c r="D106" s="120"/>
      <c r="E106" s="122"/>
      <c r="F106" s="123"/>
      <c r="G106" s="124" t="str">
        <f t="shared" si="4"/>
        <v/>
      </c>
      <c r="H106" s="120"/>
      <c r="I106" s="133"/>
      <c r="J106" s="140"/>
      <c r="K106" s="169" t="str">
        <f t="shared" si="5"/>
        <v/>
      </c>
    </row>
    <row r="107" spans="1:11" ht="18.75" customHeight="1">
      <c r="A107" t="str">
        <f t="shared" si="3"/>
        <v>103</v>
      </c>
      <c r="B107">
        <f>COUNTIF($G$4:G107,G107)</f>
        <v>103</v>
      </c>
      <c r="C107" s="119"/>
      <c r="D107" s="120"/>
      <c r="E107" s="122"/>
      <c r="F107" s="123"/>
      <c r="G107" s="124" t="str">
        <f t="shared" si="4"/>
        <v/>
      </c>
      <c r="H107" s="120"/>
      <c r="I107" s="133"/>
      <c r="J107" s="140"/>
      <c r="K107" s="169" t="str">
        <f t="shared" si="5"/>
        <v/>
      </c>
    </row>
    <row r="108" spans="1:11" ht="18.75" customHeight="1">
      <c r="A108" t="str">
        <f t="shared" si="3"/>
        <v>104</v>
      </c>
      <c r="B108">
        <f>COUNTIF($G$4:G108,G108)</f>
        <v>104</v>
      </c>
      <c r="C108" s="119"/>
      <c r="D108" s="120"/>
      <c r="E108" s="122"/>
      <c r="F108" s="123"/>
      <c r="G108" s="124" t="str">
        <f t="shared" si="4"/>
        <v/>
      </c>
      <c r="H108" s="120"/>
      <c r="I108" s="133"/>
      <c r="J108" s="140"/>
      <c r="K108" s="169" t="str">
        <f t="shared" si="5"/>
        <v/>
      </c>
    </row>
    <row r="109" spans="1:11" ht="18.75" customHeight="1">
      <c r="A109" t="str">
        <f t="shared" si="3"/>
        <v>105</v>
      </c>
      <c r="B109">
        <f>COUNTIF($G$4:G109,G109)</f>
        <v>105</v>
      </c>
      <c r="C109" s="119"/>
      <c r="D109" s="120"/>
      <c r="E109" s="122"/>
      <c r="F109" s="123"/>
      <c r="G109" s="124" t="str">
        <f t="shared" si="4"/>
        <v/>
      </c>
      <c r="H109" s="120"/>
      <c r="I109" s="133"/>
      <c r="J109" s="140"/>
      <c r="K109" s="169" t="str">
        <f t="shared" si="5"/>
        <v/>
      </c>
    </row>
    <row r="110" spans="1:11" ht="18.75" customHeight="1">
      <c r="A110" t="str">
        <f t="shared" si="3"/>
        <v>106</v>
      </c>
      <c r="B110">
        <f>COUNTIF($G$4:G110,G110)</f>
        <v>106</v>
      </c>
      <c r="C110" s="119"/>
      <c r="D110" s="120"/>
      <c r="E110" s="122"/>
      <c r="F110" s="123"/>
      <c r="G110" s="124" t="str">
        <f t="shared" si="4"/>
        <v/>
      </c>
      <c r="H110" s="120"/>
      <c r="I110" s="133"/>
      <c r="J110" s="140"/>
      <c r="K110" s="169" t="str">
        <f t="shared" si="5"/>
        <v/>
      </c>
    </row>
    <row r="111" spans="1:11" ht="18.75" customHeight="1">
      <c r="A111" t="str">
        <f t="shared" si="3"/>
        <v>107</v>
      </c>
      <c r="B111">
        <f>COUNTIF($G$4:G111,G111)</f>
        <v>107</v>
      </c>
      <c r="C111" s="119"/>
      <c r="D111" s="120"/>
      <c r="E111" s="122"/>
      <c r="F111" s="123"/>
      <c r="G111" s="124" t="str">
        <f t="shared" si="4"/>
        <v/>
      </c>
      <c r="H111" s="120"/>
      <c r="I111" s="133"/>
      <c r="J111" s="140"/>
      <c r="K111" s="169" t="str">
        <f t="shared" si="5"/>
        <v/>
      </c>
    </row>
    <row r="112" spans="1:11" ht="18.75" customHeight="1">
      <c r="C112" s="147"/>
      <c r="D112" s="151"/>
      <c r="E112" s="153"/>
      <c r="F112" s="153"/>
      <c r="G112" s="153"/>
      <c r="H112" s="156" t="s">
        <v>69</v>
      </c>
      <c r="I112" s="160">
        <f>SUM(I60:I111)</f>
        <v>0</v>
      </c>
      <c r="J112" s="141">
        <f>SUM(J60:J111)</f>
        <v>0</v>
      </c>
      <c r="K112" s="170"/>
    </row>
    <row r="113" spans="1:11" ht="18.75" customHeight="1">
      <c r="C113" s="148"/>
      <c r="D113" s="152"/>
      <c r="E113" s="154"/>
      <c r="F113" s="154"/>
      <c r="G113" s="154"/>
      <c r="H113" s="157" t="s">
        <v>65</v>
      </c>
      <c r="I113" s="161">
        <f>I56+I112</f>
        <v>0</v>
      </c>
      <c r="J113" s="165">
        <f>J56+J112</f>
        <v>0</v>
      </c>
      <c r="K113" s="171">
        <f>I113-J113</f>
        <v>0</v>
      </c>
    </row>
    <row r="114" spans="1:11" ht="30" customHeight="1">
      <c r="E114" s="44"/>
      <c r="F114" s="44"/>
      <c r="G114" s="44"/>
      <c r="I114" s="162"/>
      <c r="J114" s="166"/>
      <c r="K114" s="172" t="s">
        <v>4</v>
      </c>
    </row>
    <row r="115" spans="1:11" s="9" customFormat="1" ht="13.95">
      <c r="C115" s="146" t="s">
        <v>1</v>
      </c>
      <c r="D115" s="150" t="s">
        <v>5</v>
      </c>
      <c r="E115" s="150" t="s">
        <v>32</v>
      </c>
      <c r="F115" s="150" t="s">
        <v>21</v>
      </c>
      <c r="G115" s="150" t="s">
        <v>12</v>
      </c>
      <c r="H115" s="150" t="s">
        <v>13</v>
      </c>
      <c r="I115" s="159" t="s">
        <v>10</v>
      </c>
      <c r="J115" s="164" t="s">
        <v>16</v>
      </c>
      <c r="K115" s="168" t="s">
        <v>18</v>
      </c>
    </row>
    <row r="116" spans="1:11" ht="18.75" customHeight="1">
      <c r="A116" t="str">
        <f t="shared" ref="A116:A167" si="6">G116&amp;B116</f>
        <v>111</v>
      </c>
      <c r="B116">
        <f>COUNTIF($G$4:G116,G116)</f>
        <v>111</v>
      </c>
      <c r="C116" s="119"/>
      <c r="D116" s="120"/>
      <c r="E116" s="122"/>
      <c r="F116" s="123"/>
      <c r="G116" s="124" t="str">
        <f t="shared" ref="G116:G167" si="7">IF(AND(E116="収入",F116=1),"会費",(IF(AND(E116="収入",F116=2),"補助金および助成金",(IF(AND(E116="収入",F116=3),"寄付金",(IF(AND(E116="収入",F116=4),"雑収入",(IF(AND(E116="収入",F116=5),"前年度繰越金",(IF(AND(E116="支出",F116=1),"社会奉仕活動",(IF(AND(E116="支出",F116=2),"生きがいを高める活動",(IF(AND(E116="支出",F116=3),"健康を進める活動",(IF(AND(E116="支出",F116=4),"その他の社会活動",(IF(AND(E116="支出",F116=5),"補助対象外","")))))))))))))))))))</f>
        <v/>
      </c>
      <c r="H116" s="120"/>
      <c r="I116" s="133"/>
      <c r="J116" s="140"/>
      <c r="K116" s="169" t="str">
        <f>IF(AND((E116="収入"),I116&gt;0),(K113+I116),(IF(AND((E116="支出"),J116&gt;0),(K113-J116),"")))</f>
        <v/>
      </c>
    </row>
    <row r="117" spans="1:11" ht="18.75" customHeight="1">
      <c r="A117" t="str">
        <f t="shared" si="6"/>
        <v>112</v>
      </c>
      <c r="B117">
        <f>COUNTIF($G$4:G117,G117)</f>
        <v>112</v>
      </c>
      <c r="C117" s="119"/>
      <c r="D117" s="120"/>
      <c r="E117" s="122"/>
      <c r="F117" s="123"/>
      <c r="G117" s="124" t="str">
        <f t="shared" si="7"/>
        <v/>
      </c>
      <c r="H117" s="120"/>
      <c r="I117" s="133"/>
      <c r="J117" s="140"/>
      <c r="K117" s="169" t="str">
        <f t="shared" ref="K117:K167" si="8">IF(AND((E117="収入"),I117&gt;0),(K116+I117),(IF(AND((E117="支出"),J117&gt;0),(K116-J117),"")))</f>
        <v/>
      </c>
    </row>
    <row r="118" spans="1:11" ht="18.75" customHeight="1">
      <c r="A118" t="str">
        <f t="shared" si="6"/>
        <v>113</v>
      </c>
      <c r="B118">
        <f>COUNTIF($G$4:G118,G118)</f>
        <v>113</v>
      </c>
      <c r="C118" s="119"/>
      <c r="D118" s="120"/>
      <c r="E118" s="122"/>
      <c r="F118" s="123"/>
      <c r="G118" s="124" t="str">
        <f t="shared" si="7"/>
        <v/>
      </c>
      <c r="H118" s="120"/>
      <c r="I118" s="133"/>
      <c r="J118" s="140"/>
      <c r="K118" s="169" t="str">
        <f t="shared" si="8"/>
        <v/>
      </c>
    </row>
    <row r="119" spans="1:11" ht="18.75" customHeight="1">
      <c r="A119" t="str">
        <f t="shared" si="6"/>
        <v>114</v>
      </c>
      <c r="B119">
        <f>COUNTIF($G$4:G119,G119)</f>
        <v>114</v>
      </c>
      <c r="C119" s="119"/>
      <c r="D119" s="120"/>
      <c r="E119" s="122"/>
      <c r="F119" s="123"/>
      <c r="G119" s="124" t="str">
        <f t="shared" si="7"/>
        <v/>
      </c>
      <c r="H119" s="120"/>
      <c r="I119" s="133"/>
      <c r="J119" s="140"/>
      <c r="K119" s="169" t="str">
        <f t="shared" si="8"/>
        <v/>
      </c>
    </row>
    <row r="120" spans="1:11" ht="18.75" customHeight="1">
      <c r="A120" t="str">
        <f t="shared" si="6"/>
        <v>115</v>
      </c>
      <c r="B120">
        <f>COUNTIF($G$4:G120,G120)</f>
        <v>115</v>
      </c>
      <c r="C120" s="119"/>
      <c r="D120" s="120"/>
      <c r="E120" s="122"/>
      <c r="F120" s="123"/>
      <c r="G120" s="124" t="str">
        <f t="shared" si="7"/>
        <v/>
      </c>
      <c r="H120" s="120"/>
      <c r="I120" s="133"/>
      <c r="J120" s="140"/>
      <c r="K120" s="169" t="str">
        <f t="shared" si="8"/>
        <v/>
      </c>
    </row>
    <row r="121" spans="1:11" ht="18.75" customHeight="1">
      <c r="A121" t="str">
        <f t="shared" si="6"/>
        <v>116</v>
      </c>
      <c r="B121">
        <f>COUNTIF($G$4:G121,G121)</f>
        <v>116</v>
      </c>
      <c r="C121" s="119"/>
      <c r="D121" s="120"/>
      <c r="E121" s="122"/>
      <c r="F121" s="123"/>
      <c r="G121" s="124" t="str">
        <f t="shared" si="7"/>
        <v/>
      </c>
      <c r="H121" s="120"/>
      <c r="I121" s="133"/>
      <c r="J121" s="140"/>
      <c r="K121" s="169" t="str">
        <f t="shared" si="8"/>
        <v/>
      </c>
    </row>
    <row r="122" spans="1:11" ht="18.75" customHeight="1">
      <c r="A122" t="str">
        <f t="shared" si="6"/>
        <v>117</v>
      </c>
      <c r="B122">
        <f>COUNTIF($G$4:G122,G122)</f>
        <v>117</v>
      </c>
      <c r="C122" s="119"/>
      <c r="D122" s="120"/>
      <c r="E122" s="122"/>
      <c r="F122" s="123"/>
      <c r="G122" s="124" t="str">
        <f t="shared" si="7"/>
        <v/>
      </c>
      <c r="H122" s="120"/>
      <c r="I122" s="133"/>
      <c r="J122" s="140"/>
      <c r="K122" s="169" t="str">
        <f t="shared" si="8"/>
        <v/>
      </c>
    </row>
    <row r="123" spans="1:11" ht="18.75" customHeight="1">
      <c r="A123" t="str">
        <f t="shared" si="6"/>
        <v>118</v>
      </c>
      <c r="B123">
        <f>COUNTIF($G$4:G123,G123)</f>
        <v>118</v>
      </c>
      <c r="C123" s="119"/>
      <c r="D123" s="120"/>
      <c r="E123" s="122"/>
      <c r="F123" s="123"/>
      <c r="G123" s="124" t="str">
        <f t="shared" si="7"/>
        <v/>
      </c>
      <c r="H123" s="120"/>
      <c r="I123" s="133"/>
      <c r="J123" s="140"/>
      <c r="K123" s="169" t="str">
        <f t="shared" si="8"/>
        <v/>
      </c>
    </row>
    <row r="124" spans="1:11" ht="18.75" customHeight="1">
      <c r="A124" t="str">
        <f t="shared" si="6"/>
        <v>119</v>
      </c>
      <c r="B124">
        <f>COUNTIF($G$4:G124,G124)</f>
        <v>119</v>
      </c>
      <c r="C124" s="119"/>
      <c r="D124" s="120"/>
      <c r="E124" s="122"/>
      <c r="F124" s="123"/>
      <c r="G124" s="124" t="str">
        <f t="shared" si="7"/>
        <v/>
      </c>
      <c r="H124" s="120"/>
      <c r="I124" s="133"/>
      <c r="J124" s="140"/>
      <c r="K124" s="169" t="str">
        <f t="shared" si="8"/>
        <v/>
      </c>
    </row>
    <row r="125" spans="1:11" ht="18.75" customHeight="1">
      <c r="A125" t="str">
        <f t="shared" si="6"/>
        <v>120</v>
      </c>
      <c r="B125">
        <f>COUNTIF($G$4:G125,G125)</f>
        <v>120</v>
      </c>
      <c r="C125" s="119"/>
      <c r="D125" s="120"/>
      <c r="E125" s="122"/>
      <c r="F125" s="123"/>
      <c r="G125" s="124" t="str">
        <f t="shared" si="7"/>
        <v/>
      </c>
      <c r="H125" s="120"/>
      <c r="I125" s="133"/>
      <c r="J125" s="140"/>
      <c r="K125" s="169" t="str">
        <f t="shared" si="8"/>
        <v/>
      </c>
    </row>
    <row r="126" spans="1:11" ht="18.75" customHeight="1">
      <c r="A126" t="str">
        <f t="shared" si="6"/>
        <v>121</v>
      </c>
      <c r="B126">
        <f>COUNTIF($G$4:G126,G126)</f>
        <v>121</v>
      </c>
      <c r="C126" s="119"/>
      <c r="D126" s="120"/>
      <c r="E126" s="122"/>
      <c r="F126" s="123"/>
      <c r="G126" s="124" t="str">
        <f t="shared" si="7"/>
        <v/>
      </c>
      <c r="H126" s="120"/>
      <c r="I126" s="133"/>
      <c r="J126" s="140"/>
      <c r="K126" s="169" t="str">
        <f t="shared" si="8"/>
        <v/>
      </c>
    </row>
    <row r="127" spans="1:11" ht="18.75" customHeight="1">
      <c r="A127" t="str">
        <f t="shared" si="6"/>
        <v>122</v>
      </c>
      <c r="B127">
        <f>COUNTIF($G$4:G127,G127)</f>
        <v>122</v>
      </c>
      <c r="C127" s="119"/>
      <c r="D127" s="120"/>
      <c r="E127" s="122"/>
      <c r="F127" s="123"/>
      <c r="G127" s="124" t="str">
        <f t="shared" si="7"/>
        <v/>
      </c>
      <c r="H127" s="120"/>
      <c r="I127" s="133"/>
      <c r="J127" s="140"/>
      <c r="K127" s="169" t="str">
        <f t="shared" si="8"/>
        <v/>
      </c>
    </row>
    <row r="128" spans="1:11" ht="18.75" customHeight="1">
      <c r="A128" t="str">
        <f t="shared" si="6"/>
        <v>123</v>
      </c>
      <c r="B128">
        <f>COUNTIF($G$4:G128,G128)</f>
        <v>123</v>
      </c>
      <c r="C128" s="119"/>
      <c r="D128" s="120"/>
      <c r="E128" s="122"/>
      <c r="F128" s="123"/>
      <c r="G128" s="124" t="str">
        <f t="shared" si="7"/>
        <v/>
      </c>
      <c r="H128" s="120"/>
      <c r="I128" s="133"/>
      <c r="J128" s="140"/>
      <c r="K128" s="169" t="str">
        <f t="shared" si="8"/>
        <v/>
      </c>
    </row>
    <row r="129" spans="1:11" ht="18.75" customHeight="1">
      <c r="A129" t="str">
        <f t="shared" si="6"/>
        <v>124</v>
      </c>
      <c r="B129">
        <f>COUNTIF($G$4:G129,G129)</f>
        <v>124</v>
      </c>
      <c r="C129" s="119"/>
      <c r="D129" s="120"/>
      <c r="E129" s="122"/>
      <c r="F129" s="123"/>
      <c r="G129" s="124" t="str">
        <f t="shared" si="7"/>
        <v/>
      </c>
      <c r="H129" s="120"/>
      <c r="I129" s="133"/>
      <c r="J129" s="140"/>
      <c r="K129" s="169" t="str">
        <f t="shared" si="8"/>
        <v/>
      </c>
    </row>
    <row r="130" spans="1:11" ht="18.75" customHeight="1">
      <c r="A130" t="str">
        <f t="shared" si="6"/>
        <v>125</v>
      </c>
      <c r="B130">
        <f>COUNTIF($G$4:G130,G130)</f>
        <v>125</v>
      </c>
      <c r="C130" s="119"/>
      <c r="D130" s="120"/>
      <c r="E130" s="122"/>
      <c r="F130" s="123"/>
      <c r="G130" s="124" t="str">
        <f t="shared" si="7"/>
        <v/>
      </c>
      <c r="H130" s="120"/>
      <c r="I130" s="133"/>
      <c r="J130" s="140"/>
      <c r="K130" s="169" t="str">
        <f t="shared" si="8"/>
        <v/>
      </c>
    </row>
    <row r="131" spans="1:11" ht="18.75" customHeight="1">
      <c r="A131" t="str">
        <f t="shared" si="6"/>
        <v>126</v>
      </c>
      <c r="B131">
        <f>COUNTIF($G$4:G131,G131)</f>
        <v>126</v>
      </c>
      <c r="C131" s="119"/>
      <c r="D131" s="120"/>
      <c r="E131" s="122"/>
      <c r="F131" s="123"/>
      <c r="G131" s="124" t="str">
        <f t="shared" si="7"/>
        <v/>
      </c>
      <c r="H131" s="120"/>
      <c r="I131" s="133"/>
      <c r="J131" s="140"/>
      <c r="K131" s="169" t="str">
        <f t="shared" si="8"/>
        <v/>
      </c>
    </row>
    <row r="132" spans="1:11" ht="18.75" customHeight="1">
      <c r="A132" t="str">
        <f t="shared" si="6"/>
        <v>127</v>
      </c>
      <c r="B132">
        <f>COUNTIF($G$4:G132,G132)</f>
        <v>127</v>
      </c>
      <c r="C132" s="119"/>
      <c r="D132" s="120"/>
      <c r="E132" s="122"/>
      <c r="F132" s="123"/>
      <c r="G132" s="124" t="str">
        <f t="shared" si="7"/>
        <v/>
      </c>
      <c r="H132" s="120"/>
      <c r="I132" s="133"/>
      <c r="J132" s="140"/>
      <c r="K132" s="169" t="str">
        <f t="shared" si="8"/>
        <v/>
      </c>
    </row>
    <row r="133" spans="1:11" ht="18.75" customHeight="1">
      <c r="A133" t="str">
        <f t="shared" si="6"/>
        <v>128</v>
      </c>
      <c r="B133">
        <f>COUNTIF($G$4:G133,G133)</f>
        <v>128</v>
      </c>
      <c r="C133" s="119"/>
      <c r="D133" s="120"/>
      <c r="E133" s="122"/>
      <c r="F133" s="123"/>
      <c r="G133" s="124" t="str">
        <f t="shared" si="7"/>
        <v/>
      </c>
      <c r="H133" s="120"/>
      <c r="I133" s="133"/>
      <c r="J133" s="140"/>
      <c r="K133" s="169" t="str">
        <f t="shared" si="8"/>
        <v/>
      </c>
    </row>
    <row r="134" spans="1:11" ht="18.75" customHeight="1">
      <c r="A134" t="str">
        <f t="shared" si="6"/>
        <v>129</v>
      </c>
      <c r="B134">
        <f>COUNTIF($G$4:G134,G134)</f>
        <v>129</v>
      </c>
      <c r="C134" s="119"/>
      <c r="D134" s="120"/>
      <c r="E134" s="122"/>
      <c r="F134" s="123"/>
      <c r="G134" s="124" t="str">
        <f t="shared" si="7"/>
        <v/>
      </c>
      <c r="H134" s="120"/>
      <c r="I134" s="133"/>
      <c r="J134" s="140"/>
      <c r="K134" s="169" t="str">
        <f t="shared" si="8"/>
        <v/>
      </c>
    </row>
    <row r="135" spans="1:11" ht="18.75" customHeight="1">
      <c r="A135" t="str">
        <f t="shared" si="6"/>
        <v>130</v>
      </c>
      <c r="B135">
        <f>COUNTIF($G$4:G135,G135)</f>
        <v>130</v>
      </c>
      <c r="C135" s="119"/>
      <c r="D135" s="120"/>
      <c r="E135" s="122"/>
      <c r="F135" s="123"/>
      <c r="G135" s="124" t="str">
        <f t="shared" si="7"/>
        <v/>
      </c>
      <c r="H135" s="120"/>
      <c r="I135" s="133"/>
      <c r="J135" s="140"/>
      <c r="K135" s="169" t="str">
        <f t="shared" si="8"/>
        <v/>
      </c>
    </row>
    <row r="136" spans="1:11" ht="18.75" customHeight="1">
      <c r="A136" t="str">
        <f t="shared" si="6"/>
        <v>131</v>
      </c>
      <c r="B136">
        <f>COUNTIF($G$4:G136,G136)</f>
        <v>131</v>
      </c>
      <c r="C136" s="119"/>
      <c r="D136" s="120"/>
      <c r="E136" s="122"/>
      <c r="F136" s="123"/>
      <c r="G136" s="124" t="str">
        <f t="shared" si="7"/>
        <v/>
      </c>
      <c r="H136" s="120"/>
      <c r="I136" s="133"/>
      <c r="J136" s="140"/>
      <c r="K136" s="169" t="str">
        <f t="shared" si="8"/>
        <v/>
      </c>
    </row>
    <row r="137" spans="1:11" ht="18.75" customHeight="1">
      <c r="A137" t="str">
        <f t="shared" si="6"/>
        <v>132</v>
      </c>
      <c r="B137">
        <f>COUNTIF($G$4:G137,G137)</f>
        <v>132</v>
      </c>
      <c r="C137" s="119"/>
      <c r="D137" s="120"/>
      <c r="E137" s="122"/>
      <c r="F137" s="123"/>
      <c r="G137" s="124" t="str">
        <f t="shared" si="7"/>
        <v/>
      </c>
      <c r="H137" s="120"/>
      <c r="I137" s="133"/>
      <c r="J137" s="140"/>
      <c r="K137" s="169" t="str">
        <f t="shared" si="8"/>
        <v/>
      </c>
    </row>
    <row r="138" spans="1:11" ht="18.75" customHeight="1">
      <c r="A138" t="str">
        <f t="shared" si="6"/>
        <v>133</v>
      </c>
      <c r="B138">
        <f>COUNTIF($G$4:G138,G138)</f>
        <v>133</v>
      </c>
      <c r="C138" s="119"/>
      <c r="D138" s="120"/>
      <c r="E138" s="122"/>
      <c r="F138" s="123"/>
      <c r="G138" s="124" t="str">
        <f t="shared" si="7"/>
        <v/>
      </c>
      <c r="H138" s="120"/>
      <c r="I138" s="133"/>
      <c r="J138" s="140"/>
      <c r="K138" s="169" t="str">
        <f t="shared" si="8"/>
        <v/>
      </c>
    </row>
    <row r="139" spans="1:11" ht="18.75" customHeight="1">
      <c r="A139" t="str">
        <f t="shared" si="6"/>
        <v>134</v>
      </c>
      <c r="B139">
        <f>COUNTIF($G$4:G139,G139)</f>
        <v>134</v>
      </c>
      <c r="C139" s="119"/>
      <c r="D139" s="120"/>
      <c r="E139" s="122"/>
      <c r="F139" s="123"/>
      <c r="G139" s="124" t="str">
        <f t="shared" si="7"/>
        <v/>
      </c>
      <c r="H139" s="120"/>
      <c r="I139" s="133"/>
      <c r="J139" s="140"/>
      <c r="K139" s="169" t="str">
        <f t="shared" si="8"/>
        <v/>
      </c>
    </row>
    <row r="140" spans="1:11" ht="18.75" customHeight="1">
      <c r="A140" t="str">
        <f t="shared" si="6"/>
        <v>135</v>
      </c>
      <c r="B140">
        <f>COUNTIF($G$4:G140,G140)</f>
        <v>135</v>
      </c>
      <c r="C140" s="119"/>
      <c r="D140" s="120"/>
      <c r="E140" s="122"/>
      <c r="F140" s="123"/>
      <c r="G140" s="124" t="str">
        <f t="shared" si="7"/>
        <v/>
      </c>
      <c r="H140" s="120"/>
      <c r="I140" s="133"/>
      <c r="J140" s="140"/>
      <c r="K140" s="169" t="str">
        <f t="shared" si="8"/>
        <v/>
      </c>
    </row>
    <row r="141" spans="1:11" ht="18.75" customHeight="1">
      <c r="A141" t="str">
        <f t="shared" si="6"/>
        <v>136</v>
      </c>
      <c r="B141">
        <f>COUNTIF($G$4:G141,G141)</f>
        <v>136</v>
      </c>
      <c r="C141" s="119"/>
      <c r="D141" s="120"/>
      <c r="E141" s="122"/>
      <c r="F141" s="123"/>
      <c r="G141" s="124" t="str">
        <f t="shared" si="7"/>
        <v/>
      </c>
      <c r="H141" s="120"/>
      <c r="I141" s="133"/>
      <c r="J141" s="140"/>
      <c r="K141" s="169" t="str">
        <f t="shared" si="8"/>
        <v/>
      </c>
    </row>
    <row r="142" spans="1:11" ht="18.75" customHeight="1">
      <c r="A142" t="str">
        <f t="shared" si="6"/>
        <v>137</v>
      </c>
      <c r="B142">
        <f>COUNTIF($G$4:G142,G142)</f>
        <v>137</v>
      </c>
      <c r="C142" s="119"/>
      <c r="D142" s="120"/>
      <c r="E142" s="122"/>
      <c r="F142" s="123"/>
      <c r="G142" s="124" t="str">
        <f t="shared" si="7"/>
        <v/>
      </c>
      <c r="H142" s="120"/>
      <c r="I142" s="133"/>
      <c r="J142" s="140"/>
      <c r="K142" s="169" t="str">
        <f t="shared" si="8"/>
        <v/>
      </c>
    </row>
    <row r="143" spans="1:11" ht="18.75" customHeight="1">
      <c r="A143" t="str">
        <f t="shared" si="6"/>
        <v>138</v>
      </c>
      <c r="B143">
        <f>COUNTIF($G$4:G143,G143)</f>
        <v>138</v>
      </c>
      <c r="C143" s="119"/>
      <c r="D143" s="120"/>
      <c r="E143" s="122"/>
      <c r="F143" s="123"/>
      <c r="G143" s="124" t="str">
        <f t="shared" si="7"/>
        <v/>
      </c>
      <c r="H143" s="120"/>
      <c r="I143" s="133"/>
      <c r="J143" s="140"/>
      <c r="K143" s="169" t="str">
        <f t="shared" si="8"/>
        <v/>
      </c>
    </row>
    <row r="144" spans="1:11" ht="18.75" customHeight="1">
      <c r="A144" t="str">
        <f t="shared" si="6"/>
        <v>139</v>
      </c>
      <c r="B144">
        <f>COUNTIF($G$4:G144,G144)</f>
        <v>139</v>
      </c>
      <c r="C144" s="119"/>
      <c r="D144" s="120"/>
      <c r="E144" s="122"/>
      <c r="F144" s="123"/>
      <c r="G144" s="124" t="str">
        <f t="shared" si="7"/>
        <v/>
      </c>
      <c r="H144" s="120"/>
      <c r="I144" s="133"/>
      <c r="J144" s="140"/>
      <c r="K144" s="169" t="str">
        <f t="shared" si="8"/>
        <v/>
      </c>
    </row>
    <row r="145" spans="1:11" ht="18.75" customHeight="1">
      <c r="A145" t="str">
        <f t="shared" si="6"/>
        <v>140</v>
      </c>
      <c r="B145">
        <f>COUNTIF($G$4:G145,G145)</f>
        <v>140</v>
      </c>
      <c r="C145" s="119"/>
      <c r="D145" s="120"/>
      <c r="E145" s="122"/>
      <c r="F145" s="123"/>
      <c r="G145" s="124" t="str">
        <f t="shared" si="7"/>
        <v/>
      </c>
      <c r="H145" s="120"/>
      <c r="I145" s="133"/>
      <c r="J145" s="140"/>
      <c r="K145" s="169" t="str">
        <f t="shared" si="8"/>
        <v/>
      </c>
    </row>
    <row r="146" spans="1:11" ht="18.75" customHeight="1">
      <c r="A146" t="str">
        <f t="shared" si="6"/>
        <v>141</v>
      </c>
      <c r="B146">
        <f>COUNTIF($G$4:G146,G146)</f>
        <v>141</v>
      </c>
      <c r="C146" s="119"/>
      <c r="D146" s="120"/>
      <c r="E146" s="122"/>
      <c r="F146" s="123"/>
      <c r="G146" s="124" t="str">
        <f t="shared" si="7"/>
        <v/>
      </c>
      <c r="H146" s="120"/>
      <c r="I146" s="133"/>
      <c r="J146" s="140"/>
      <c r="K146" s="169" t="str">
        <f t="shared" si="8"/>
        <v/>
      </c>
    </row>
    <row r="147" spans="1:11" ht="18.75" customHeight="1">
      <c r="A147" t="str">
        <f t="shared" si="6"/>
        <v>142</v>
      </c>
      <c r="B147">
        <f>COUNTIF($G$4:G147,G147)</f>
        <v>142</v>
      </c>
      <c r="C147" s="119"/>
      <c r="D147" s="120"/>
      <c r="E147" s="122"/>
      <c r="F147" s="123"/>
      <c r="G147" s="124" t="str">
        <f t="shared" si="7"/>
        <v/>
      </c>
      <c r="H147" s="120"/>
      <c r="I147" s="133"/>
      <c r="J147" s="140"/>
      <c r="K147" s="169" t="str">
        <f t="shared" si="8"/>
        <v/>
      </c>
    </row>
    <row r="148" spans="1:11" ht="18.75" customHeight="1">
      <c r="A148" t="str">
        <f t="shared" si="6"/>
        <v>143</v>
      </c>
      <c r="B148">
        <f>COUNTIF($G$4:G148,G148)</f>
        <v>143</v>
      </c>
      <c r="C148" s="119"/>
      <c r="D148" s="120"/>
      <c r="E148" s="122"/>
      <c r="F148" s="123"/>
      <c r="G148" s="124" t="str">
        <f t="shared" si="7"/>
        <v/>
      </c>
      <c r="H148" s="120"/>
      <c r="I148" s="133"/>
      <c r="J148" s="140"/>
      <c r="K148" s="169" t="str">
        <f t="shared" si="8"/>
        <v/>
      </c>
    </row>
    <row r="149" spans="1:11" ht="18.75" customHeight="1">
      <c r="A149" t="str">
        <f t="shared" si="6"/>
        <v>144</v>
      </c>
      <c r="B149">
        <f>COUNTIF($G$4:G149,G149)</f>
        <v>144</v>
      </c>
      <c r="C149" s="119"/>
      <c r="D149" s="120"/>
      <c r="E149" s="122"/>
      <c r="F149" s="123"/>
      <c r="G149" s="124" t="str">
        <f t="shared" si="7"/>
        <v/>
      </c>
      <c r="H149" s="120"/>
      <c r="I149" s="133"/>
      <c r="J149" s="140"/>
      <c r="K149" s="169" t="str">
        <f t="shared" si="8"/>
        <v/>
      </c>
    </row>
    <row r="150" spans="1:11" ht="18.75" customHeight="1">
      <c r="A150" t="str">
        <f t="shared" si="6"/>
        <v>145</v>
      </c>
      <c r="B150">
        <f>COUNTIF($G$4:G150,G150)</f>
        <v>145</v>
      </c>
      <c r="C150" s="119"/>
      <c r="D150" s="120"/>
      <c r="E150" s="122"/>
      <c r="F150" s="123"/>
      <c r="G150" s="124" t="str">
        <f t="shared" si="7"/>
        <v/>
      </c>
      <c r="H150" s="120"/>
      <c r="I150" s="133"/>
      <c r="J150" s="140"/>
      <c r="K150" s="169" t="str">
        <f t="shared" si="8"/>
        <v/>
      </c>
    </row>
    <row r="151" spans="1:11" ht="18.75" customHeight="1">
      <c r="A151" t="str">
        <f t="shared" si="6"/>
        <v>146</v>
      </c>
      <c r="B151">
        <f>COUNTIF($G$4:G151,G151)</f>
        <v>146</v>
      </c>
      <c r="C151" s="119"/>
      <c r="D151" s="120"/>
      <c r="E151" s="122"/>
      <c r="F151" s="123"/>
      <c r="G151" s="124" t="str">
        <f t="shared" si="7"/>
        <v/>
      </c>
      <c r="H151" s="120"/>
      <c r="I151" s="133"/>
      <c r="J151" s="140"/>
      <c r="K151" s="169" t="str">
        <f t="shared" si="8"/>
        <v/>
      </c>
    </row>
    <row r="152" spans="1:11" ht="18.75" customHeight="1">
      <c r="A152" t="str">
        <f t="shared" si="6"/>
        <v>147</v>
      </c>
      <c r="B152">
        <f>COUNTIF($G$4:G152,G152)</f>
        <v>147</v>
      </c>
      <c r="C152" s="119"/>
      <c r="D152" s="120"/>
      <c r="E152" s="122"/>
      <c r="F152" s="123"/>
      <c r="G152" s="124" t="str">
        <f t="shared" si="7"/>
        <v/>
      </c>
      <c r="H152" s="120"/>
      <c r="I152" s="133"/>
      <c r="J152" s="140"/>
      <c r="K152" s="169" t="str">
        <f t="shared" si="8"/>
        <v/>
      </c>
    </row>
    <row r="153" spans="1:11" ht="18.75" customHeight="1">
      <c r="A153" t="str">
        <f t="shared" si="6"/>
        <v>148</v>
      </c>
      <c r="B153">
        <f>COUNTIF($G$4:G153,G153)</f>
        <v>148</v>
      </c>
      <c r="C153" s="119"/>
      <c r="D153" s="120"/>
      <c r="E153" s="122"/>
      <c r="F153" s="123"/>
      <c r="G153" s="124" t="str">
        <f t="shared" si="7"/>
        <v/>
      </c>
      <c r="H153" s="120"/>
      <c r="I153" s="133"/>
      <c r="J153" s="140"/>
      <c r="K153" s="169" t="str">
        <f t="shared" si="8"/>
        <v/>
      </c>
    </row>
    <row r="154" spans="1:11" ht="18.75" customHeight="1">
      <c r="A154" t="str">
        <f t="shared" si="6"/>
        <v>149</v>
      </c>
      <c r="B154">
        <f>COUNTIF($G$4:G154,G154)</f>
        <v>149</v>
      </c>
      <c r="C154" s="119"/>
      <c r="D154" s="120"/>
      <c r="E154" s="122"/>
      <c r="F154" s="123"/>
      <c r="G154" s="124" t="str">
        <f t="shared" si="7"/>
        <v/>
      </c>
      <c r="H154" s="120"/>
      <c r="I154" s="133"/>
      <c r="J154" s="140"/>
      <c r="K154" s="169" t="str">
        <f t="shared" si="8"/>
        <v/>
      </c>
    </row>
    <row r="155" spans="1:11" ht="18.75" customHeight="1">
      <c r="A155" t="str">
        <f t="shared" si="6"/>
        <v>150</v>
      </c>
      <c r="B155">
        <f>COUNTIF($G$4:G155,G155)</f>
        <v>150</v>
      </c>
      <c r="C155" s="119"/>
      <c r="D155" s="120"/>
      <c r="E155" s="122"/>
      <c r="F155" s="123"/>
      <c r="G155" s="124" t="str">
        <f t="shared" si="7"/>
        <v/>
      </c>
      <c r="H155" s="120"/>
      <c r="I155" s="133"/>
      <c r="J155" s="140"/>
      <c r="K155" s="169" t="str">
        <f t="shared" si="8"/>
        <v/>
      </c>
    </row>
    <row r="156" spans="1:11" ht="18.75" customHeight="1">
      <c r="A156" t="str">
        <f t="shared" si="6"/>
        <v>151</v>
      </c>
      <c r="B156">
        <f>COUNTIF($G$4:G156,G156)</f>
        <v>151</v>
      </c>
      <c r="C156" s="119"/>
      <c r="D156" s="120"/>
      <c r="E156" s="122"/>
      <c r="F156" s="123"/>
      <c r="G156" s="124" t="str">
        <f t="shared" si="7"/>
        <v/>
      </c>
      <c r="H156" s="120"/>
      <c r="I156" s="133"/>
      <c r="J156" s="140"/>
      <c r="K156" s="169" t="str">
        <f t="shared" si="8"/>
        <v/>
      </c>
    </row>
    <row r="157" spans="1:11" ht="18.75" customHeight="1">
      <c r="A157" t="str">
        <f t="shared" si="6"/>
        <v>152</v>
      </c>
      <c r="B157">
        <f>COUNTIF($G$4:G157,G157)</f>
        <v>152</v>
      </c>
      <c r="C157" s="119"/>
      <c r="D157" s="120"/>
      <c r="E157" s="122"/>
      <c r="F157" s="123"/>
      <c r="G157" s="124" t="str">
        <f t="shared" si="7"/>
        <v/>
      </c>
      <c r="H157" s="120"/>
      <c r="I157" s="133"/>
      <c r="J157" s="140"/>
      <c r="K157" s="169" t="str">
        <f t="shared" si="8"/>
        <v/>
      </c>
    </row>
    <row r="158" spans="1:11" ht="18.75" customHeight="1">
      <c r="A158" t="str">
        <f t="shared" si="6"/>
        <v>153</v>
      </c>
      <c r="B158">
        <f>COUNTIF($G$4:G158,G158)</f>
        <v>153</v>
      </c>
      <c r="C158" s="119"/>
      <c r="D158" s="120"/>
      <c r="E158" s="122"/>
      <c r="F158" s="123"/>
      <c r="G158" s="124" t="str">
        <f t="shared" si="7"/>
        <v/>
      </c>
      <c r="H158" s="120"/>
      <c r="I158" s="133"/>
      <c r="J158" s="140"/>
      <c r="K158" s="169" t="str">
        <f t="shared" si="8"/>
        <v/>
      </c>
    </row>
    <row r="159" spans="1:11" ht="18.75" customHeight="1">
      <c r="A159" t="str">
        <f t="shared" si="6"/>
        <v>154</v>
      </c>
      <c r="B159">
        <f>COUNTIF($G$4:G159,G159)</f>
        <v>154</v>
      </c>
      <c r="C159" s="119"/>
      <c r="D159" s="120"/>
      <c r="E159" s="122"/>
      <c r="F159" s="123"/>
      <c r="G159" s="124" t="str">
        <f t="shared" si="7"/>
        <v/>
      </c>
      <c r="H159" s="120"/>
      <c r="I159" s="133"/>
      <c r="J159" s="140"/>
      <c r="K159" s="169" t="str">
        <f t="shared" si="8"/>
        <v/>
      </c>
    </row>
    <row r="160" spans="1:11" ht="18.75" customHeight="1">
      <c r="A160" t="str">
        <f t="shared" si="6"/>
        <v>155</v>
      </c>
      <c r="B160">
        <f>COUNTIF($G$4:G160,G160)</f>
        <v>155</v>
      </c>
      <c r="C160" s="119"/>
      <c r="D160" s="120"/>
      <c r="E160" s="122"/>
      <c r="F160" s="123"/>
      <c r="G160" s="124" t="str">
        <f t="shared" si="7"/>
        <v/>
      </c>
      <c r="H160" s="120"/>
      <c r="I160" s="133"/>
      <c r="J160" s="140"/>
      <c r="K160" s="169" t="str">
        <f t="shared" si="8"/>
        <v/>
      </c>
    </row>
    <row r="161" spans="1:11" ht="18.75" customHeight="1">
      <c r="A161" t="str">
        <f t="shared" si="6"/>
        <v>156</v>
      </c>
      <c r="B161">
        <f>COUNTIF($G$4:G161,G161)</f>
        <v>156</v>
      </c>
      <c r="C161" s="119"/>
      <c r="D161" s="120"/>
      <c r="E161" s="122"/>
      <c r="F161" s="123"/>
      <c r="G161" s="124" t="str">
        <f t="shared" si="7"/>
        <v/>
      </c>
      <c r="H161" s="120"/>
      <c r="I161" s="133"/>
      <c r="J161" s="140"/>
      <c r="K161" s="169" t="str">
        <f t="shared" si="8"/>
        <v/>
      </c>
    </row>
    <row r="162" spans="1:11" ht="18.75" customHeight="1">
      <c r="A162" t="str">
        <f t="shared" si="6"/>
        <v>157</v>
      </c>
      <c r="B162">
        <f>COUNTIF($G$4:G162,G162)</f>
        <v>157</v>
      </c>
      <c r="C162" s="119"/>
      <c r="D162" s="120"/>
      <c r="E162" s="122"/>
      <c r="F162" s="123"/>
      <c r="G162" s="124" t="str">
        <f t="shared" si="7"/>
        <v/>
      </c>
      <c r="H162" s="120"/>
      <c r="I162" s="133"/>
      <c r="J162" s="140"/>
      <c r="K162" s="169" t="str">
        <f t="shared" si="8"/>
        <v/>
      </c>
    </row>
    <row r="163" spans="1:11" ht="18.75" customHeight="1">
      <c r="A163" t="str">
        <f t="shared" si="6"/>
        <v>158</v>
      </c>
      <c r="B163">
        <f>COUNTIF($G$4:G163,G163)</f>
        <v>158</v>
      </c>
      <c r="C163" s="119"/>
      <c r="D163" s="120"/>
      <c r="E163" s="122"/>
      <c r="F163" s="123"/>
      <c r="G163" s="124" t="str">
        <f t="shared" si="7"/>
        <v/>
      </c>
      <c r="H163" s="120"/>
      <c r="I163" s="133"/>
      <c r="J163" s="140"/>
      <c r="K163" s="169" t="str">
        <f t="shared" si="8"/>
        <v/>
      </c>
    </row>
    <row r="164" spans="1:11" ht="18.75" customHeight="1">
      <c r="A164" t="str">
        <f t="shared" si="6"/>
        <v>159</v>
      </c>
      <c r="B164">
        <f>COUNTIF($G$4:G164,G164)</f>
        <v>159</v>
      </c>
      <c r="C164" s="119"/>
      <c r="D164" s="120"/>
      <c r="E164" s="122"/>
      <c r="F164" s="123"/>
      <c r="G164" s="124" t="str">
        <f t="shared" si="7"/>
        <v/>
      </c>
      <c r="H164" s="120"/>
      <c r="I164" s="133"/>
      <c r="J164" s="140"/>
      <c r="K164" s="169" t="str">
        <f t="shared" si="8"/>
        <v/>
      </c>
    </row>
    <row r="165" spans="1:11" ht="18.75" customHeight="1">
      <c r="A165" t="str">
        <f t="shared" si="6"/>
        <v>160</v>
      </c>
      <c r="B165">
        <f>COUNTIF($G$4:G165,G165)</f>
        <v>160</v>
      </c>
      <c r="C165" s="119"/>
      <c r="D165" s="120"/>
      <c r="E165" s="122"/>
      <c r="F165" s="123"/>
      <c r="G165" s="124" t="str">
        <f t="shared" si="7"/>
        <v/>
      </c>
      <c r="H165" s="120"/>
      <c r="I165" s="133"/>
      <c r="J165" s="140"/>
      <c r="K165" s="169" t="str">
        <f t="shared" si="8"/>
        <v/>
      </c>
    </row>
    <row r="166" spans="1:11" ht="18.75" customHeight="1">
      <c r="A166" t="str">
        <f t="shared" si="6"/>
        <v>161</v>
      </c>
      <c r="B166">
        <f>COUNTIF($G$4:G166,G166)</f>
        <v>161</v>
      </c>
      <c r="C166" s="119"/>
      <c r="D166" s="120"/>
      <c r="E166" s="122"/>
      <c r="F166" s="123"/>
      <c r="G166" s="124" t="str">
        <f t="shared" si="7"/>
        <v/>
      </c>
      <c r="H166" s="120"/>
      <c r="I166" s="133"/>
      <c r="J166" s="140"/>
      <c r="K166" s="169" t="str">
        <f t="shared" si="8"/>
        <v/>
      </c>
    </row>
    <row r="167" spans="1:11" ht="18.75" customHeight="1">
      <c r="A167" t="str">
        <f t="shared" si="6"/>
        <v>162</v>
      </c>
      <c r="B167">
        <f>COUNTIF($G$4:G167,G167)</f>
        <v>162</v>
      </c>
      <c r="C167" s="119"/>
      <c r="D167" s="120"/>
      <c r="E167" s="122"/>
      <c r="F167" s="123"/>
      <c r="G167" s="124" t="str">
        <f t="shared" si="7"/>
        <v/>
      </c>
      <c r="H167" s="120"/>
      <c r="I167" s="133"/>
      <c r="J167" s="140"/>
      <c r="K167" s="169" t="str">
        <f t="shared" si="8"/>
        <v/>
      </c>
    </row>
    <row r="168" spans="1:11" ht="18.75" customHeight="1">
      <c r="C168" s="147"/>
      <c r="D168" s="151"/>
      <c r="E168" s="153"/>
      <c r="F168" s="153"/>
      <c r="G168" s="153"/>
      <c r="H168" s="156" t="s">
        <v>84</v>
      </c>
      <c r="I168" s="160">
        <f>SUM(I116:I167)</f>
        <v>0</v>
      </c>
      <c r="J168" s="141">
        <f>SUM(J116:J167)</f>
        <v>0</v>
      </c>
      <c r="K168" s="170"/>
    </row>
    <row r="169" spans="1:11" ht="18.75" customHeight="1">
      <c r="C169" s="148"/>
      <c r="D169" s="152"/>
      <c r="E169" s="154"/>
      <c r="F169" s="154"/>
      <c r="G169" s="154"/>
      <c r="H169" s="157" t="s">
        <v>65</v>
      </c>
      <c r="I169" s="161">
        <f>I56+I112+I168</f>
        <v>0</v>
      </c>
      <c r="J169" s="165">
        <f>J56+J112+J168</f>
        <v>0</v>
      </c>
      <c r="K169" s="171">
        <f>I169-J169</f>
        <v>0</v>
      </c>
    </row>
    <row r="170" spans="1:11" ht="30" customHeight="1">
      <c r="E170" s="44"/>
      <c r="F170" s="44"/>
      <c r="G170" s="44"/>
      <c r="I170" s="162"/>
      <c r="J170" s="166"/>
      <c r="K170" s="172" t="s">
        <v>72</v>
      </c>
    </row>
    <row r="171" spans="1:11" s="9" customFormat="1" ht="13.95">
      <c r="C171" s="146" t="s">
        <v>1</v>
      </c>
      <c r="D171" s="150" t="s">
        <v>5</v>
      </c>
      <c r="E171" s="150" t="s">
        <v>32</v>
      </c>
      <c r="F171" s="150" t="s">
        <v>21</v>
      </c>
      <c r="G171" s="150" t="s">
        <v>12</v>
      </c>
      <c r="H171" s="150" t="s">
        <v>13</v>
      </c>
      <c r="I171" s="159" t="s">
        <v>10</v>
      </c>
      <c r="J171" s="164" t="s">
        <v>16</v>
      </c>
      <c r="K171" s="168" t="s">
        <v>18</v>
      </c>
    </row>
    <row r="172" spans="1:11" ht="18.75" customHeight="1">
      <c r="A172" t="str">
        <f t="shared" ref="A172:A223" si="9">G172&amp;B172</f>
        <v>166</v>
      </c>
      <c r="B172">
        <f>COUNTIF($G$4:G172,G172)</f>
        <v>166</v>
      </c>
      <c r="C172" s="119"/>
      <c r="D172" s="120"/>
      <c r="E172" s="122"/>
      <c r="F172" s="123"/>
      <c r="G172" s="124" t="str">
        <f t="shared" ref="G172:G223" si="10">IF(AND(E172="収入",F172=1),"会費",(IF(AND(E172="収入",F172=2),"補助金および助成金",(IF(AND(E172="収入",F172=3),"寄付金",(IF(AND(E172="収入",F172=4),"雑収入",(IF(AND(E172="収入",F172=5),"前年度繰越金",(IF(AND(E172="支出",F172=1),"社会奉仕活動",(IF(AND(E172="支出",F172=2),"生きがいを高める活動",(IF(AND(E172="支出",F172=3),"健康を進める活動",(IF(AND(E172="支出",F172=4),"その他の社会活動",(IF(AND(E172="支出",F172=5),"補助対象外","")))))))))))))))))))</f>
        <v/>
      </c>
      <c r="H172" s="120"/>
      <c r="I172" s="133"/>
      <c r="J172" s="140"/>
      <c r="K172" s="169" t="str">
        <f>IF(AND((E172="収入"),I172&gt;0),(K169+I172),(IF(AND((E172="支出"),J172&gt;0),(K169-J172),"")))</f>
        <v/>
      </c>
    </row>
    <row r="173" spans="1:11" ht="18.75" customHeight="1">
      <c r="A173" t="str">
        <f t="shared" si="9"/>
        <v>167</v>
      </c>
      <c r="B173">
        <f>COUNTIF($G$4:G173,G173)</f>
        <v>167</v>
      </c>
      <c r="C173" s="119"/>
      <c r="D173" s="120"/>
      <c r="E173" s="122"/>
      <c r="F173" s="123"/>
      <c r="G173" s="124" t="str">
        <f t="shared" si="10"/>
        <v/>
      </c>
      <c r="H173" s="120"/>
      <c r="I173" s="133"/>
      <c r="J173" s="140"/>
      <c r="K173" s="169" t="str">
        <f t="shared" ref="K173:K223" si="11">IF(AND((E173="収入"),I173&gt;0),(K172+I173),(IF(AND((E173="支出"),J173&gt;0),(K172-J173),"")))</f>
        <v/>
      </c>
    </row>
    <row r="174" spans="1:11" ht="18.75" customHeight="1">
      <c r="A174" t="str">
        <f t="shared" si="9"/>
        <v>168</v>
      </c>
      <c r="B174">
        <f>COUNTIF($G$4:G174,G174)</f>
        <v>168</v>
      </c>
      <c r="C174" s="119"/>
      <c r="D174" s="120"/>
      <c r="E174" s="122"/>
      <c r="F174" s="123"/>
      <c r="G174" s="124" t="str">
        <f t="shared" si="10"/>
        <v/>
      </c>
      <c r="H174" s="120"/>
      <c r="I174" s="133"/>
      <c r="J174" s="140"/>
      <c r="K174" s="169" t="str">
        <f t="shared" si="11"/>
        <v/>
      </c>
    </row>
    <row r="175" spans="1:11" ht="18.75" customHeight="1">
      <c r="A175" t="str">
        <f t="shared" si="9"/>
        <v>169</v>
      </c>
      <c r="B175">
        <f>COUNTIF($G$4:G175,G175)</f>
        <v>169</v>
      </c>
      <c r="C175" s="119"/>
      <c r="D175" s="120"/>
      <c r="E175" s="122"/>
      <c r="F175" s="123"/>
      <c r="G175" s="124" t="str">
        <f t="shared" si="10"/>
        <v/>
      </c>
      <c r="H175" s="120"/>
      <c r="I175" s="133"/>
      <c r="J175" s="140"/>
      <c r="K175" s="169" t="str">
        <f t="shared" si="11"/>
        <v/>
      </c>
    </row>
    <row r="176" spans="1:11" ht="18.75" customHeight="1">
      <c r="A176" t="str">
        <f t="shared" si="9"/>
        <v>170</v>
      </c>
      <c r="B176">
        <f>COUNTIF($G$4:G176,G176)</f>
        <v>170</v>
      </c>
      <c r="C176" s="119"/>
      <c r="D176" s="120"/>
      <c r="E176" s="122"/>
      <c r="F176" s="123"/>
      <c r="G176" s="124" t="str">
        <f t="shared" si="10"/>
        <v/>
      </c>
      <c r="H176" s="120"/>
      <c r="I176" s="133"/>
      <c r="J176" s="140"/>
      <c r="K176" s="169" t="str">
        <f t="shared" si="11"/>
        <v/>
      </c>
    </row>
    <row r="177" spans="1:11" ht="18.75" customHeight="1">
      <c r="A177" t="str">
        <f t="shared" si="9"/>
        <v>171</v>
      </c>
      <c r="B177">
        <f>COUNTIF($G$4:G177,G177)</f>
        <v>171</v>
      </c>
      <c r="C177" s="119"/>
      <c r="D177" s="120"/>
      <c r="E177" s="122"/>
      <c r="F177" s="123"/>
      <c r="G177" s="124" t="str">
        <f t="shared" si="10"/>
        <v/>
      </c>
      <c r="H177" s="120"/>
      <c r="I177" s="133"/>
      <c r="J177" s="140"/>
      <c r="K177" s="169" t="str">
        <f t="shared" si="11"/>
        <v/>
      </c>
    </row>
    <row r="178" spans="1:11" ht="18.75" customHeight="1">
      <c r="A178" t="str">
        <f t="shared" si="9"/>
        <v>172</v>
      </c>
      <c r="B178">
        <f>COUNTIF($G$4:G178,G178)</f>
        <v>172</v>
      </c>
      <c r="C178" s="119"/>
      <c r="D178" s="120"/>
      <c r="E178" s="122"/>
      <c r="F178" s="123"/>
      <c r="G178" s="124" t="str">
        <f t="shared" si="10"/>
        <v/>
      </c>
      <c r="H178" s="120"/>
      <c r="I178" s="133"/>
      <c r="J178" s="140"/>
      <c r="K178" s="169" t="str">
        <f t="shared" si="11"/>
        <v/>
      </c>
    </row>
    <row r="179" spans="1:11" ht="18.75" customHeight="1">
      <c r="A179" t="str">
        <f t="shared" si="9"/>
        <v>173</v>
      </c>
      <c r="B179">
        <f>COUNTIF($G$4:G179,G179)</f>
        <v>173</v>
      </c>
      <c r="C179" s="119"/>
      <c r="D179" s="120"/>
      <c r="E179" s="122"/>
      <c r="F179" s="123"/>
      <c r="G179" s="124" t="str">
        <f t="shared" si="10"/>
        <v/>
      </c>
      <c r="H179" s="120"/>
      <c r="I179" s="133"/>
      <c r="J179" s="140"/>
      <c r="K179" s="169" t="str">
        <f t="shared" si="11"/>
        <v/>
      </c>
    </row>
    <row r="180" spans="1:11" ht="18.75" customHeight="1">
      <c r="A180" t="str">
        <f t="shared" si="9"/>
        <v>174</v>
      </c>
      <c r="B180">
        <f>COUNTIF($G$4:G180,G180)</f>
        <v>174</v>
      </c>
      <c r="C180" s="119"/>
      <c r="D180" s="120"/>
      <c r="E180" s="122"/>
      <c r="F180" s="123"/>
      <c r="G180" s="124" t="str">
        <f t="shared" si="10"/>
        <v/>
      </c>
      <c r="H180" s="120"/>
      <c r="I180" s="133"/>
      <c r="J180" s="140"/>
      <c r="K180" s="169" t="str">
        <f t="shared" si="11"/>
        <v/>
      </c>
    </row>
    <row r="181" spans="1:11" ht="18.75" customHeight="1">
      <c r="A181" t="str">
        <f t="shared" si="9"/>
        <v>175</v>
      </c>
      <c r="B181">
        <f>COUNTIF($G$4:G181,G181)</f>
        <v>175</v>
      </c>
      <c r="C181" s="119"/>
      <c r="D181" s="120"/>
      <c r="E181" s="122"/>
      <c r="F181" s="123"/>
      <c r="G181" s="124" t="str">
        <f t="shared" si="10"/>
        <v/>
      </c>
      <c r="H181" s="120"/>
      <c r="I181" s="133"/>
      <c r="J181" s="140"/>
      <c r="K181" s="169" t="str">
        <f t="shared" si="11"/>
        <v/>
      </c>
    </row>
    <row r="182" spans="1:11" ht="18.75" customHeight="1">
      <c r="A182" t="str">
        <f t="shared" si="9"/>
        <v>176</v>
      </c>
      <c r="B182">
        <f>COUNTIF($G$4:G182,G182)</f>
        <v>176</v>
      </c>
      <c r="C182" s="119"/>
      <c r="D182" s="120"/>
      <c r="E182" s="122"/>
      <c r="F182" s="123"/>
      <c r="G182" s="124" t="str">
        <f t="shared" si="10"/>
        <v/>
      </c>
      <c r="H182" s="120"/>
      <c r="I182" s="133"/>
      <c r="J182" s="140"/>
      <c r="K182" s="169" t="str">
        <f t="shared" si="11"/>
        <v/>
      </c>
    </row>
    <row r="183" spans="1:11" ht="18.75" customHeight="1">
      <c r="A183" t="str">
        <f t="shared" si="9"/>
        <v>177</v>
      </c>
      <c r="B183">
        <f>COUNTIF($G$4:G183,G183)</f>
        <v>177</v>
      </c>
      <c r="C183" s="119"/>
      <c r="D183" s="120"/>
      <c r="E183" s="122"/>
      <c r="F183" s="123"/>
      <c r="G183" s="124" t="str">
        <f t="shared" si="10"/>
        <v/>
      </c>
      <c r="H183" s="120"/>
      <c r="I183" s="133"/>
      <c r="J183" s="140"/>
      <c r="K183" s="169" t="str">
        <f t="shared" si="11"/>
        <v/>
      </c>
    </row>
    <row r="184" spans="1:11" ht="18.75" customHeight="1">
      <c r="A184" t="str">
        <f t="shared" si="9"/>
        <v>178</v>
      </c>
      <c r="B184">
        <f>COUNTIF($G$4:G184,G184)</f>
        <v>178</v>
      </c>
      <c r="C184" s="119"/>
      <c r="D184" s="120"/>
      <c r="E184" s="122"/>
      <c r="F184" s="123"/>
      <c r="G184" s="124" t="str">
        <f t="shared" si="10"/>
        <v/>
      </c>
      <c r="H184" s="120"/>
      <c r="I184" s="133"/>
      <c r="J184" s="140"/>
      <c r="K184" s="169" t="str">
        <f t="shared" si="11"/>
        <v/>
      </c>
    </row>
    <row r="185" spans="1:11" ht="18.75" customHeight="1">
      <c r="A185" t="str">
        <f t="shared" si="9"/>
        <v>179</v>
      </c>
      <c r="B185">
        <f>COUNTIF($G$4:G185,G185)</f>
        <v>179</v>
      </c>
      <c r="C185" s="119"/>
      <c r="D185" s="120"/>
      <c r="E185" s="122"/>
      <c r="F185" s="123"/>
      <c r="G185" s="124" t="str">
        <f t="shared" si="10"/>
        <v/>
      </c>
      <c r="H185" s="120"/>
      <c r="I185" s="133"/>
      <c r="J185" s="140"/>
      <c r="K185" s="169" t="str">
        <f t="shared" si="11"/>
        <v/>
      </c>
    </row>
    <row r="186" spans="1:11" ht="18.75" customHeight="1">
      <c r="A186" t="str">
        <f t="shared" si="9"/>
        <v>180</v>
      </c>
      <c r="B186">
        <f>COUNTIF($G$4:G186,G186)</f>
        <v>180</v>
      </c>
      <c r="C186" s="119"/>
      <c r="D186" s="120"/>
      <c r="E186" s="122"/>
      <c r="F186" s="123"/>
      <c r="G186" s="124" t="str">
        <f t="shared" si="10"/>
        <v/>
      </c>
      <c r="H186" s="120"/>
      <c r="I186" s="133"/>
      <c r="J186" s="140"/>
      <c r="K186" s="169" t="str">
        <f t="shared" si="11"/>
        <v/>
      </c>
    </row>
    <row r="187" spans="1:11" ht="18.75" customHeight="1">
      <c r="A187" t="str">
        <f t="shared" si="9"/>
        <v>181</v>
      </c>
      <c r="B187">
        <f>COUNTIF($G$4:G187,G187)</f>
        <v>181</v>
      </c>
      <c r="C187" s="119"/>
      <c r="D187" s="120"/>
      <c r="E187" s="122"/>
      <c r="F187" s="123"/>
      <c r="G187" s="124" t="str">
        <f t="shared" si="10"/>
        <v/>
      </c>
      <c r="H187" s="120"/>
      <c r="I187" s="133"/>
      <c r="J187" s="140"/>
      <c r="K187" s="169" t="str">
        <f t="shared" si="11"/>
        <v/>
      </c>
    </row>
    <row r="188" spans="1:11" ht="18.75" customHeight="1">
      <c r="A188" t="str">
        <f t="shared" si="9"/>
        <v>182</v>
      </c>
      <c r="B188">
        <f>COUNTIF($G$4:G188,G188)</f>
        <v>182</v>
      </c>
      <c r="C188" s="119"/>
      <c r="D188" s="120"/>
      <c r="E188" s="122"/>
      <c r="F188" s="123"/>
      <c r="G188" s="124" t="str">
        <f t="shared" si="10"/>
        <v/>
      </c>
      <c r="H188" s="120"/>
      <c r="I188" s="133"/>
      <c r="J188" s="140"/>
      <c r="K188" s="169" t="str">
        <f t="shared" si="11"/>
        <v/>
      </c>
    </row>
    <row r="189" spans="1:11" ht="18.75" customHeight="1">
      <c r="A189" t="str">
        <f t="shared" si="9"/>
        <v>183</v>
      </c>
      <c r="B189">
        <f>COUNTIF($G$4:G189,G189)</f>
        <v>183</v>
      </c>
      <c r="C189" s="119"/>
      <c r="D189" s="120"/>
      <c r="E189" s="122"/>
      <c r="F189" s="123"/>
      <c r="G189" s="124" t="str">
        <f t="shared" si="10"/>
        <v/>
      </c>
      <c r="H189" s="120"/>
      <c r="I189" s="133"/>
      <c r="J189" s="140"/>
      <c r="K189" s="169" t="str">
        <f t="shared" si="11"/>
        <v/>
      </c>
    </row>
    <row r="190" spans="1:11" ht="18.75" customHeight="1">
      <c r="A190" t="str">
        <f t="shared" si="9"/>
        <v>184</v>
      </c>
      <c r="B190">
        <f>COUNTIF($G$4:G190,G190)</f>
        <v>184</v>
      </c>
      <c r="C190" s="119"/>
      <c r="D190" s="120"/>
      <c r="E190" s="122"/>
      <c r="F190" s="123"/>
      <c r="G190" s="124" t="str">
        <f t="shared" si="10"/>
        <v/>
      </c>
      <c r="H190" s="120"/>
      <c r="I190" s="133"/>
      <c r="J190" s="140"/>
      <c r="K190" s="169" t="str">
        <f t="shared" si="11"/>
        <v/>
      </c>
    </row>
    <row r="191" spans="1:11" ht="18.75" customHeight="1">
      <c r="A191" t="str">
        <f t="shared" si="9"/>
        <v>185</v>
      </c>
      <c r="B191">
        <f>COUNTIF($G$4:G191,G191)</f>
        <v>185</v>
      </c>
      <c r="C191" s="119"/>
      <c r="D191" s="120"/>
      <c r="E191" s="122"/>
      <c r="F191" s="123"/>
      <c r="G191" s="124" t="str">
        <f t="shared" si="10"/>
        <v/>
      </c>
      <c r="H191" s="120"/>
      <c r="I191" s="133"/>
      <c r="J191" s="140"/>
      <c r="K191" s="169" t="str">
        <f t="shared" si="11"/>
        <v/>
      </c>
    </row>
    <row r="192" spans="1:11" ht="18.75" customHeight="1">
      <c r="A192" t="str">
        <f t="shared" si="9"/>
        <v>186</v>
      </c>
      <c r="B192">
        <f>COUNTIF($G$4:G192,G192)</f>
        <v>186</v>
      </c>
      <c r="C192" s="119"/>
      <c r="D192" s="120"/>
      <c r="E192" s="122"/>
      <c r="F192" s="123"/>
      <c r="G192" s="124" t="str">
        <f t="shared" si="10"/>
        <v/>
      </c>
      <c r="H192" s="120"/>
      <c r="I192" s="133"/>
      <c r="J192" s="140"/>
      <c r="K192" s="169" t="str">
        <f t="shared" si="11"/>
        <v/>
      </c>
    </row>
    <row r="193" spans="1:11" ht="18.75" customHeight="1">
      <c r="A193" t="str">
        <f t="shared" si="9"/>
        <v>187</v>
      </c>
      <c r="B193">
        <f>COUNTIF($G$4:G193,G193)</f>
        <v>187</v>
      </c>
      <c r="C193" s="119"/>
      <c r="D193" s="120"/>
      <c r="E193" s="122"/>
      <c r="F193" s="123"/>
      <c r="G193" s="124" t="str">
        <f t="shared" si="10"/>
        <v/>
      </c>
      <c r="H193" s="120"/>
      <c r="I193" s="133"/>
      <c r="J193" s="140"/>
      <c r="K193" s="169" t="str">
        <f t="shared" si="11"/>
        <v/>
      </c>
    </row>
    <row r="194" spans="1:11" ht="18.75" customHeight="1">
      <c r="A194" t="str">
        <f t="shared" si="9"/>
        <v>188</v>
      </c>
      <c r="B194">
        <f>COUNTIF($G$4:G194,G194)</f>
        <v>188</v>
      </c>
      <c r="C194" s="119"/>
      <c r="D194" s="120"/>
      <c r="E194" s="122"/>
      <c r="F194" s="123"/>
      <c r="G194" s="124" t="str">
        <f t="shared" si="10"/>
        <v/>
      </c>
      <c r="H194" s="120"/>
      <c r="I194" s="133"/>
      <c r="J194" s="140"/>
      <c r="K194" s="169" t="str">
        <f t="shared" si="11"/>
        <v/>
      </c>
    </row>
    <row r="195" spans="1:11" ht="18.75" customHeight="1">
      <c r="A195" t="str">
        <f t="shared" si="9"/>
        <v>189</v>
      </c>
      <c r="B195">
        <f>COUNTIF($G$4:G195,G195)</f>
        <v>189</v>
      </c>
      <c r="C195" s="119"/>
      <c r="D195" s="120"/>
      <c r="E195" s="122"/>
      <c r="F195" s="123"/>
      <c r="G195" s="124" t="str">
        <f t="shared" si="10"/>
        <v/>
      </c>
      <c r="H195" s="120"/>
      <c r="I195" s="133"/>
      <c r="J195" s="140"/>
      <c r="K195" s="169" t="str">
        <f t="shared" si="11"/>
        <v/>
      </c>
    </row>
    <row r="196" spans="1:11" ht="18.75" customHeight="1">
      <c r="A196" t="str">
        <f t="shared" si="9"/>
        <v>190</v>
      </c>
      <c r="B196">
        <f>COUNTIF($G$4:G196,G196)</f>
        <v>190</v>
      </c>
      <c r="C196" s="119"/>
      <c r="D196" s="120"/>
      <c r="E196" s="122"/>
      <c r="F196" s="123"/>
      <c r="G196" s="124" t="str">
        <f t="shared" si="10"/>
        <v/>
      </c>
      <c r="H196" s="120"/>
      <c r="I196" s="133"/>
      <c r="J196" s="140"/>
      <c r="K196" s="169" t="str">
        <f t="shared" si="11"/>
        <v/>
      </c>
    </row>
    <row r="197" spans="1:11" ht="18.75" customHeight="1">
      <c r="A197" t="str">
        <f t="shared" si="9"/>
        <v>191</v>
      </c>
      <c r="B197">
        <f>COUNTIF($G$4:G197,G197)</f>
        <v>191</v>
      </c>
      <c r="C197" s="119"/>
      <c r="D197" s="120"/>
      <c r="E197" s="122"/>
      <c r="F197" s="123"/>
      <c r="G197" s="124" t="str">
        <f t="shared" si="10"/>
        <v/>
      </c>
      <c r="H197" s="120"/>
      <c r="I197" s="133"/>
      <c r="J197" s="140"/>
      <c r="K197" s="169" t="str">
        <f t="shared" si="11"/>
        <v/>
      </c>
    </row>
    <row r="198" spans="1:11" ht="18.75" customHeight="1">
      <c r="A198" t="str">
        <f t="shared" si="9"/>
        <v>192</v>
      </c>
      <c r="B198">
        <f>COUNTIF($G$4:G198,G198)</f>
        <v>192</v>
      </c>
      <c r="C198" s="119"/>
      <c r="D198" s="120"/>
      <c r="E198" s="122"/>
      <c r="F198" s="123"/>
      <c r="G198" s="124" t="str">
        <f t="shared" si="10"/>
        <v/>
      </c>
      <c r="H198" s="120"/>
      <c r="I198" s="133"/>
      <c r="J198" s="140"/>
      <c r="K198" s="169" t="str">
        <f t="shared" si="11"/>
        <v/>
      </c>
    </row>
    <row r="199" spans="1:11" ht="18.75" customHeight="1">
      <c r="A199" t="str">
        <f t="shared" si="9"/>
        <v>193</v>
      </c>
      <c r="B199">
        <f>COUNTIF($G$4:G199,G199)</f>
        <v>193</v>
      </c>
      <c r="C199" s="119"/>
      <c r="D199" s="120"/>
      <c r="E199" s="122"/>
      <c r="F199" s="123"/>
      <c r="G199" s="124" t="str">
        <f t="shared" si="10"/>
        <v/>
      </c>
      <c r="H199" s="120"/>
      <c r="I199" s="133"/>
      <c r="J199" s="140"/>
      <c r="K199" s="169" t="str">
        <f t="shared" si="11"/>
        <v/>
      </c>
    </row>
    <row r="200" spans="1:11" ht="18.75" customHeight="1">
      <c r="A200" t="str">
        <f t="shared" si="9"/>
        <v>194</v>
      </c>
      <c r="B200">
        <f>COUNTIF($G$4:G200,G200)</f>
        <v>194</v>
      </c>
      <c r="C200" s="119"/>
      <c r="D200" s="120"/>
      <c r="E200" s="122"/>
      <c r="F200" s="123"/>
      <c r="G200" s="124" t="str">
        <f t="shared" si="10"/>
        <v/>
      </c>
      <c r="H200" s="120"/>
      <c r="I200" s="133"/>
      <c r="J200" s="140"/>
      <c r="K200" s="169" t="str">
        <f t="shared" si="11"/>
        <v/>
      </c>
    </row>
    <row r="201" spans="1:11" ht="18.75" customHeight="1">
      <c r="A201" t="str">
        <f t="shared" si="9"/>
        <v>195</v>
      </c>
      <c r="B201">
        <f>COUNTIF($G$4:G201,G201)</f>
        <v>195</v>
      </c>
      <c r="C201" s="119"/>
      <c r="D201" s="120"/>
      <c r="E201" s="122"/>
      <c r="F201" s="123"/>
      <c r="G201" s="124" t="str">
        <f t="shared" si="10"/>
        <v/>
      </c>
      <c r="H201" s="120"/>
      <c r="I201" s="133"/>
      <c r="J201" s="140"/>
      <c r="K201" s="169" t="str">
        <f t="shared" si="11"/>
        <v/>
      </c>
    </row>
    <row r="202" spans="1:11" ht="18.75" customHeight="1">
      <c r="A202" t="str">
        <f t="shared" si="9"/>
        <v>196</v>
      </c>
      <c r="B202">
        <f>COUNTIF($G$4:G202,G202)</f>
        <v>196</v>
      </c>
      <c r="C202" s="119"/>
      <c r="D202" s="120"/>
      <c r="E202" s="122"/>
      <c r="F202" s="123"/>
      <c r="G202" s="124" t="str">
        <f t="shared" si="10"/>
        <v/>
      </c>
      <c r="H202" s="120"/>
      <c r="I202" s="133"/>
      <c r="J202" s="140"/>
      <c r="K202" s="169" t="str">
        <f t="shared" si="11"/>
        <v/>
      </c>
    </row>
    <row r="203" spans="1:11" ht="18.75" customHeight="1">
      <c r="A203" t="str">
        <f t="shared" si="9"/>
        <v>197</v>
      </c>
      <c r="B203">
        <f>COUNTIF($G$4:G203,G203)</f>
        <v>197</v>
      </c>
      <c r="C203" s="119"/>
      <c r="D203" s="120"/>
      <c r="E203" s="122"/>
      <c r="F203" s="123"/>
      <c r="G203" s="124" t="str">
        <f t="shared" si="10"/>
        <v/>
      </c>
      <c r="H203" s="120"/>
      <c r="I203" s="133"/>
      <c r="J203" s="140"/>
      <c r="K203" s="169" t="str">
        <f t="shared" si="11"/>
        <v/>
      </c>
    </row>
    <row r="204" spans="1:11" ht="18.75" customHeight="1">
      <c r="A204" t="str">
        <f t="shared" si="9"/>
        <v>198</v>
      </c>
      <c r="B204">
        <f>COUNTIF($G$4:G204,G204)</f>
        <v>198</v>
      </c>
      <c r="C204" s="119"/>
      <c r="D204" s="120"/>
      <c r="E204" s="122"/>
      <c r="F204" s="123"/>
      <c r="G204" s="124" t="str">
        <f t="shared" si="10"/>
        <v/>
      </c>
      <c r="H204" s="120"/>
      <c r="I204" s="133"/>
      <c r="J204" s="140"/>
      <c r="K204" s="169" t="str">
        <f t="shared" si="11"/>
        <v/>
      </c>
    </row>
    <row r="205" spans="1:11" ht="18.75" customHeight="1">
      <c r="A205" t="str">
        <f t="shared" si="9"/>
        <v>199</v>
      </c>
      <c r="B205">
        <f>COUNTIF($G$4:G205,G205)</f>
        <v>199</v>
      </c>
      <c r="C205" s="119"/>
      <c r="D205" s="120"/>
      <c r="E205" s="122"/>
      <c r="F205" s="123"/>
      <c r="G205" s="124" t="str">
        <f t="shared" si="10"/>
        <v/>
      </c>
      <c r="H205" s="120"/>
      <c r="I205" s="133"/>
      <c r="J205" s="140"/>
      <c r="K205" s="169" t="str">
        <f t="shared" si="11"/>
        <v/>
      </c>
    </row>
    <row r="206" spans="1:11" ht="18.75" customHeight="1">
      <c r="A206" t="str">
        <f t="shared" si="9"/>
        <v>200</v>
      </c>
      <c r="B206">
        <f>COUNTIF($G$4:G206,G206)</f>
        <v>200</v>
      </c>
      <c r="C206" s="119"/>
      <c r="D206" s="120"/>
      <c r="E206" s="122"/>
      <c r="F206" s="123"/>
      <c r="G206" s="124" t="str">
        <f t="shared" si="10"/>
        <v/>
      </c>
      <c r="H206" s="120"/>
      <c r="I206" s="133"/>
      <c r="J206" s="140"/>
      <c r="K206" s="169" t="str">
        <f t="shared" si="11"/>
        <v/>
      </c>
    </row>
    <row r="207" spans="1:11" ht="18.75" customHeight="1">
      <c r="A207" t="str">
        <f t="shared" si="9"/>
        <v>201</v>
      </c>
      <c r="B207">
        <f>COUNTIF($G$4:G207,G207)</f>
        <v>201</v>
      </c>
      <c r="C207" s="119"/>
      <c r="D207" s="120"/>
      <c r="E207" s="122"/>
      <c r="F207" s="123"/>
      <c r="G207" s="124" t="str">
        <f t="shared" si="10"/>
        <v/>
      </c>
      <c r="H207" s="120"/>
      <c r="I207" s="133"/>
      <c r="J207" s="140"/>
      <c r="K207" s="169" t="str">
        <f t="shared" si="11"/>
        <v/>
      </c>
    </row>
    <row r="208" spans="1:11" ht="18.75" customHeight="1">
      <c r="A208" t="str">
        <f t="shared" si="9"/>
        <v>202</v>
      </c>
      <c r="B208">
        <f>COUNTIF($G$4:G208,G208)</f>
        <v>202</v>
      </c>
      <c r="C208" s="119"/>
      <c r="D208" s="120"/>
      <c r="E208" s="122"/>
      <c r="F208" s="123"/>
      <c r="G208" s="124" t="str">
        <f t="shared" si="10"/>
        <v/>
      </c>
      <c r="H208" s="120"/>
      <c r="I208" s="133"/>
      <c r="J208" s="140"/>
      <c r="K208" s="169" t="str">
        <f t="shared" si="11"/>
        <v/>
      </c>
    </row>
    <row r="209" spans="1:11" ht="18.75" customHeight="1">
      <c r="A209" t="str">
        <f t="shared" si="9"/>
        <v>203</v>
      </c>
      <c r="B209">
        <f>COUNTIF($G$4:G209,G209)</f>
        <v>203</v>
      </c>
      <c r="C209" s="119"/>
      <c r="D209" s="120"/>
      <c r="E209" s="122"/>
      <c r="F209" s="123"/>
      <c r="G209" s="124" t="str">
        <f t="shared" si="10"/>
        <v/>
      </c>
      <c r="H209" s="120"/>
      <c r="I209" s="133"/>
      <c r="J209" s="140"/>
      <c r="K209" s="169" t="str">
        <f t="shared" si="11"/>
        <v/>
      </c>
    </row>
    <row r="210" spans="1:11" ht="18.75" customHeight="1">
      <c r="A210" t="str">
        <f t="shared" si="9"/>
        <v>204</v>
      </c>
      <c r="B210">
        <f>COUNTIF($G$4:G210,G210)</f>
        <v>204</v>
      </c>
      <c r="C210" s="119"/>
      <c r="D210" s="120"/>
      <c r="E210" s="122"/>
      <c r="F210" s="123"/>
      <c r="G210" s="124" t="str">
        <f t="shared" si="10"/>
        <v/>
      </c>
      <c r="H210" s="120"/>
      <c r="I210" s="133"/>
      <c r="J210" s="140"/>
      <c r="K210" s="169" t="str">
        <f t="shared" si="11"/>
        <v/>
      </c>
    </row>
    <row r="211" spans="1:11" ht="18.75" customHeight="1">
      <c r="A211" t="str">
        <f t="shared" si="9"/>
        <v>205</v>
      </c>
      <c r="B211">
        <f>COUNTIF($G$4:G211,G211)</f>
        <v>205</v>
      </c>
      <c r="C211" s="119"/>
      <c r="D211" s="120"/>
      <c r="E211" s="122"/>
      <c r="F211" s="123"/>
      <c r="G211" s="124" t="str">
        <f t="shared" si="10"/>
        <v/>
      </c>
      <c r="H211" s="120"/>
      <c r="I211" s="133"/>
      <c r="J211" s="140"/>
      <c r="K211" s="169" t="str">
        <f t="shared" si="11"/>
        <v/>
      </c>
    </row>
    <row r="212" spans="1:11" ht="18.75" customHeight="1">
      <c r="A212" t="str">
        <f t="shared" si="9"/>
        <v>206</v>
      </c>
      <c r="B212">
        <f>COUNTIF($G$4:G212,G212)</f>
        <v>206</v>
      </c>
      <c r="C212" s="119"/>
      <c r="D212" s="120"/>
      <c r="E212" s="122"/>
      <c r="F212" s="123"/>
      <c r="G212" s="124" t="str">
        <f t="shared" si="10"/>
        <v/>
      </c>
      <c r="H212" s="120"/>
      <c r="I212" s="133"/>
      <c r="J212" s="140"/>
      <c r="K212" s="169" t="str">
        <f t="shared" si="11"/>
        <v/>
      </c>
    </row>
    <row r="213" spans="1:11" ht="18.75" customHeight="1">
      <c r="A213" t="str">
        <f t="shared" si="9"/>
        <v>207</v>
      </c>
      <c r="B213">
        <f>COUNTIF($G$4:G213,G213)</f>
        <v>207</v>
      </c>
      <c r="C213" s="119"/>
      <c r="D213" s="120"/>
      <c r="E213" s="122"/>
      <c r="F213" s="123"/>
      <c r="G213" s="124" t="str">
        <f t="shared" si="10"/>
        <v/>
      </c>
      <c r="H213" s="120"/>
      <c r="I213" s="133"/>
      <c r="J213" s="140"/>
      <c r="K213" s="169" t="str">
        <f t="shared" si="11"/>
        <v/>
      </c>
    </row>
    <row r="214" spans="1:11" ht="18.75" customHeight="1">
      <c r="A214" t="str">
        <f t="shared" si="9"/>
        <v>208</v>
      </c>
      <c r="B214">
        <f>COUNTIF($G$4:G214,G214)</f>
        <v>208</v>
      </c>
      <c r="C214" s="119"/>
      <c r="D214" s="120"/>
      <c r="E214" s="122"/>
      <c r="F214" s="123"/>
      <c r="G214" s="124" t="str">
        <f t="shared" si="10"/>
        <v/>
      </c>
      <c r="H214" s="120"/>
      <c r="I214" s="133"/>
      <c r="J214" s="140"/>
      <c r="K214" s="169" t="str">
        <f t="shared" si="11"/>
        <v/>
      </c>
    </row>
    <row r="215" spans="1:11" ht="18.75" customHeight="1">
      <c r="A215" t="str">
        <f t="shared" si="9"/>
        <v>209</v>
      </c>
      <c r="B215">
        <f>COUNTIF($G$4:G215,G215)</f>
        <v>209</v>
      </c>
      <c r="C215" s="119"/>
      <c r="D215" s="120"/>
      <c r="E215" s="122"/>
      <c r="F215" s="123"/>
      <c r="G215" s="124" t="str">
        <f t="shared" si="10"/>
        <v/>
      </c>
      <c r="H215" s="120"/>
      <c r="I215" s="133"/>
      <c r="J215" s="140"/>
      <c r="K215" s="169" t="str">
        <f t="shared" si="11"/>
        <v/>
      </c>
    </row>
    <row r="216" spans="1:11" ht="18.75" customHeight="1">
      <c r="A216" t="str">
        <f t="shared" si="9"/>
        <v>210</v>
      </c>
      <c r="B216">
        <f>COUNTIF($G$4:G216,G216)</f>
        <v>210</v>
      </c>
      <c r="C216" s="119"/>
      <c r="D216" s="120"/>
      <c r="E216" s="122"/>
      <c r="F216" s="123"/>
      <c r="G216" s="124" t="str">
        <f t="shared" si="10"/>
        <v/>
      </c>
      <c r="H216" s="120"/>
      <c r="I216" s="133"/>
      <c r="J216" s="140"/>
      <c r="K216" s="169" t="str">
        <f t="shared" si="11"/>
        <v/>
      </c>
    </row>
    <row r="217" spans="1:11" ht="18.75" customHeight="1">
      <c r="A217" t="str">
        <f t="shared" si="9"/>
        <v>211</v>
      </c>
      <c r="B217">
        <f>COUNTIF($G$4:G217,G217)</f>
        <v>211</v>
      </c>
      <c r="C217" s="119"/>
      <c r="D217" s="120"/>
      <c r="E217" s="122"/>
      <c r="F217" s="123"/>
      <c r="G217" s="124" t="str">
        <f t="shared" si="10"/>
        <v/>
      </c>
      <c r="H217" s="120"/>
      <c r="I217" s="133"/>
      <c r="J217" s="140"/>
      <c r="K217" s="169" t="str">
        <f t="shared" si="11"/>
        <v/>
      </c>
    </row>
    <row r="218" spans="1:11" ht="18.75" customHeight="1">
      <c r="A218" t="str">
        <f t="shared" si="9"/>
        <v>212</v>
      </c>
      <c r="B218">
        <f>COUNTIF($G$4:G218,G218)</f>
        <v>212</v>
      </c>
      <c r="C218" s="119"/>
      <c r="D218" s="120"/>
      <c r="E218" s="122"/>
      <c r="F218" s="123"/>
      <c r="G218" s="124" t="str">
        <f t="shared" si="10"/>
        <v/>
      </c>
      <c r="H218" s="120"/>
      <c r="I218" s="133"/>
      <c r="J218" s="140"/>
      <c r="K218" s="169" t="str">
        <f t="shared" si="11"/>
        <v/>
      </c>
    </row>
    <row r="219" spans="1:11" ht="18.75" customHeight="1">
      <c r="A219" t="str">
        <f t="shared" si="9"/>
        <v>213</v>
      </c>
      <c r="B219">
        <f>COUNTIF($G$4:G219,G219)</f>
        <v>213</v>
      </c>
      <c r="C219" s="119"/>
      <c r="D219" s="120"/>
      <c r="E219" s="122"/>
      <c r="F219" s="123"/>
      <c r="G219" s="124" t="str">
        <f t="shared" si="10"/>
        <v/>
      </c>
      <c r="H219" s="120"/>
      <c r="I219" s="133"/>
      <c r="J219" s="140"/>
      <c r="K219" s="169" t="str">
        <f t="shared" si="11"/>
        <v/>
      </c>
    </row>
    <row r="220" spans="1:11" ht="18.75" customHeight="1">
      <c r="A220" t="str">
        <f t="shared" si="9"/>
        <v>214</v>
      </c>
      <c r="B220">
        <f>COUNTIF($G$4:G220,G220)</f>
        <v>214</v>
      </c>
      <c r="C220" s="119"/>
      <c r="D220" s="120"/>
      <c r="E220" s="122"/>
      <c r="F220" s="123"/>
      <c r="G220" s="124" t="str">
        <f t="shared" si="10"/>
        <v/>
      </c>
      <c r="H220" s="120"/>
      <c r="I220" s="133"/>
      <c r="J220" s="140"/>
      <c r="K220" s="169" t="str">
        <f t="shared" si="11"/>
        <v/>
      </c>
    </row>
    <row r="221" spans="1:11" ht="18.75" customHeight="1">
      <c r="A221" t="str">
        <f t="shared" si="9"/>
        <v>215</v>
      </c>
      <c r="B221">
        <f>COUNTIF($G$4:G221,G221)</f>
        <v>215</v>
      </c>
      <c r="C221" s="119"/>
      <c r="D221" s="120"/>
      <c r="E221" s="122"/>
      <c r="F221" s="123"/>
      <c r="G221" s="124" t="str">
        <f t="shared" si="10"/>
        <v/>
      </c>
      <c r="H221" s="120"/>
      <c r="I221" s="133"/>
      <c r="J221" s="140"/>
      <c r="K221" s="169" t="str">
        <f t="shared" si="11"/>
        <v/>
      </c>
    </row>
    <row r="222" spans="1:11" ht="18.75" customHeight="1">
      <c r="A222" t="str">
        <f t="shared" si="9"/>
        <v>216</v>
      </c>
      <c r="B222">
        <f>COUNTIF($G$4:G222,G222)</f>
        <v>216</v>
      </c>
      <c r="C222" s="119"/>
      <c r="D222" s="120"/>
      <c r="E222" s="122"/>
      <c r="F222" s="123"/>
      <c r="G222" s="124" t="str">
        <f t="shared" si="10"/>
        <v/>
      </c>
      <c r="H222" s="120"/>
      <c r="I222" s="133"/>
      <c r="J222" s="140"/>
      <c r="K222" s="169" t="str">
        <f t="shared" si="11"/>
        <v/>
      </c>
    </row>
    <row r="223" spans="1:11" ht="18.75" customHeight="1">
      <c r="A223" t="str">
        <f t="shared" si="9"/>
        <v>217</v>
      </c>
      <c r="B223">
        <f>COUNTIF($G$4:G223,G223)</f>
        <v>217</v>
      </c>
      <c r="C223" s="119"/>
      <c r="D223" s="120"/>
      <c r="E223" s="122"/>
      <c r="F223" s="123"/>
      <c r="G223" s="124" t="str">
        <f t="shared" si="10"/>
        <v/>
      </c>
      <c r="H223" s="120"/>
      <c r="I223" s="133"/>
      <c r="J223" s="140"/>
      <c r="K223" s="169" t="str">
        <f t="shared" si="11"/>
        <v/>
      </c>
    </row>
    <row r="224" spans="1:11" ht="18.75" customHeight="1">
      <c r="C224" s="147"/>
      <c r="D224" s="151"/>
      <c r="E224" s="153"/>
      <c r="F224" s="153"/>
      <c r="G224" s="153"/>
      <c r="H224" s="156" t="s">
        <v>88</v>
      </c>
      <c r="I224" s="160">
        <f>SUM(I172:I223)</f>
        <v>0</v>
      </c>
      <c r="J224" s="141">
        <f>SUM(J172:J223)</f>
        <v>0</v>
      </c>
      <c r="K224" s="170"/>
    </row>
    <row r="225" spans="1:11" ht="18.75" customHeight="1">
      <c r="C225" s="148"/>
      <c r="D225" s="152"/>
      <c r="E225" s="154"/>
      <c r="F225" s="154"/>
      <c r="G225" s="154"/>
      <c r="H225" s="157" t="s">
        <v>65</v>
      </c>
      <c r="I225" s="161">
        <f>I56+I112+I168+I224</f>
        <v>0</v>
      </c>
      <c r="J225" s="165">
        <f>J56+J112+J168+J224</f>
        <v>0</v>
      </c>
      <c r="K225" s="171">
        <f>I225-J225</f>
        <v>0</v>
      </c>
    </row>
    <row r="226" spans="1:11" ht="30" customHeight="1">
      <c r="E226" s="44"/>
      <c r="F226" s="44"/>
      <c r="G226" s="44"/>
      <c r="I226" s="162"/>
      <c r="J226" s="166"/>
      <c r="K226" s="172" t="s">
        <v>74</v>
      </c>
    </row>
    <row r="227" spans="1:11" s="9" customFormat="1" ht="13.95">
      <c r="C227" s="146" t="s">
        <v>1</v>
      </c>
      <c r="D227" s="150" t="s">
        <v>5</v>
      </c>
      <c r="E227" s="150" t="s">
        <v>32</v>
      </c>
      <c r="F227" s="150" t="s">
        <v>21</v>
      </c>
      <c r="G227" s="150" t="s">
        <v>12</v>
      </c>
      <c r="H227" s="150" t="s">
        <v>13</v>
      </c>
      <c r="I227" s="159" t="s">
        <v>10</v>
      </c>
      <c r="J227" s="164" t="s">
        <v>16</v>
      </c>
      <c r="K227" s="168" t="s">
        <v>18</v>
      </c>
    </row>
    <row r="228" spans="1:11" ht="18.75" customHeight="1">
      <c r="A228" t="str">
        <f t="shared" ref="A228:A279" si="12">G228&amp;B228</f>
        <v>221</v>
      </c>
      <c r="B228">
        <f>COUNTIF($G$4:G228,G228)</f>
        <v>221</v>
      </c>
      <c r="C228" s="119"/>
      <c r="D228" s="120"/>
      <c r="E228" s="122"/>
      <c r="F228" s="123"/>
      <c r="G228" s="124" t="str">
        <f t="shared" ref="G228:G279" si="13">IF(AND(E228="収入",F228=1),"会費",(IF(AND(E228="収入",F228=2),"補助金および助成金",(IF(AND(E228="収入",F228=3),"寄付金",(IF(AND(E228="収入",F228=4),"雑収入",(IF(AND(E228="収入",F228=5),"前年度繰越金",(IF(AND(E228="支出",F228=1),"社会奉仕活動",(IF(AND(E228="支出",F228=2),"生きがいを高める活動",(IF(AND(E228="支出",F228=3),"健康を進める活動",(IF(AND(E228="支出",F228=4),"その他の社会活動",(IF(AND(E228="支出",F228=5),"補助対象外","")))))))))))))))))))</f>
        <v/>
      </c>
      <c r="H228" s="120"/>
      <c r="I228" s="133"/>
      <c r="J228" s="140"/>
      <c r="K228" s="169" t="str">
        <f>IF(AND((E228="収入"),I228&gt;0),(K225+I228),(IF(AND((E228="支出"),J228&gt;0),(K225-J228),"")))</f>
        <v/>
      </c>
    </row>
    <row r="229" spans="1:11" ht="18.75" customHeight="1">
      <c r="A229" t="str">
        <f t="shared" si="12"/>
        <v>222</v>
      </c>
      <c r="B229">
        <f>COUNTIF($G$4:G229,G229)</f>
        <v>222</v>
      </c>
      <c r="C229" s="119"/>
      <c r="D229" s="120"/>
      <c r="E229" s="122"/>
      <c r="F229" s="123"/>
      <c r="G229" s="124" t="str">
        <f t="shared" si="13"/>
        <v/>
      </c>
      <c r="H229" s="120"/>
      <c r="I229" s="133"/>
      <c r="J229" s="140"/>
      <c r="K229" s="169" t="str">
        <f t="shared" ref="K229:K279" si="14">IF(AND((E229="収入"),I229&gt;0),(K228+I229),(IF(AND((E229="支出"),J229&gt;0),(K228-J229),"")))</f>
        <v/>
      </c>
    </row>
    <row r="230" spans="1:11" ht="18.75" customHeight="1">
      <c r="A230" t="str">
        <f t="shared" si="12"/>
        <v>223</v>
      </c>
      <c r="B230">
        <f>COUNTIF($G$4:G230,G230)</f>
        <v>223</v>
      </c>
      <c r="C230" s="119"/>
      <c r="D230" s="120"/>
      <c r="E230" s="122"/>
      <c r="F230" s="123"/>
      <c r="G230" s="124" t="str">
        <f t="shared" si="13"/>
        <v/>
      </c>
      <c r="H230" s="120"/>
      <c r="I230" s="133"/>
      <c r="J230" s="140"/>
      <c r="K230" s="169" t="str">
        <f t="shared" si="14"/>
        <v/>
      </c>
    </row>
    <row r="231" spans="1:11" ht="18.75" customHeight="1">
      <c r="A231" t="str">
        <f t="shared" si="12"/>
        <v>224</v>
      </c>
      <c r="B231">
        <f>COUNTIF($G$4:G231,G231)</f>
        <v>224</v>
      </c>
      <c r="C231" s="119"/>
      <c r="D231" s="120"/>
      <c r="E231" s="122"/>
      <c r="F231" s="123"/>
      <c r="G231" s="124" t="str">
        <f t="shared" si="13"/>
        <v/>
      </c>
      <c r="H231" s="120"/>
      <c r="I231" s="133"/>
      <c r="J231" s="140"/>
      <c r="K231" s="169" t="str">
        <f t="shared" si="14"/>
        <v/>
      </c>
    </row>
    <row r="232" spans="1:11" ht="18.75" customHeight="1">
      <c r="A232" t="str">
        <f t="shared" si="12"/>
        <v>225</v>
      </c>
      <c r="B232">
        <f>COUNTIF($G$4:G232,G232)</f>
        <v>225</v>
      </c>
      <c r="C232" s="119"/>
      <c r="D232" s="120"/>
      <c r="E232" s="122"/>
      <c r="F232" s="123"/>
      <c r="G232" s="124" t="str">
        <f t="shared" si="13"/>
        <v/>
      </c>
      <c r="H232" s="120"/>
      <c r="I232" s="133"/>
      <c r="J232" s="140"/>
      <c r="K232" s="169" t="str">
        <f t="shared" si="14"/>
        <v/>
      </c>
    </row>
    <row r="233" spans="1:11" ht="18.75" customHeight="1">
      <c r="A233" t="str">
        <f t="shared" si="12"/>
        <v>226</v>
      </c>
      <c r="B233">
        <f>COUNTIF($G$4:G233,G233)</f>
        <v>226</v>
      </c>
      <c r="C233" s="119"/>
      <c r="D233" s="120"/>
      <c r="E233" s="122"/>
      <c r="F233" s="123"/>
      <c r="G233" s="124" t="str">
        <f t="shared" si="13"/>
        <v/>
      </c>
      <c r="H233" s="120"/>
      <c r="I233" s="133"/>
      <c r="J233" s="140"/>
      <c r="K233" s="169" t="str">
        <f t="shared" si="14"/>
        <v/>
      </c>
    </row>
    <row r="234" spans="1:11" ht="18.75" customHeight="1">
      <c r="A234" t="str">
        <f t="shared" si="12"/>
        <v>227</v>
      </c>
      <c r="B234">
        <f>COUNTIF($G$4:G234,G234)</f>
        <v>227</v>
      </c>
      <c r="C234" s="119"/>
      <c r="D234" s="120"/>
      <c r="E234" s="122"/>
      <c r="F234" s="123"/>
      <c r="G234" s="124" t="str">
        <f t="shared" si="13"/>
        <v/>
      </c>
      <c r="H234" s="120"/>
      <c r="I234" s="133"/>
      <c r="J234" s="140"/>
      <c r="K234" s="169" t="str">
        <f t="shared" si="14"/>
        <v/>
      </c>
    </row>
    <row r="235" spans="1:11" ht="18.75" customHeight="1">
      <c r="A235" t="str">
        <f t="shared" si="12"/>
        <v>228</v>
      </c>
      <c r="B235">
        <f>COUNTIF($G$4:G235,G235)</f>
        <v>228</v>
      </c>
      <c r="C235" s="119"/>
      <c r="D235" s="120"/>
      <c r="E235" s="122"/>
      <c r="F235" s="123"/>
      <c r="G235" s="124" t="str">
        <f t="shared" si="13"/>
        <v/>
      </c>
      <c r="H235" s="120"/>
      <c r="I235" s="133"/>
      <c r="J235" s="140"/>
      <c r="K235" s="169" t="str">
        <f t="shared" si="14"/>
        <v/>
      </c>
    </row>
    <row r="236" spans="1:11" ht="18.75" customHeight="1">
      <c r="A236" t="str">
        <f t="shared" si="12"/>
        <v>229</v>
      </c>
      <c r="B236">
        <f>COUNTIF($G$4:G236,G236)</f>
        <v>229</v>
      </c>
      <c r="C236" s="119"/>
      <c r="D236" s="120"/>
      <c r="E236" s="122"/>
      <c r="F236" s="123"/>
      <c r="G236" s="124" t="str">
        <f t="shared" si="13"/>
        <v/>
      </c>
      <c r="H236" s="120"/>
      <c r="I236" s="133"/>
      <c r="J236" s="140"/>
      <c r="K236" s="169" t="str">
        <f t="shared" si="14"/>
        <v/>
      </c>
    </row>
    <row r="237" spans="1:11" ht="18.75" customHeight="1">
      <c r="A237" t="str">
        <f t="shared" si="12"/>
        <v>230</v>
      </c>
      <c r="B237">
        <f>COUNTIF($G$4:G237,G237)</f>
        <v>230</v>
      </c>
      <c r="C237" s="119"/>
      <c r="D237" s="120"/>
      <c r="E237" s="122"/>
      <c r="F237" s="123"/>
      <c r="G237" s="124" t="str">
        <f t="shared" si="13"/>
        <v/>
      </c>
      <c r="H237" s="120"/>
      <c r="I237" s="133"/>
      <c r="J237" s="140"/>
      <c r="K237" s="169" t="str">
        <f t="shared" si="14"/>
        <v/>
      </c>
    </row>
    <row r="238" spans="1:11" ht="18.75" customHeight="1">
      <c r="A238" t="str">
        <f t="shared" si="12"/>
        <v>231</v>
      </c>
      <c r="B238">
        <f>COUNTIF($G$4:G238,G238)</f>
        <v>231</v>
      </c>
      <c r="C238" s="119"/>
      <c r="D238" s="120"/>
      <c r="E238" s="122"/>
      <c r="F238" s="123"/>
      <c r="G238" s="124" t="str">
        <f t="shared" si="13"/>
        <v/>
      </c>
      <c r="H238" s="120"/>
      <c r="I238" s="133"/>
      <c r="J238" s="140"/>
      <c r="K238" s="169" t="str">
        <f t="shared" si="14"/>
        <v/>
      </c>
    </row>
    <row r="239" spans="1:11" ht="18.75" customHeight="1">
      <c r="A239" t="str">
        <f t="shared" si="12"/>
        <v>232</v>
      </c>
      <c r="B239">
        <f>COUNTIF($G$4:G239,G239)</f>
        <v>232</v>
      </c>
      <c r="C239" s="119"/>
      <c r="D239" s="120"/>
      <c r="E239" s="122"/>
      <c r="F239" s="123"/>
      <c r="G239" s="124" t="str">
        <f t="shared" si="13"/>
        <v/>
      </c>
      <c r="H239" s="120"/>
      <c r="I239" s="133"/>
      <c r="J239" s="140"/>
      <c r="K239" s="169" t="str">
        <f t="shared" si="14"/>
        <v/>
      </c>
    </row>
    <row r="240" spans="1:11" ht="18.75" customHeight="1">
      <c r="A240" t="str">
        <f t="shared" si="12"/>
        <v>233</v>
      </c>
      <c r="B240">
        <f>COUNTIF($G$4:G240,G240)</f>
        <v>233</v>
      </c>
      <c r="C240" s="119"/>
      <c r="D240" s="120"/>
      <c r="E240" s="122"/>
      <c r="F240" s="123"/>
      <c r="G240" s="124" t="str">
        <f t="shared" si="13"/>
        <v/>
      </c>
      <c r="H240" s="120"/>
      <c r="I240" s="133"/>
      <c r="J240" s="140"/>
      <c r="K240" s="169" t="str">
        <f t="shared" si="14"/>
        <v/>
      </c>
    </row>
    <row r="241" spans="1:11" ht="18.75" customHeight="1">
      <c r="A241" t="str">
        <f t="shared" si="12"/>
        <v>234</v>
      </c>
      <c r="B241">
        <f>COUNTIF($G$4:G241,G241)</f>
        <v>234</v>
      </c>
      <c r="C241" s="119"/>
      <c r="D241" s="120"/>
      <c r="E241" s="122"/>
      <c r="F241" s="123"/>
      <c r="G241" s="124" t="str">
        <f t="shared" si="13"/>
        <v/>
      </c>
      <c r="H241" s="120"/>
      <c r="I241" s="133"/>
      <c r="J241" s="140"/>
      <c r="K241" s="169" t="str">
        <f t="shared" si="14"/>
        <v/>
      </c>
    </row>
    <row r="242" spans="1:11" ht="18.75" customHeight="1">
      <c r="A242" t="str">
        <f t="shared" si="12"/>
        <v>235</v>
      </c>
      <c r="B242">
        <f>COUNTIF($G$4:G242,G242)</f>
        <v>235</v>
      </c>
      <c r="C242" s="119"/>
      <c r="D242" s="120"/>
      <c r="E242" s="122"/>
      <c r="F242" s="123"/>
      <c r="G242" s="124" t="str">
        <f t="shared" si="13"/>
        <v/>
      </c>
      <c r="H242" s="120"/>
      <c r="I242" s="133"/>
      <c r="J242" s="140"/>
      <c r="K242" s="169" t="str">
        <f t="shared" si="14"/>
        <v/>
      </c>
    </row>
    <row r="243" spans="1:11" ht="18.75" customHeight="1">
      <c r="A243" t="str">
        <f t="shared" si="12"/>
        <v>236</v>
      </c>
      <c r="B243">
        <f>COUNTIF($G$4:G243,G243)</f>
        <v>236</v>
      </c>
      <c r="C243" s="119"/>
      <c r="D243" s="120"/>
      <c r="E243" s="122"/>
      <c r="F243" s="123"/>
      <c r="G243" s="124" t="str">
        <f t="shared" si="13"/>
        <v/>
      </c>
      <c r="H243" s="120"/>
      <c r="I243" s="133"/>
      <c r="J243" s="140"/>
      <c r="K243" s="169" t="str">
        <f t="shared" si="14"/>
        <v/>
      </c>
    </row>
    <row r="244" spans="1:11" ht="18.75" customHeight="1">
      <c r="A244" t="str">
        <f t="shared" si="12"/>
        <v>237</v>
      </c>
      <c r="B244">
        <f>COUNTIF($G$4:G244,G244)</f>
        <v>237</v>
      </c>
      <c r="C244" s="119"/>
      <c r="D244" s="120"/>
      <c r="E244" s="122"/>
      <c r="F244" s="123"/>
      <c r="G244" s="124" t="str">
        <f t="shared" si="13"/>
        <v/>
      </c>
      <c r="H244" s="120"/>
      <c r="I244" s="133"/>
      <c r="J244" s="140"/>
      <c r="K244" s="169" t="str">
        <f t="shared" si="14"/>
        <v/>
      </c>
    </row>
    <row r="245" spans="1:11" ht="18.75" customHeight="1">
      <c r="A245" t="str">
        <f t="shared" si="12"/>
        <v>238</v>
      </c>
      <c r="B245">
        <f>COUNTIF($G$4:G245,G245)</f>
        <v>238</v>
      </c>
      <c r="C245" s="119"/>
      <c r="D245" s="120"/>
      <c r="E245" s="122"/>
      <c r="F245" s="123"/>
      <c r="G245" s="124" t="str">
        <f t="shared" si="13"/>
        <v/>
      </c>
      <c r="H245" s="120"/>
      <c r="I245" s="133"/>
      <c r="J245" s="140"/>
      <c r="K245" s="169" t="str">
        <f t="shared" si="14"/>
        <v/>
      </c>
    </row>
    <row r="246" spans="1:11" ht="18.75" customHeight="1">
      <c r="A246" t="str">
        <f t="shared" si="12"/>
        <v>239</v>
      </c>
      <c r="B246">
        <f>COUNTIF($G$4:G246,G246)</f>
        <v>239</v>
      </c>
      <c r="C246" s="119"/>
      <c r="D246" s="120"/>
      <c r="E246" s="122"/>
      <c r="F246" s="123"/>
      <c r="G246" s="124" t="str">
        <f t="shared" si="13"/>
        <v/>
      </c>
      <c r="H246" s="120"/>
      <c r="I246" s="133"/>
      <c r="J246" s="140"/>
      <c r="K246" s="169" t="str">
        <f t="shared" si="14"/>
        <v/>
      </c>
    </row>
    <row r="247" spans="1:11" ht="18.75" customHeight="1">
      <c r="A247" t="str">
        <f t="shared" si="12"/>
        <v>240</v>
      </c>
      <c r="B247">
        <f>COUNTIF($G$4:G247,G247)</f>
        <v>240</v>
      </c>
      <c r="C247" s="119"/>
      <c r="D247" s="120"/>
      <c r="E247" s="122"/>
      <c r="F247" s="123"/>
      <c r="G247" s="124" t="str">
        <f t="shared" si="13"/>
        <v/>
      </c>
      <c r="H247" s="120"/>
      <c r="I247" s="133"/>
      <c r="J247" s="140"/>
      <c r="K247" s="169" t="str">
        <f t="shared" si="14"/>
        <v/>
      </c>
    </row>
    <row r="248" spans="1:11" ht="18.75" customHeight="1">
      <c r="A248" t="str">
        <f t="shared" si="12"/>
        <v>241</v>
      </c>
      <c r="B248">
        <f>COUNTIF($G$4:G248,G248)</f>
        <v>241</v>
      </c>
      <c r="C248" s="119"/>
      <c r="D248" s="120"/>
      <c r="E248" s="122"/>
      <c r="F248" s="123"/>
      <c r="G248" s="124" t="str">
        <f t="shared" si="13"/>
        <v/>
      </c>
      <c r="H248" s="120"/>
      <c r="I248" s="133"/>
      <c r="J248" s="140"/>
      <c r="K248" s="169" t="str">
        <f t="shared" si="14"/>
        <v/>
      </c>
    </row>
    <row r="249" spans="1:11" ht="18.75" customHeight="1">
      <c r="A249" t="str">
        <f t="shared" si="12"/>
        <v>242</v>
      </c>
      <c r="B249">
        <f>COUNTIF($G$4:G249,G249)</f>
        <v>242</v>
      </c>
      <c r="C249" s="119"/>
      <c r="D249" s="120"/>
      <c r="E249" s="122"/>
      <c r="F249" s="123"/>
      <c r="G249" s="124" t="str">
        <f t="shared" si="13"/>
        <v/>
      </c>
      <c r="H249" s="120"/>
      <c r="I249" s="133"/>
      <c r="J249" s="140"/>
      <c r="K249" s="169" t="str">
        <f t="shared" si="14"/>
        <v/>
      </c>
    </row>
    <row r="250" spans="1:11" ht="18.75" customHeight="1">
      <c r="A250" t="str">
        <f t="shared" si="12"/>
        <v>243</v>
      </c>
      <c r="B250">
        <f>COUNTIF($G$4:G250,G250)</f>
        <v>243</v>
      </c>
      <c r="C250" s="119"/>
      <c r="D250" s="120"/>
      <c r="E250" s="122"/>
      <c r="F250" s="123"/>
      <c r="G250" s="124" t="str">
        <f t="shared" si="13"/>
        <v/>
      </c>
      <c r="H250" s="120"/>
      <c r="I250" s="133"/>
      <c r="J250" s="140"/>
      <c r="K250" s="169" t="str">
        <f t="shared" si="14"/>
        <v/>
      </c>
    </row>
    <row r="251" spans="1:11" ht="18.75" customHeight="1">
      <c r="A251" t="str">
        <f t="shared" si="12"/>
        <v>244</v>
      </c>
      <c r="B251">
        <f>COUNTIF($G$4:G251,G251)</f>
        <v>244</v>
      </c>
      <c r="C251" s="119"/>
      <c r="D251" s="120"/>
      <c r="E251" s="122"/>
      <c r="F251" s="123"/>
      <c r="G251" s="124" t="str">
        <f t="shared" si="13"/>
        <v/>
      </c>
      <c r="H251" s="120"/>
      <c r="I251" s="133"/>
      <c r="J251" s="140"/>
      <c r="K251" s="169" t="str">
        <f t="shared" si="14"/>
        <v/>
      </c>
    </row>
    <row r="252" spans="1:11" ht="18.75" customHeight="1">
      <c r="A252" t="str">
        <f t="shared" si="12"/>
        <v>245</v>
      </c>
      <c r="B252">
        <f>COUNTIF($G$4:G252,G252)</f>
        <v>245</v>
      </c>
      <c r="C252" s="119"/>
      <c r="D252" s="120"/>
      <c r="E252" s="122"/>
      <c r="F252" s="123"/>
      <c r="G252" s="124" t="str">
        <f t="shared" si="13"/>
        <v/>
      </c>
      <c r="H252" s="120"/>
      <c r="I252" s="133"/>
      <c r="J252" s="140"/>
      <c r="K252" s="169" t="str">
        <f t="shared" si="14"/>
        <v/>
      </c>
    </row>
    <row r="253" spans="1:11" ht="18.75" customHeight="1">
      <c r="A253" t="str">
        <f t="shared" si="12"/>
        <v>246</v>
      </c>
      <c r="B253">
        <f>COUNTIF($G$4:G253,G253)</f>
        <v>246</v>
      </c>
      <c r="C253" s="119"/>
      <c r="D253" s="120"/>
      <c r="E253" s="122"/>
      <c r="F253" s="123"/>
      <c r="G253" s="124" t="str">
        <f t="shared" si="13"/>
        <v/>
      </c>
      <c r="H253" s="120"/>
      <c r="I253" s="133"/>
      <c r="J253" s="140"/>
      <c r="K253" s="169" t="str">
        <f t="shared" si="14"/>
        <v/>
      </c>
    </row>
    <row r="254" spans="1:11" ht="18.75" customHeight="1">
      <c r="A254" t="str">
        <f t="shared" si="12"/>
        <v>247</v>
      </c>
      <c r="B254">
        <f>COUNTIF($G$4:G254,G254)</f>
        <v>247</v>
      </c>
      <c r="C254" s="119"/>
      <c r="D254" s="120"/>
      <c r="E254" s="122"/>
      <c r="F254" s="123"/>
      <c r="G254" s="124" t="str">
        <f t="shared" si="13"/>
        <v/>
      </c>
      <c r="H254" s="120"/>
      <c r="I254" s="133"/>
      <c r="J254" s="140"/>
      <c r="K254" s="169" t="str">
        <f t="shared" si="14"/>
        <v/>
      </c>
    </row>
    <row r="255" spans="1:11" ht="18.75" customHeight="1">
      <c r="A255" t="str">
        <f t="shared" si="12"/>
        <v>248</v>
      </c>
      <c r="B255">
        <f>COUNTIF($G$4:G255,G255)</f>
        <v>248</v>
      </c>
      <c r="C255" s="119"/>
      <c r="D255" s="120"/>
      <c r="E255" s="122"/>
      <c r="F255" s="123"/>
      <c r="G255" s="124" t="str">
        <f t="shared" si="13"/>
        <v/>
      </c>
      <c r="H255" s="120"/>
      <c r="I255" s="133"/>
      <c r="J255" s="140"/>
      <c r="K255" s="169" t="str">
        <f t="shared" si="14"/>
        <v/>
      </c>
    </row>
    <row r="256" spans="1:11" ht="18.75" customHeight="1">
      <c r="A256" t="str">
        <f t="shared" si="12"/>
        <v>249</v>
      </c>
      <c r="B256">
        <f>COUNTIF($G$4:G256,G256)</f>
        <v>249</v>
      </c>
      <c r="C256" s="119"/>
      <c r="D256" s="120"/>
      <c r="E256" s="122"/>
      <c r="F256" s="123"/>
      <c r="G256" s="124" t="str">
        <f t="shared" si="13"/>
        <v/>
      </c>
      <c r="H256" s="120"/>
      <c r="I256" s="133"/>
      <c r="J256" s="140"/>
      <c r="K256" s="169" t="str">
        <f t="shared" si="14"/>
        <v/>
      </c>
    </row>
    <row r="257" spans="1:11" ht="18.75" customHeight="1">
      <c r="A257" t="str">
        <f t="shared" si="12"/>
        <v>250</v>
      </c>
      <c r="B257">
        <f>COUNTIF($G$4:G257,G257)</f>
        <v>250</v>
      </c>
      <c r="C257" s="119"/>
      <c r="D257" s="120"/>
      <c r="E257" s="122"/>
      <c r="F257" s="123"/>
      <c r="G257" s="124" t="str">
        <f t="shared" si="13"/>
        <v/>
      </c>
      <c r="H257" s="120"/>
      <c r="I257" s="133"/>
      <c r="J257" s="140"/>
      <c r="K257" s="169" t="str">
        <f t="shared" si="14"/>
        <v/>
      </c>
    </row>
    <row r="258" spans="1:11" ht="18.75" customHeight="1">
      <c r="A258" t="str">
        <f t="shared" si="12"/>
        <v>251</v>
      </c>
      <c r="B258">
        <f>COUNTIF($G$4:G258,G258)</f>
        <v>251</v>
      </c>
      <c r="C258" s="119"/>
      <c r="D258" s="120"/>
      <c r="E258" s="122"/>
      <c r="F258" s="123"/>
      <c r="G258" s="124" t="str">
        <f t="shared" si="13"/>
        <v/>
      </c>
      <c r="H258" s="120"/>
      <c r="I258" s="133"/>
      <c r="J258" s="140"/>
      <c r="K258" s="169" t="str">
        <f t="shared" si="14"/>
        <v/>
      </c>
    </row>
    <row r="259" spans="1:11" ht="18.75" customHeight="1">
      <c r="A259" t="str">
        <f t="shared" si="12"/>
        <v>252</v>
      </c>
      <c r="B259">
        <f>COUNTIF($G$4:G259,G259)</f>
        <v>252</v>
      </c>
      <c r="C259" s="119"/>
      <c r="D259" s="120"/>
      <c r="E259" s="122"/>
      <c r="F259" s="123"/>
      <c r="G259" s="124" t="str">
        <f t="shared" si="13"/>
        <v/>
      </c>
      <c r="H259" s="120"/>
      <c r="I259" s="133"/>
      <c r="J259" s="140"/>
      <c r="K259" s="169" t="str">
        <f t="shared" si="14"/>
        <v/>
      </c>
    </row>
    <row r="260" spans="1:11" ht="18.75" customHeight="1">
      <c r="A260" t="str">
        <f t="shared" si="12"/>
        <v>253</v>
      </c>
      <c r="B260">
        <f>COUNTIF($G$4:G260,G260)</f>
        <v>253</v>
      </c>
      <c r="C260" s="119"/>
      <c r="D260" s="120"/>
      <c r="E260" s="122"/>
      <c r="F260" s="123"/>
      <c r="G260" s="124" t="str">
        <f t="shared" si="13"/>
        <v/>
      </c>
      <c r="H260" s="120"/>
      <c r="I260" s="133"/>
      <c r="J260" s="140"/>
      <c r="K260" s="169" t="str">
        <f t="shared" si="14"/>
        <v/>
      </c>
    </row>
    <row r="261" spans="1:11" ht="18.75" customHeight="1">
      <c r="A261" t="str">
        <f t="shared" si="12"/>
        <v>254</v>
      </c>
      <c r="B261">
        <f>COUNTIF($G$4:G261,G261)</f>
        <v>254</v>
      </c>
      <c r="C261" s="119"/>
      <c r="D261" s="120"/>
      <c r="E261" s="122"/>
      <c r="F261" s="123"/>
      <c r="G261" s="124" t="str">
        <f t="shared" si="13"/>
        <v/>
      </c>
      <c r="H261" s="120"/>
      <c r="I261" s="133"/>
      <c r="J261" s="140"/>
      <c r="K261" s="169" t="str">
        <f t="shared" si="14"/>
        <v/>
      </c>
    </row>
    <row r="262" spans="1:11" ht="18.75" customHeight="1">
      <c r="A262" t="str">
        <f t="shared" si="12"/>
        <v>255</v>
      </c>
      <c r="B262">
        <f>COUNTIF($G$4:G262,G262)</f>
        <v>255</v>
      </c>
      <c r="C262" s="119"/>
      <c r="D262" s="120"/>
      <c r="E262" s="122"/>
      <c r="F262" s="123"/>
      <c r="G262" s="124" t="str">
        <f t="shared" si="13"/>
        <v/>
      </c>
      <c r="H262" s="120"/>
      <c r="I262" s="133"/>
      <c r="J262" s="140"/>
      <c r="K262" s="169" t="str">
        <f t="shared" si="14"/>
        <v/>
      </c>
    </row>
    <row r="263" spans="1:11" ht="18.75" customHeight="1">
      <c r="A263" t="str">
        <f t="shared" si="12"/>
        <v>256</v>
      </c>
      <c r="B263">
        <f>COUNTIF($G$4:G263,G263)</f>
        <v>256</v>
      </c>
      <c r="C263" s="119"/>
      <c r="D263" s="120"/>
      <c r="E263" s="122"/>
      <c r="F263" s="123"/>
      <c r="G263" s="124" t="str">
        <f t="shared" si="13"/>
        <v/>
      </c>
      <c r="H263" s="120"/>
      <c r="I263" s="133"/>
      <c r="J263" s="140"/>
      <c r="K263" s="169" t="str">
        <f t="shared" si="14"/>
        <v/>
      </c>
    </row>
    <row r="264" spans="1:11" ht="18.75" customHeight="1">
      <c r="A264" t="str">
        <f t="shared" si="12"/>
        <v>257</v>
      </c>
      <c r="B264">
        <f>COUNTIF($G$4:G264,G264)</f>
        <v>257</v>
      </c>
      <c r="C264" s="119"/>
      <c r="D264" s="120"/>
      <c r="E264" s="122"/>
      <c r="F264" s="123"/>
      <c r="G264" s="124" t="str">
        <f t="shared" si="13"/>
        <v/>
      </c>
      <c r="H264" s="120"/>
      <c r="I264" s="133"/>
      <c r="J264" s="140"/>
      <c r="K264" s="169" t="str">
        <f t="shared" si="14"/>
        <v/>
      </c>
    </row>
    <row r="265" spans="1:11" ht="18.75" customHeight="1">
      <c r="A265" t="str">
        <f t="shared" si="12"/>
        <v>258</v>
      </c>
      <c r="B265">
        <f>COUNTIF($G$4:G265,G265)</f>
        <v>258</v>
      </c>
      <c r="C265" s="119"/>
      <c r="D265" s="120"/>
      <c r="E265" s="122"/>
      <c r="F265" s="123"/>
      <c r="G265" s="124" t="str">
        <f t="shared" si="13"/>
        <v/>
      </c>
      <c r="H265" s="120"/>
      <c r="I265" s="133"/>
      <c r="J265" s="140"/>
      <c r="K265" s="169" t="str">
        <f t="shared" si="14"/>
        <v/>
      </c>
    </row>
    <row r="266" spans="1:11" ht="18.75" customHeight="1">
      <c r="A266" t="str">
        <f t="shared" si="12"/>
        <v>259</v>
      </c>
      <c r="B266">
        <f>COUNTIF($G$4:G266,G266)</f>
        <v>259</v>
      </c>
      <c r="C266" s="119"/>
      <c r="D266" s="120"/>
      <c r="E266" s="122"/>
      <c r="F266" s="123"/>
      <c r="G266" s="124" t="str">
        <f t="shared" si="13"/>
        <v/>
      </c>
      <c r="H266" s="120"/>
      <c r="I266" s="133"/>
      <c r="J266" s="140"/>
      <c r="K266" s="169" t="str">
        <f t="shared" si="14"/>
        <v/>
      </c>
    </row>
    <row r="267" spans="1:11" ht="18.75" customHeight="1">
      <c r="A267" t="str">
        <f t="shared" si="12"/>
        <v>260</v>
      </c>
      <c r="B267">
        <f>COUNTIF($G$4:G267,G267)</f>
        <v>260</v>
      </c>
      <c r="C267" s="119"/>
      <c r="D267" s="120"/>
      <c r="E267" s="122"/>
      <c r="F267" s="123"/>
      <c r="G267" s="124" t="str">
        <f t="shared" si="13"/>
        <v/>
      </c>
      <c r="H267" s="120"/>
      <c r="I267" s="133"/>
      <c r="J267" s="140"/>
      <c r="K267" s="169" t="str">
        <f t="shared" si="14"/>
        <v/>
      </c>
    </row>
    <row r="268" spans="1:11" ht="18.75" customHeight="1">
      <c r="A268" t="str">
        <f t="shared" si="12"/>
        <v>261</v>
      </c>
      <c r="B268">
        <f>COUNTIF($G$4:G268,G268)</f>
        <v>261</v>
      </c>
      <c r="C268" s="119"/>
      <c r="D268" s="120"/>
      <c r="E268" s="122"/>
      <c r="F268" s="123"/>
      <c r="G268" s="124" t="str">
        <f t="shared" si="13"/>
        <v/>
      </c>
      <c r="H268" s="120"/>
      <c r="I268" s="133"/>
      <c r="J268" s="140"/>
      <c r="K268" s="169" t="str">
        <f t="shared" si="14"/>
        <v/>
      </c>
    </row>
    <row r="269" spans="1:11" ht="18.75" customHeight="1">
      <c r="A269" t="str">
        <f t="shared" si="12"/>
        <v>262</v>
      </c>
      <c r="B269">
        <f>COUNTIF($G$4:G269,G269)</f>
        <v>262</v>
      </c>
      <c r="C269" s="119"/>
      <c r="D269" s="120"/>
      <c r="E269" s="122"/>
      <c r="F269" s="123"/>
      <c r="G269" s="124" t="str">
        <f t="shared" si="13"/>
        <v/>
      </c>
      <c r="H269" s="120"/>
      <c r="I269" s="133"/>
      <c r="J269" s="140"/>
      <c r="K269" s="169" t="str">
        <f t="shared" si="14"/>
        <v/>
      </c>
    </row>
    <row r="270" spans="1:11" ht="18.75" customHeight="1">
      <c r="A270" t="str">
        <f t="shared" si="12"/>
        <v>263</v>
      </c>
      <c r="B270">
        <f>COUNTIF($G$4:G270,G270)</f>
        <v>263</v>
      </c>
      <c r="C270" s="119"/>
      <c r="D270" s="120"/>
      <c r="E270" s="122"/>
      <c r="F270" s="123"/>
      <c r="G270" s="124" t="str">
        <f t="shared" si="13"/>
        <v/>
      </c>
      <c r="H270" s="120"/>
      <c r="I270" s="133"/>
      <c r="J270" s="140"/>
      <c r="K270" s="169" t="str">
        <f t="shared" si="14"/>
        <v/>
      </c>
    </row>
    <row r="271" spans="1:11" ht="18.75" customHeight="1">
      <c r="A271" t="str">
        <f t="shared" si="12"/>
        <v>264</v>
      </c>
      <c r="B271">
        <f>COUNTIF($G$4:G271,G271)</f>
        <v>264</v>
      </c>
      <c r="C271" s="119"/>
      <c r="D271" s="120"/>
      <c r="E271" s="122"/>
      <c r="F271" s="123"/>
      <c r="G271" s="124" t="str">
        <f t="shared" si="13"/>
        <v/>
      </c>
      <c r="H271" s="120"/>
      <c r="I271" s="133"/>
      <c r="J271" s="140"/>
      <c r="K271" s="169" t="str">
        <f t="shared" si="14"/>
        <v/>
      </c>
    </row>
    <row r="272" spans="1:11" ht="18.75" customHeight="1">
      <c r="A272" t="str">
        <f t="shared" si="12"/>
        <v>265</v>
      </c>
      <c r="B272">
        <f>COUNTIF($G$4:G272,G272)</f>
        <v>265</v>
      </c>
      <c r="C272" s="119"/>
      <c r="D272" s="120"/>
      <c r="E272" s="122"/>
      <c r="F272" s="123"/>
      <c r="G272" s="124" t="str">
        <f t="shared" si="13"/>
        <v/>
      </c>
      <c r="H272" s="120"/>
      <c r="I272" s="133"/>
      <c r="J272" s="140"/>
      <c r="K272" s="169" t="str">
        <f t="shared" si="14"/>
        <v/>
      </c>
    </row>
    <row r="273" spans="1:11" ht="18.75" customHeight="1">
      <c r="A273" t="str">
        <f t="shared" si="12"/>
        <v>266</v>
      </c>
      <c r="B273">
        <f>COUNTIF($G$4:G273,G273)</f>
        <v>266</v>
      </c>
      <c r="C273" s="119"/>
      <c r="D273" s="120"/>
      <c r="E273" s="122"/>
      <c r="F273" s="123"/>
      <c r="G273" s="124" t="str">
        <f t="shared" si="13"/>
        <v/>
      </c>
      <c r="H273" s="120"/>
      <c r="I273" s="133"/>
      <c r="J273" s="140"/>
      <c r="K273" s="169" t="str">
        <f t="shared" si="14"/>
        <v/>
      </c>
    </row>
    <row r="274" spans="1:11" ht="18.75" customHeight="1">
      <c r="A274" t="str">
        <f t="shared" si="12"/>
        <v>267</v>
      </c>
      <c r="B274">
        <f>COUNTIF($G$4:G274,G274)</f>
        <v>267</v>
      </c>
      <c r="C274" s="119"/>
      <c r="D274" s="120"/>
      <c r="E274" s="122"/>
      <c r="F274" s="123"/>
      <c r="G274" s="124" t="str">
        <f t="shared" si="13"/>
        <v/>
      </c>
      <c r="H274" s="120"/>
      <c r="I274" s="133"/>
      <c r="J274" s="140"/>
      <c r="K274" s="169" t="str">
        <f t="shared" si="14"/>
        <v/>
      </c>
    </row>
    <row r="275" spans="1:11" ht="18.75" customHeight="1">
      <c r="A275" t="str">
        <f t="shared" si="12"/>
        <v>268</v>
      </c>
      <c r="B275">
        <f>COUNTIF($G$4:G275,G275)</f>
        <v>268</v>
      </c>
      <c r="C275" s="119"/>
      <c r="D275" s="120"/>
      <c r="E275" s="122"/>
      <c r="F275" s="123"/>
      <c r="G275" s="124" t="str">
        <f t="shared" si="13"/>
        <v/>
      </c>
      <c r="H275" s="120"/>
      <c r="I275" s="133"/>
      <c r="J275" s="140"/>
      <c r="K275" s="169" t="str">
        <f t="shared" si="14"/>
        <v/>
      </c>
    </row>
    <row r="276" spans="1:11" ht="18.75" customHeight="1">
      <c r="A276" t="str">
        <f t="shared" si="12"/>
        <v>269</v>
      </c>
      <c r="B276">
        <f>COUNTIF($G$4:G276,G276)</f>
        <v>269</v>
      </c>
      <c r="C276" s="119"/>
      <c r="D276" s="120"/>
      <c r="E276" s="122"/>
      <c r="F276" s="123"/>
      <c r="G276" s="124" t="str">
        <f t="shared" si="13"/>
        <v/>
      </c>
      <c r="H276" s="120"/>
      <c r="I276" s="133"/>
      <c r="J276" s="140"/>
      <c r="K276" s="169" t="str">
        <f t="shared" si="14"/>
        <v/>
      </c>
    </row>
    <row r="277" spans="1:11" ht="18.75" customHeight="1">
      <c r="A277" t="str">
        <f t="shared" si="12"/>
        <v>270</v>
      </c>
      <c r="B277">
        <f>COUNTIF($G$4:G277,G277)</f>
        <v>270</v>
      </c>
      <c r="C277" s="119"/>
      <c r="D277" s="120"/>
      <c r="E277" s="122"/>
      <c r="F277" s="123"/>
      <c r="G277" s="124" t="str">
        <f t="shared" si="13"/>
        <v/>
      </c>
      <c r="H277" s="120"/>
      <c r="I277" s="133"/>
      <c r="J277" s="140"/>
      <c r="K277" s="169" t="str">
        <f t="shared" si="14"/>
        <v/>
      </c>
    </row>
    <row r="278" spans="1:11" ht="18.75" customHeight="1">
      <c r="A278" t="str">
        <f t="shared" si="12"/>
        <v>271</v>
      </c>
      <c r="B278">
        <f>COUNTIF($G$4:G278,G278)</f>
        <v>271</v>
      </c>
      <c r="C278" s="119"/>
      <c r="D278" s="120"/>
      <c r="E278" s="122"/>
      <c r="F278" s="123"/>
      <c r="G278" s="124" t="str">
        <f t="shared" si="13"/>
        <v/>
      </c>
      <c r="H278" s="120"/>
      <c r="I278" s="133"/>
      <c r="J278" s="140"/>
      <c r="K278" s="169" t="str">
        <f t="shared" si="14"/>
        <v/>
      </c>
    </row>
    <row r="279" spans="1:11" ht="18.75" customHeight="1">
      <c r="A279" t="str">
        <f t="shared" si="12"/>
        <v>272</v>
      </c>
      <c r="B279">
        <f>COUNTIF($G$4:G279,G279)</f>
        <v>272</v>
      </c>
      <c r="C279" s="119"/>
      <c r="D279" s="120"/>
      <c r="E279" s="122"/>
      <c r="F279" s="123"/>
      <c r="G279" s="124" t="str">
        <f t="shared" si="13"/>
        <v/>
      </c>
      <c r="H279" s="120"/>
      <c r="I279" s="133"/>
      <c r="J279" s="140"/>
      <c r="K279" s="169" t="str">
        <f t="shared" si="14"/>
        <v/>
      </c>
    </row>
    <row r="280" spans="1:11" ht="18.75" customHeight="1">
      <c r="C280" s="147"/>
      <c r="D280" s="151"/>
      <c r="E280" s="153"/>
      <c r="F280" s="153"/>
      <c r="G280" s="153"/>
      <c r="H280" s="156" t="s">
        <v>81</v>
      </c>
      <c r="I280" s="160">
        <f>SUM(I228:I279)</f>
        <v>0</v>
      </c>
      <c r="J280" s="141">
        <f>SUM(J228:J279)</f>
        <v>0</v>
      </c>
      <c r="K280" s="170"/>
    </row>
    <row r="281" spans="1:11" ht="18.75" customHeight="1">
      <c r="C281" s="148"/>
      <c r="D281" s="152"/>
      <c r="E281" s="154"/>
      <c r="F281" s="154"/>
      <c r="G281" s="154"/>
      <c r="H281" s="157" t="s">
        <v>65</v>
      </c>
      <c r="I281" s="161">
        <f>I56+I112+I168+I224+I280</f>
        <v>0</v>
      </c>
      <c r="J281" s="165">
        <f>J56+J112+J168+J224+J280</f>
        <v>0</v>
      </c>
      <c r="K281" s="171">
        <f>I281-J281</f>
        <v>0</v>
      </c>
    </row>
    <row r="282" spans="1:11" ht="30" customHeight="1">
      <c r="E282" s="44"/>
      <c r="F282" s="44"/>
      <c r="G282" s="44"/>
      <c r="I282" s="162"/>
      <c r="J282" s="166"/>
      <c r="K282" s="172" t="s">
        <v>75</v>
      </c>
    </row>
    <row r="283" spans="1:11" s="9" customFormat="1" ht="13.95">
      <c r="C283" s="146" t="s">
        <v>1</v>
      </c>
      <c r="D283" s="150" t="s">
        <v>5</v>
      </c>
      <c r="E283" s="150" t="s">
        <v>32</v>
      </c>
      <c r="F283" s="150" t="s">
        <v>21</v>
      </c>
      <c r="G283" s="150" t="s">
        <v>12</v>
      </c>
      <c r="H283" s="150" t="s">
        <v>13</v>
      </c>
      <c r="I283" s="159" t="s">
        <v>10</v>
      </c>
      <c r="J283" s="164" t="s">
        <v>16</v>
      </c>
      <c r="K283" s="168" t="s">
        <v>18</v>
      </c>
    </row>
    <row r="284" spans="1:11" ht="18.75" customHeight="1">
      <c r="A284" t="str">
        <f t="shared" ref="A284:A335" si="15">G284&amp;B284</f>
        <v>276</v>
      </c>
      <c r="B284">
        <f>COUNTIF($G$4:G284,G284)</f>
        <v>276</v>
      </c>
      <c r="C284" s="119"/>
      <c r="D284" s="120"/>
      <c r="E284" s="122"/>
      <c r="F284" s="123"/>
      <c r="G284" s="124" t="str">
        <f t="shared" ref="G284:G335" si="16">IF(AND(E284="収入",F284=1),"会費",(IF(AND(E284="収入",F284=2),"補助金および助成金",(IF(AND(E284="収入",F284=3),"寄付金",(IF(AND(E284="収入",F284=4),"雑収入",(IF(AND(E284="収入",F284=5),"前年度繰越金",(IF(AND(E284="支出",F284=1),"社会奉仕活動",(IF(AND(E284="支出",F284=2),"生きがいを高める活動",(IF(AND(E284="支出",F284=3),"健康を進める活動",(IF(AND(E284="支出",F284=4),"その他の社会活動",(IF(AND(E284="支出",F284=5),"補助対象外","")))))))))))))))))))</f>
        <v/>
      </c>
      <c r="H284" s="120"/>
      <c r="I284" s="133"/>
      <c r="J284" s="140"/>
      <c r="K284" s="169" t="str">
        <f>IF(AND((E284="収入"),I284&gt;0),(K281+I284),(IF(AND((E284="支出"),J284&gt;0),(K281-J284),"")))</f>
        <v/>
      </c>
    </row>
    <row r="285" spans="1:11" ht="18.75" customHeight="1">
      <c r="A285" t="str">
        <f t="shared" si="15"/>
        <v>277</v>
      </c>
      <c r="B285">
        <f>COUNTIF($G$4:G285,G285)</f>
        <v>277</v>
      </c>
      <c r="C285" s="119"/>
      <c r="D285" s="120"/>
      <c r="E285" s="122"/>
      <c r="F285" s="123"/>
      <c r="G285" s="124" t="str">
        <f t="shared" si="16"/>
        <v/>
      </c>
      <c r="H285" s="120"/>
      <c r="I285" s="133"/>
      <c r="J285" s="140"/>
      <c r="K285" s="169" t="str">
        <f t="shared" ref="K285:K335" si="17">IF(AND((E285="収入"),I285&gt;0),(K284+I285),(IF(AND((E285="支出"),J285&gt;0),(K284-J285),"")))</f>
        <v/>
      </c>
    </row>
    <row r="286" spans="1:11" ht="18.75" customHeight="1">
      <c r="A286" t="str">
        <f t="shared" si="15"/>
        <v>278</v>
      </c>
      <c r="B286">
        <f>COUNTIF($G$4:G286,G286)</f>
        <v>278</v>
      </c>
      <c r="C286" s="119"/>
      <c r="D286" s="120"/>
      <c r="E286" s="122"/>
      <c r="F286" s="123"/>
      <c r="G286" s="124" t="str">
        <f t="shared" si="16"/>
        <v/>
      </c>
      <c r="H286" s="120"/>
      <c r="I286" s="133"/>
      <c r="J286" s="140"/>
      <c r="K286" s="169" t="str">
        <f t="shared" si="17"/>
        <v/>
      </c>
    </row>
    <row r="287" spans="1:11" ht="18.75" customHeight="1">
      <c r="A287" t="str">
        <f t="shared" si="15"/>
        <v>279</v>
      </c>
      <c r="B287">
        <f>COUNTIF($G$4:G287,G287)</f>
        <v>279</v>
      </c>
      <c r="C287" s="119"/>
      <c r="D287" s="120"/>
      <c r="E287" s="122"/>
      <c r="F287" s="123"/>
      <c r="G287" s="124" t="str">
        <f t="shared" si="16"/>
        <v/>
      </c>
      <c r="H287" s="120"/>
      <c r="I287" s="133"/>
      <c r="J287" s="140"/>
      <c r="K287" s="169" t="str">
        <f t="shared" si="17"/>
        <v/>
      </c>
    </row>
    <row r="288" spans="1:11" ht="18.75" customHeight="1">
      <c r="A288" t="str">
        <f t="shared" si="15"/>
        <v>280</v>
      </c>
      <c r="B288">
        <f>COUNTIF($G$4:G288,G288)</f>
        <v>280</v>
      </c>
      <c r="C288" s="119"/>
      <c r="D288" s="120"/>
      <c r="E288" s="122"/>
      <c r="F288" s="123"/>
      <c r="G288" s="124" t="str">
        <f t="shared" si="16"/>
        <v/>
      </c>
      <c r="H288" s="120"/>
      <c r="I288" s="133"/>
      <c r="J288" s="140"/>
      <c r="K288" s="169" t="str">
        <f t="shared" si="17"/>
        <v/>
      </c>
    </row>
    <row r="289" spans="1:11" ht="18.75" customHeight="1">
      <c r="A289" t="str">
        <f t="shared" si="15"/>
        <v>281</v>
      </c>
      <c r="B289">
        <f>COUNTIF($G$4:G289,G289)</f>
        <v>281</v>
      </c>
      <c r="C289" s="119"/>
      <c r="D289" s="120"/>
      <c r="E289" s="122"/>
      <c r="F289" s="123"/>
      <c r="G289" s="124" t="str">
        <f t="shared" si="16"/>
        <v/>
      </c>
      <c r="H289" s="120"/>
      <c r="I289" s="133"/>
      <c r="J289" s="140"/>
      <c r="K289" s="169" t="str">
        <f t="shared" si="17"/>
        <v/>
      </c>
    </row>
    <row r="290" spans="1:11" ht="18.75" customHeight="1">
      <c r="A290" t="str">
        <f t="shared" si="15"/>
        <v>282</v>
      </c>
      <c r="B290">
        <f>COUNTIF($G$4:G290,G290)</f>
        <v>282</v>
      </c>
      <c r="C290" s="119"/>
      <c r="D290" s="120"/>
      <c r="E290" s="122"/>
      <c r="F290" s="123"/>
      <c r="G290" s="124" t="str">
        <f t="shared" si="16"/>
        <v/>
      </c>
      <c r="H290" s="120"/>
      <c r="I290" s="133"/>
      <c r="J290" s="140"/>
      <c r="K290" s="169" t="str">
        <f t="shared" si="17"/>
        <v/>
      </c>
    </row>
    <row r="291" spans="1:11" ht="18.75" customHeight="1">
      <c r="A291" t="str">
        <f t="shared" si="15"/>
        <v>283</v>
      </c>
      <c r="B291">
        <f>COUNTIF($G$4:G291,G291)</f>
        <v>283</v>
      </c>
      <c r="C291" s="119"/>
      <c r="D291" s="120"/>
      <c r="E291" s="122"/>
      <c r="F291" s="123"/>
      <c r="G291" s="124" t="str">
        <f t="shared" si="16"/>
        <v/>
      </c>
      <c r="H291" s="120"/>
      <c r="I291" s="133"/>
      <c r="J291" s="140"/>
      <c r="K291" s="169" t="str">
        <f t="shared" si="17"/>
        <v/>
      </c>
    </row>
    <row r="292" spans="1:11" ht="18.75" customHeight="1">
      <c r="A292" t="str">
        <f t="shared" si="15"/>
        <v>284</v>
      </c>
      <c r="B292">
        <f>COUNTIF($G$4:G292,G292)</f>
        <v>284</v>
      </c>
      <c r="C292" s="119"/>
      <c r="D292" s="120"/>
      <c r="E292" s="122"/>
      <c r="F292" s="123"/>
      <c r="G292" s="124" t="str">
        <f t="shared" si="16"/>
        <v/>
      </c>
      <c r="H292" s="120"/>
      <c r="I292" s="133"/>
      <c r="J292" s="140"/>
      <c r="K292" s="169" t="str">
        <f t="shared" si="17"/>
        <v/>
      </c>
    </row>
    <row r="293" spans="1:11" ht="18.75" customHeight="1">
      <c r="A293" t="str">
        <f t="shared" si="15"/>
        <v>285</v>
      </c>
      <c r="B293">
        <f>COUNTIF($G$4:G293,G293)</f>
        <v>285</v>
      </c>
      <c r="C293" s="119"/>
      <c r="D293" s="120"/>
      <c r="E293" s="122"/>
      <c r="F293" s="123"/>
      <c r="G293" s="124" t="str">
        <f t="shared" si="16"/>
        <v/>
      </c>
      <c r="H293" s="120"/>
      <c r="I293" s="133"/>
      <c r="J293" s="140"/>
      <c r="K293" s="169" t="str">
        <f t="shared" si="17"/>
        <v/>
      </c>
    </row>
    <row r="294" spans="1:11" ht="18.75" customHeight="1">
      <c r="A294" t="str">
        <f t="shared" si="15"/>
        <v>286</v>
      </c>
      <c r="B294">
        <f>COUNTIF($G$4:G294,G294)</f>
        <v>286</v>
      </c>
      <c r="C294" s="119"/>
      <c r="D294" s="120"/>
      <c r="E294" s="122"/>
      <c r="F294" s="123"/>
      <c r="G294" s="124" t="str">
        <f t="shared" si="16"/>
        <v/>
      </c>
      <c r="H294" s="120"/>
      <c r="I294" s="133"/>
      <c r="J294" s="140"/>
      <c r="K294" s="169" t="str">
        <f t="shared" si="17"/>
        <v/>
      </c>
    </row>
    <row r="295" spans="1:11" ht="18.75" customHeight="1">
      <c r="A295" t="str">
        <f t="shared" si="15"/>
        <v>287</v>
      </c>
      <c r="B295">
        <f>COUNTIF($G$4:G295,G295)</f>
        <v>287</v>
      </c>
      <c r="C295" s="119"/>
      <c r="D295" s="120"/>
      <c r="E295" s="122"/>
      <c r="F295" s="123"/>
      <c r="G295" s="124" t="str">
        <f t="shared" si="16"/>
        <v/>
      </c>
      <c r="H295" s="120"/>
      <c r="I295" s="133"/>
      <c r="J295" s="140"/>
      <c r="K295" s="169" t="str">
        <f t="shared" si="17"/>
        <v/>
      </c>
    </row>
    <row r="296" spans="1:11" ht="18.75" customHeight="1">
      <c r="A296" t="str">
        <f t="shared" si="15"/>
        <v>288</v>
      </c>
      <c r="B296">
        <f>COUNTIF($G$4:G296,G296)</f>
        <v>288</v>
      </c>
      <c r="C296" s="119"/>
      <c r="D296" s="120"/>
      <c r="E296" s="122"/>
      <c r="F296" s="123"/>
      <c r="G296" s="124" t="str">
        <f t="shared" si="16"/>
        <v/>
      </c>
      <c r="H296" s="120"/>
      <c r="I296" s="133"/>
      <c r="J296" s="140"/>
      <c r="K296" s="169" t="str">
        <f t="shared" si="17"/>
        <v/>
      </c>
    </row>
    <row r="297" spans="1:11" ht="18.75" customHeight="1">
      <c r="A297" t="str">
        <f t="shared" si="15"/>
        <v>289</v>
      </c>
      <c r="B297">
        <f>COUNTIF($G$4:G297,G297)</f>
        <v>289</v>
      </c>
      <c r="C297" s="119"/>
      <c r="D297" s="120"/>
      <c r="E297" s="122"/>
      <c r="F297" s="123"/>
      <c r="G297" s="124" t="str">
        <f t="shared" si="16"/>
        <v/>
      </c>
      <c r="H297" s="120"/>
      <c r="I297" s="133"/>
      <c r="J297" s="140"/>
      <c r="K297" s="169" t="str">
        <f t="shared" si="17"/>
        <v/>
      </c>
    </row>
    <row r="298" spans="1:11" ht="18.75" customHeight="1">
      <c r="A298" t="str">
        <f t="shared" si="15"/>
        <v>290</v>
      </c>
      <c r="B298">
        <f>COUNTIF($G$4:G298,G298)</f>
        <v>290</v>
      </c>
      <c r="C298" s="119"/>
      <c r="D298" s="120"/>
      <c r="E298" s="122"/>
      <c r="F298" s="123"/>
      <c r="G298" s="124" t="str">
        <f t="shared" si="16"/>
        <v/>
      </c>
      <c r="H298" s="120"/>
      <c r="I298" s="133"/>
      <c r="J298" s="140"/>
      <c r="K298" s="169" t="str">
        <f t="shared" si="17"/>
        <v/>
      </c>
    </row>
    <row r="299" spans="1:11" ht="18.75" customHeight="1">
      <c r="A299" t="str">
        <f t="shared" si="15"/>
        <v>291</v>
      </c>
      <c r="B299">
        <f>COUNTIF($G$4:G299,G299)</f>
        <v>291</v>
      </c>
      <c r="C299" s="119"/>
      <c r="D299" s="120"/>
      <c r="E299" s="122"/>
      <c r="F299" s="123"/>
      <c r="G299" s="124" t="str">
        <f t="shared" si="16"/>
        <v/>
      </c>
      <c r="H299" s="120"/>
      <c r="I299" s="133"/>
      <c r="J299" s="140"/>
      <c r="K299" s="169" t="str">
        <f t="shared" si="17"/>
        <v/>
      </c>
    </row>
    <row r="300" spans="1:11" ht="18.75" customHeight="1">
      <c r="A300" t="str">
        <f t="shared" si="15"/>
        <v>292</v>
      </c>
      <c r="B300">
        <f>COUNTIF($G$4:G300,G300)</f>
        <v>292</v>
      </c>
      <c r="C300" s="119"/>
      <c r="D300" s="120"/>
      <c r="E300" s="122"/>
      <c r="F300" s="123"/>
      <c r="G300" s="124" t="str">
        <f t="shared" si="16"/>
        <v/>
      </c>
      <c r="H300" s="120"/>
      <c r="I300" s="133"/>
      <c r="J300" s="140"/>
      <c r="K300" s="169" t="str">
        <f t="shared" si="17"/>
        <v/>
      </c>
    </row>
    <row r="301" spans="1:11" ht="18.75" customHeight="1">
      <c r="A301" t="str">
        <f t="shared" si="15"/>
        <v>293</v>
      </c>
      <c r="B301">
        <f>COUNTIF($G$4:G301,G301)</f>
        <v>293</v>
      </c>
      <c r="C301" s="119"/>
      <c r="D301" s="120"/>
      <c r="E301" s="122"/>
      <c r="F301" s="123"/>
      <c r="G301" s="124" t="str">
        <f t="shared" si="16"/>
        <v/>
      </c>
      <c r="H301" s="120"/>
      <c r="I301" s="133"/>
      <c r="J301" s="140"/>
      <c r="K301" s="169" t="str">
        <f t="shared" si="17"/>
        <v/>
      </c>
    </row>
    <row r="302" spans="1:11" ht="18.75" customHeight="1">
      <c r="A302" t="str">
        <f t="shared" si="15"/>
        <v>294</v>
      </c>
      <c r="B302">
        <f>COUNTIF($G$4:G302,G302)</f>
        <v>294</v>
      </c>
      <c r="C302" s="119"/>
      <c r="D302" s="120"/>
      <c r="E302" s="122"/>
      <c r="F302" s="123"/>
      <c r="G302" s="124" t="str">
        <f t="shared" si="16"/>
        <v/>
      </c>
      <c r="H302" s="120"/>
      <c r="I302" s="133"/>
      <c r="J302" s="140"/>
      <c r="K302" s="169" t="str">
        <f t="shared" si="17"/>
        <v/>
      </c>
    </row>
    <row r="303" spans="1:11" ht="18.75" customHeight="1">
      <c r="A303" t="str">
        <f t="shared" si="15"/>
        <v>295</v>
      </c>
      <c r="B303">
        <f>COUNTIF($G$4:G303,G303)</f>
        <v>295</v>
      </c>
      <c r="C303" s="119"/>
      <c r="D303" s="120"/>
      <c r="E303" s="122"/>
      <c r="F303" s="123"/>
      <c r="G303" s="124" t="str">
        <f t="shared" si="16"/>
        <v/>
      </c>
      <c r="H303" s="120"/>
      <c r="I303" s="133"/>
      <c r="J303" s="140"/>
      <c r="K303" s="169" t="str">
        <f t="shared" si="17"/>
        <v/>
      </c>
    </row>
    <row r="304" spans="1:11" ht="18.75" customHeight="1">
      <c r="A304" t="str">
        <f t="shared" si="15"/>
        <v>296</v>
      </c>
      <c r="B304">
        <f>COUNTIF($G$4:G304,G304)</f>
        <v>296</v>
      </c>
      <c r="C304" s="119"/>
      <c r="D304" s="120"/>
      <c r="E304" s="122"/>
      <c r="F304" s="123"/>
      <c r="G304" s="124" t="str">
        <f t="shared" si="16"/>
        <v/>
      </c>
      <c r="H304" s="120"/>
      <c r="I304" s="133"/>
      <c r="J304" s="140"/>
      <c r="K304" s="169" t="str">
        <f t="shared" si="17"/>
        <v/>
      </c>
    </row>
    <row r="305" spans="1:11" ht="18.75" customHeight="1">
      <c r="A305" t="str">
        <f t="shared" si="15"/>
        <v>297</v>
      </c>
      <c r="B305">
        <f>COUNTIF($G$4:G305,G305)</f>
        <v>297</v>
      </c>
      <c r="C305" s="119"/>
      <c r="D305" s="120"/>
      <c r="E305" s="122"/>
      <c r="F305" s="123"/>
      <c r="G305" s="124" t="str">
        <f t="shared" si="16"/>
        <v/>
      </c>
      <c r="H305" s="120"/>
      <c r="I305" s="133"/>
      <c r="J305" s="140"/>
      <c r="K305" s="169" t="str">
        <f t="shared" si="17"/>
        <v/>
      </c>
    </row>
    <row r="306" spans="1:11" ht="18.75" customHeight="1">
      <c r="A306" t="str">
        <f t="shared" si="15"/>
        <v>298</v>
      </c>
      <c r="B306">
        <f>COUNTIF($G$4:G306,G306)</f>
        <v>298</v>
      </c>
      <c r="C306" s="119"/>
      <c r="D306" s="120"/>
      <c r="E306" s="122"/>
      <c r="F306" s="123"/>
      <c r="G306" s="124" t="str">
        <f t="shared" si="16"/>
        <v/>
      </c>
      <c r="H306" s="120"/>
      <c r="I306" s="133"/>
      <c r="J306" s="140"/>
      <c r="K306" s="169" t="str">
        <f t="shared" si="17"/>
        <v/>
      </c>
    </row>
    <row r="307" spans="1:11" ht="18.75" customHeight="1">
      <c r="A307" t="str">
        <f t="shared" si="15"/>
        <v>299</v>
      </c>
      <c r="B307">
        <f>COUNTIF($G$4:G307,G307)</f>
        <v>299</v>
      </c>
      <c r="C307" s="119"/>
      <c r="D307" s="120"/>
      <c r="E307" s="122"/>
      <c r="F307" s="123"/>
      <c r="G307" s="124" t="str">
        <f t="shared" si="16"/>
        <v/>
      </c>
      <c r="H307" s="120"/>
      <c r="I307" s="133"/>
      <c r="J307" s="140"/>
      <c r="K307" s="169" t="str">
        <f t="shared" si="17"/>
        <v/>
      </c>
    </row>
    <row r="308" spans="1:11" ht="18.75" customHeight="1">
      <c r="A308" t="str">
        <f t="shared" si="15"/>
        <v>300</v>
      </c>
      <c r="B308">
        <f>COUNTIF($G$4:G308,G308)</f>
        <v>300</v>
      </c>
      <c r="C308" s="119"/>
      <c r="D308" s="120"/>
      <c r="E308" s="122"/>
      <c r="F308" s="123"/>
      <c r="G308" s="124" t="str">
        <f t="shared" si="16"/>
        <v/>
      </c>
      <c r="H308" s="120"/>
      <c r="I308" s="133"/>
      <c r="J308" s="140"/>
      <c r="K308" s="169" t="str">
        <f t="shared" si="17"/>
        <v/>
      </c>
    </row>
    <row r="309" spans="1:11" ht="18.75" customHeight="1">
      <c r="A309" t="str">
        <f t="shared" si="15"/>
        <v>301</v>
      </c>
      <c r="B309">
        <f>COUNTIF($G$4:G309,G309)</f>
        <v>301</v>
      </c>
      <c r="C309" s="119"/>
      <c r="D309" s="120"/>
      <c r="E309" s="122"/>
      <c r="F309" s="123"/>
      <c r="G309" s="124" t="str">
        <f t="shared" si="16"/>
        <v/>
      </c>
      <c r="H309" s="120"/>
      <c r="I309" s="133"/>
      <c r="J309" s="140"/>
      <c r="K309" s="169" t="str">
        <f t="shared" si="17"/>
        <v/>
      </c>
    </row>
    <row r="310" spans="1:11" ht="18.75" customHeight="1">
      <c r="A310" t="str">
        <f t="shared" si="15"/>
        <v>302</v>
      </c>
      <c r="B310">
        <f>COUNTIF($G$4:G310,G310)</f>
        <v>302</v>
      </c>
      <c r="C310" s="119"/>
      <c r="D310" s="120"/>
      <c r="E310" s="122"/>
      <c r="F310" s="123"/>
      <c r="G310" s="124" t="str">
        <f t="shared" si="16"/>
        <v/>
      </c>
      <c r="H310" s="120"/>
      <c r="I310" s="133"/>
      <c r="J310" s="140"/>
      <c r="K310" s="169" t="str">
        <f t="shared" si="17"/>
        <v/>
      </c>
    </row>
    <row r="311" spans="1:11" ht="18.75" customHeight="1">
      <c r="A311" t="str">
        <f t="shared" si="15"/>
        <v>303</v>
      </c>
      <c r="B311">
        <f>COUNTIF($G$4:G311,G311)</f>
        <v>303</v>
      </c>
      <c r="C311" s="119"/>
      <c r="D311" s="120"/>
      <c r="E311" s="122"/>
      <c r="F311" s="123"/>
      <c r="G311" s="124" t="str">
        <f t="shared" si="16"/>
        <v/>
      </c>
      <c r="H311" s="120"/>
      <c r="I311" s="133"/>
      <c r="J311" s="140"/>
      <c r="K311" s="169" t="str">
        <f t="shared" si="17"/>
        <v/>
      </c>
    </row>
    <row r="312" spans="1:11" ht="18.75" customHeight="1">
      <c r="A312" t="str">
        <f t="shared" si="15"/>
        <v>304</v>
      </c>
      <c r="B312">
        <f>COUNTIF($G$4:G312,G312)</f>
        <v>304</v>
      </c>
      <c r="C312" s="119"/>
      <c r="D312" s="120"/>
      <c r="E312" s="122"/>
      <c r="F312" s="123"/>
      <c r="G312" s="124" t="str">
        <f t="shared" si="16"/>
        <v/>
      </c>
      <c r="H312" s="120"/>
      <c r="I312" s="133"/>
      <c r="J312" s="140"/>
      <c r="K312" s="169" t="str">
        <f t="shared" si="17"/>
        <v/>
      </c>
    </row>
    <row r="313" spans="1:11" ht="18.75" customHeight="1">
      <c r="A313" t="str">
        <f t="shared" si="15"/>
        <v>305</v>
      </c>
      <c r="B313">
        <f>COUNTIF($G$4:G313,G313)</f>
        <v>305</v>
      </c>
      <c r="C313" s="119"/>
      <c r="D313" s="120"/>
      <c r="E313" s="122"/>
      <c r="F313" s="123"/>
      <c r="G313" s="124" t="str">
        <f t="shared" si="16"/>
        <v/>
      </c>
      <c r="H313" s="120"/>
      <c r="I313" s="133"/>
      <c r="J313" s="140"/>
      <c r="K313" s="169" t="str">
        <f t="shared" si="17"/>
        <v/>
      </c>
    </row>
    <row r="314" spans="1:11" ht="18.75" customHeight="1">
      <c r="A314" t="str">
        <f t="shared" si="15"/>
        <v>306</v>
      </c>
      <c r="B314">
        <f>COUNTIF($G$4:G314,G314)</f>
        <v>306</v>
      </c>
      <c r="C314" s="119"/>
      <c r="D314" s="120"/>
      <c r="E314" s="122"/>
      <c r="F314" s="123"/>
      <c r="G314" s="124" t="str">
        <f t="shared" si="16"/>
        <v/>
      </c>
      <c r="H314" s="120"/>
      <c r="I314" s="133"/>
      <c r="J314" s="140"/>
      <c r="K314" s="169" t="str">
        <f t="shared" si="17"/>
        <v/>
      </c>
    </row>
    <row r="315" spans="1:11" ht="18.75" customHeight="1">
      <c r="A315" t="str">
        <f t="shared" si="15"/>
        <v>307</v>
      </c>
      <c r="B315">
        <f>COUNTIF($G$4:G315,G315)</f>
        <v>307</v>
      </c>
      <c r="C315" s="119"/>
      <c r="D315" s="120"/>
      <c r="E315" s="122"/>
      <c r="F315" s="123"/>
      <c r="G315" s="124" t="str">
        <f t="shared" si="16"/>
        <v/>
      </c>
      <c r="H315" s="120"/>
      <c r="I315" s="133"/>
      <c r="J315" s="140"/>
      <c r="K315" s="169" t="str">
        <f t="shared" si="17"/>
        <v/>
      </c>
    </row>
    <row r="316" spans="1:11" ht="18.75" customHeight="1">
      <c r="A316" t="str">
        <f t="shared" si="15"/>
        <v>308</v>
      </c>
      <c r="B316">
        <f>COUNTIF($G$4:G316,G316)</f>
        <v>308</v>
      </c>
      <c r="C316" s="119"/>
      <c r="D316" s="120"/>
      <c r="E316" s="122"/>
      <c r="F316" s="123"/>
      <c r="G316" s="124" t="str">
        <f t="shared" si="16"/>
        <v/>
      </c>
      <c r="H316" s="120"/>
      <c r="I316" s="133"/>
      <c r="J316" s="140"/>
      <c r="K316" s="169" t="str">
        <f t="shared" si="17"/>
        <v/>
      </c>
    </row>
    <row r="317" spans="1:11" ht="18.75" customHeight="1">
      <c r="A317" t="str">
        <f t="shared" si="15"/>
        <v>309</v>
      </c>
      <c r="B317">
        <f>COUNTIF($G$4:G317,G317)</f>
        <v>309</v>
      </c>
      <c r="C317" s="119"/>
      <c r="D317" s="120"/>
      <c r="E317" s="122"/>
      <c r="F317" s="123"/>
      <c r="G317" s="124" t="str">
        <f t="shared" si="16"/>
        <v/>
      </c>
      <c r="H317" s="120"/>
      <c r="I317" s="133"/>
      <c r="J317" s="140"/>
      <c r="K317" s="169" t="str">
        <f t="shared" si="17"/>
        <v/>
      </c>
    </row>
    <row r="318" spans="1:11" ht="18.75" customHeight="1">
      <c r="A318" t="str">
        <f t="shared" si="15"/>
        <v>310</v>
      </c>
      <c r="B318">
        <f>COUNTIF($G$4:G318,G318)</f>
        <v>310</v>
      </c>
      <c r="C318" s="119"/>
      <c r="D318" s="120"/>
      <c r="E318" s="122"/>
      <c r="F318" s="123"/>
      <c r="G318" s="124" t="str">
        <f t="shared" si="16"/>
        <v/>
      </c>
      <c r="H318" s="120"/>
      <c r="I318" s="133"/>
      <c r="J318" s="140"/>
      <c r="K318" s="169" t="str">
        <f t="shared" si="17"/>
        <v/>
      </c>
    </row>
    <row r="319" spans="1:11" ht="18.75" customHeight="1">
      <c r="A319" t="str">
        <f t="shared" si="15"/>
        <v>311</v>
      </c>
      <c r="B319">
        <f>COUNTIF($G$4:G319,G319)</f>
        <v>311</v>
      </c>
      <c r="C319" s="119"/>
      <c r="D319" s="120"/>
      <c r="E319" s="122"/>
      <c r="F319" s="123"/>
      <c r="G319" s="124" t="str">
        <f t="shared" si="16"/>
        <v/>
      </c>
      <c r="H319" s="120"/>
      <c r="I319" s="133"/>
      <c r="J319" s="140"/>
      <c r="K319" s="169" t="str">
        <f t="shared" si="17"/>
        <v/>
      </c>
    </row>
    <row r="320" spans="1:11" ht="18.75" customHeight="1">
      <c r="A320" t="str">
        <f t="shared" si="15"/>
        <v>312</v>
      </c>
      <c r="B320">
        <f>COUNTIF($G$4:G320,G320)</f>
        <v>312</v>
      </c>
      <c r="C320" s="119"/>
      <c r="D320" s="120"/>
      <c r="E320" s="122"/>
      <c r="F320" s="123"/>
      <c r="G320" s="124" t="str">
        <f t="shared" si="16"/>
        <v/>
      </c>
      <c r="H320" s="120"/>
      <c r="I320" s="133"/>
      <c r="J320" s="140"/>
      <c r="K320" s="169" t="str">
        <f t="shared" si="17"/>
        <v/>
      </c>
    </row>
    <row r="321" spans="1:11" ht="18.75" customHeight="1">
      <c r="A321" t="str">
        <f t="shared" si="15"/>
        <v>313</v>
      </c>
      <c r="B321">
        <f>COUNTIF($G$4:G321,G321)</f>
        <v>313</v>
      </c>
      <c r="C321" s="119"/>
      <c r="D321" s="120"/>
      <c r="E321" s="122"/>
      <c r="F321" s="123"/>
      <c r="G321" s="124" t="str">
        <f t="shared" si="16"/>
        <v/>
      </c>
      <c r="H321" s="120"/>
      <c r="I321" s="133"/>
      <c r="J321" s="140"/>
      <c r="K321" s="169" t="str">
        <f t="shared" si="17"/>
        <v/>
      </c>
    </row>
    <row r="322" spans="1:11" ht="18.75" customHeight="1">
      <c r="A322" t="str">
        <f t="shared" si="15"/>
        <v>314</v>
      </c>
      <c r="B322">
        <f>COUNTIF($G$4:G322,G322)</f>
        <v>314</v>
      </c>
      <c r="C322" s="119"/>
      <c r="D322" s="120"/>
      <c r="E322" s="122"/>
      <c r="F322" s="123"/>
      <c r="G322" s="124" t="str">
        <f t="shared" si="16"/>
        <v/>
      </c>
      <c r="H322" s="120"/>
      <c r="I322" s="133"/>
      <c r="J322" s="140"/>
      <c r="K322" s="169" t="str">
        <f t="shared" si="17"/>
        <v/>
      </c>
    </row>
    <row r="323" spans="1:11" ht="18.75" customHeight="1">
      <c r="A323" t="str">
        <f t="shared" si="15"/>
        <v>315</v>
      </c>
      <c r="B323">
        <f>COUNTIF($G$4:G323,G323)</f>
        <v>315</v>
      </c>
      <c r="C323" s="119"/>
      <c r="D323" s="120"/>
      <c r="E323" s="122"/>
      <c r="F323" s="123"/>
      <c r="G323" s="124" t="str">
        <f t="shared" si="16"/>
        <v/>
      </c>
      <c r="H323" s="120"/>
      <c r="I323" s="133"/>
      <c r="J323" s="140"/>
      <c r="K323" s="169" t="str">
        <f t="shared" si="17"/>
        <v/>
      </c>
    </row>
    <row r="324" spans="1:11" ht="18.75" customHeight="1">
      <c r="A324" t="str">
        <f t="shared" si="15"/>
        <v>316</v>
      </c>
      <c r="B324">
        <f>COUNTIF($G$4:G324,G324)</f>
        <v>316</v>
      </c>
      <c r="C324" s="119"/>
      <c r="D324" s="120"/>
      <c r="E324" s="122"/>
      <c r="F324" s="123"/>
      <c r="G324" s="124" t="str">
        <f t="shared" si="16"/>
        <v/>
      </c>
      <c r="H324" s="120"/>
      <c r="I324" s="133"/>
      <c r="J324" s="140"/>
      <c r="K324" s="169" t="str">
        <f t="shared" si="17"/>
        <v/>
      </c>
    </row>
    <row r="325" spans="1:11" ht="18.75" customHeight="1">
      <c r="A325" t="str">
        <f t="shared" si="15"/>
        <v>317</v>
      </c>
      <c r="B325">
        <f>COUNTIF($G$4:G325,G325)</f>
        <v>317</v>
      </c>
      <c r="C325" s="119"/>
      <c r="D325" s="120"/>
      <c r="E325" s="122"/>
      <c r="F325" s="123"/>
      <c r="G325" s="124" t="str">
        <f t="shared" si="16"/>
        <v/>
      </c>
      <c r="H325" s="120"/>
      <c r="I325" s="133"/>
      <c r="J325" s="140"/>
      <c r="K325" s="169" t="str">
        <f t="shared" si="17"/>
        <v/>
      </c>
    </row>
    <row r="326" spans="1:11" ht="18.75" customHeight="1">
      <c r="A326" t="str">
        <f t="shared" si="15"/>
        <v>318</v>
      </c>
      <c r="B326">
        <f>COUNTIF($G$4:G326,G326)</f>
        <v>318</v>
      </c>
      <c r="C326" s="119"/>
      <c r="D326" s="120"/>
      <c r="E326" s="122"/>
      <c r="F326" s="123"/>
      <c r="G326" s="124" t="str">
        <f t="shared" si="16"/>
        <v/>
      </c>
      <c r="H326" s="120"/>
      <c r="I326" s="133"/>
      <c r="J326" s="140"/>
      <c r="K326" s="169" t="str">
        <f t="shared" si="17"/>
        <v/>
      </c>
    </row>
    <row r="327" spans="1:11" ht="18.75" customHeight="1">
      <c r="A327" t="str">
        <f t="shared" si="15"/>
        <v>319</v>
      </c>
      <c r="B327">
        <f>COUNTIF($G$4:G327,G327)</f>
        <v>319</v>
      </c>
      <c r="C327" s="119"/>
      <c r="D327" s="120"/>
      <c r="E327" s="122"/>
      <c r="F327" s="123"/>
      <c r="G327" s="124" t="str">
        <f t="shared" si="16"/>
        <v/>
      </c>
      <c r="H327" s="120"/>
      <c r="I327" s="133"/>
      <c r="J327" s="140"/>
      <c r="K327" s="169" t="str">
        <f t="shared" si="17"/>
        <v/>
      </c>
    </row>
    <row r="328" spans="1:11" ht="18.75" customHeight="1">
      <c r="A328" t="str">
        <f t="shared" si="15"/>
        <v>320</v>
      </c>
      <c r="B328">
        <f>COUNTIF($G$4:G328,G328)</f>
        <v>320</v>
      </c>
      <c r="C328" s="119"/>
      <c r="D328" s="120"/>
      <c r="E328" s="122"/>
      <c r="F328" s="123"/>
      <c r="G328" s="124" t="str">
        <f t="shared" si="16"/>
        <v/>
      </c>
      <c r="H328" s="120"/>
      <c r="I328" s="133"/>
      <c r="J328" s="140"/>
      <c r="K328" s="169" t="str">
        <f t="shared" si="17"/>
        <v/>
      </c>
    </row>
    <row r="329" spans="1:11" ht="18.75" customHeight="1">
      <c r="A329" t="str">
        <f t="shared" si="15"/>
        <v>321</v>
      </c>
      <c r="B329">
        <f>COUNTIF($G$4:G329,G329)</f>
        <v>321</v>
      </c>
      <c r="C329" s="119"/>
      <c r="D329" s="120"/>
      <c r="E329" s="122"/>
      <c r="F329" s="123"/>
      <c r="G329" s="124" t="str">
        <f t="shared" si="16"/>
        <v/>
      </c>
      <c r="H329" s="120"/>
      <c r="I329" s="133"/>
      <c r="J329" s="140"/>
      <c r="K329" s="169" t="str">
        <f t="shared" si="17"/>
        <v/>
      </c>
    </row>
    <row r="330" spans="1:11" ht="18.75" customHeight="1">
      <c r="A330" t="str">
        <f t="shared" si="15"/>
        <v>322</v>
      </c>
      <c r="B330">
        <f>COUNTIF($G$4:G330,G330)</f>
        <v>322</v>
      </c>
      <c r="C330" s="119"/>
      <c r="D330" s="120"/>
      <c r="E330" s="122"/>
      <c r="F330" s="123"/>
      <c r="G330" s="124" t="str">
        <f t="shared" si="16"/>
        <v/>
      </c>
      <c r="H330" s="120"/>
      <c r="I330" s="133"/>
      <c r="J330" s="140"/>
      <c r="K330" s="169" t="str">
        <f t="shared" si="17"/>
        <v/>
      </c>
    </row>
    <row r="331" spans="1:11" ht="18.75" customHeight="1">
      <c r="A331" t="str">
        <f t="shared" si="15"/>
        <v>323</v>
      </c>
      <c r="B331">
        <f>COUNTIF($G$4:G331,G331)</f>
        <v>323</v>
      </c>
      <c r="C331" s="119"/>
      <c r="D331" s="120"/>
      <c r="E331" s="122"/>
      <c r="F331" s="123"/>
      <c r="G331" s="124" t="str">
        <f t="shared" si="16"/>
        <v/>
      </c>
      <c r="H331" s="120"/>
      <c r="I331" s="133"/>
      <c r="J331" s="140"/>
      <c r="K331" s="169" t="str">
        <f t="shared" si="17"/>
        <v/>
      </c>
    </row>
    <row r="332" spans="1:11" ht="18.75" customHeight="1">
      <c r="A332" t="str">
        <f t="shared" si="15"/>
        <v>324</v>
      </c>
      <c r="B332">
        <f>COUNTIF($G$4:G332,G332)</f>
        <v>324</v>
      </c>
      <c r="C332" s="119"/>
      <c r="D332" s="120"/>
      <c r="E332" s="122"/>
      <c r="F332" s="123"/>
      <c r="G332" s="124" t="str">
        <f t="shared" si="16"/>
        <v/>
      </c>
      <c r="H332" s="120"/>
      <c r="I332" s="133"/>
      <c r="J332" s="140"/>
      <c r="K332" s="169" t="str">
        <f t="shared" si="17"/>
        <v/>
      </c>
    </row>
    <row r="333" spans="1:11" ht="18.75" customHeight="1">
      <c r="A333" t="str">
        <f t="shared" si="15"/>
        <v>325</v>
      </c>
      <c r="B333">
        <f>COUNTIF($G$4:G333,G333)</f>
        <v>325</v>
      </c>
      <c r="C333" s="119"/>
      <c r="D333" s="120"/>
      <c r="E333" s="122"/>
      <c r="F333" s="123"/>
      <c r="G333" s="124" t="str">
        <f t="shared" si="16"/>
        <v/>
      </c>
      <c r="H333" s="120"/>
      <c r="I333" s="133"/>
      <c r="J333" s="140"/>
      <c r="K333" s="169" t="str">
        <f t="shared" si="17"/>
        <v/>
      </c>
    </row>
    <row r="334" spans="1:11" ht="18.75" customHeight="1">
      <c r="A334" t="str">
        <f t="shared" si="15"/>
        <v>326</v>
      </c>
      <c r="B334">
        <f>COUNTIF($G$4:G334,G334)</f>
        <v>326</v>
      </c>
      <c r="C334" s="119"/>
      <c r="D334" s="120"/>
      <c r="E334" s="122"/>
      <c r="F334" s="123"/>
      <c r="G334" s="124" t="str">
        <f t="shared" si="16"/>
        <v/>
      </c>
      <c r="H334" s="120"/>
      <c r="I334" s="133"/>
      <c r="J334" s="140"/>
      <c r="K334" s="169" t="str">
        <f t="shared" si="17"/>
        <v/>
      </c>
    </row>
    <row r="335" spans="1:11" ht="18.75" customHeight="1">
      <c r="A335" t="str">
        <f t="shared" si="15"/>
        <v>327</v>
      </c>
      <c r="B335">
        <f>COUNTIF($G$4:G335,G335)</f>
        <v>327</v>
      </c>
      <c r="C335" s="119"/>
      <c r="D335" s="120"/>
      <c r="E335" s="122"/>
      <c r="F335" s="123"/>
      <c r="G335" s="124" t="str">
        <f t="shared" si="16"/>
        <v/>
      </c>
      <c r="H335" s="120"/>
      <c r="I335" s="133"/>
      <c r="J335" s="140"/>
      <c r="K335" s="169" t="str">
        <f t="shared" si="17"/>
        <v/>
      </c>
    </row>
    <row r="336" spans="1:11" ht="18.75" customHeight="1">
      <c r="C336" s="147"/>
      <c r="D336" s="151"/>
      <c r="E336" s="153"/>
      <c r="F336" s="153"/>
      <c r="G336" s="153"/>
      <c r="H336" s="156" t="s">
        <v>89</v>
      </c>
      <c r="I336" s="160">
        <f>SUM(I284:I335)</f>
        <v>0</v>
      </c>
      <c r="J336" s="141">
        <f>SUM(J284:J335)</f>
        <v>0</v>
      </c>
      <c r="K336" s="170"/>
    </row>
    <row r="337" spans="1:11" ht="18.75" customHeight="1">
      <c r="C337" s="148"/>
      <c r="D337" s="152"/>
      <c r="E337" s="154"/>
      <c r="F337" s="154"/>
      <c r="G337" s="154"/>
      <c r="H337" s="157" t="s">
        <v>65</v>
      </c>
      <c r="I337" s="161">
        <f>I56+I112+I168+I224+I280+I336</f>
        <v>0</v>
      </c>
      <c r="J337" s="165">
        <f>J56+J112+J168+J224+J280+J336</f>
        <v>0</v>
      </c>
      <c r="K337" s="171">
        <f>I337-J337</f>
        <v>0</v>
      </c>
    </row>
    <row r="338" spans="1:11" ht="30" customHeight="1">
      <c r="E338" s="44"/>
      <c r="F338" s="44"/>
      <c r="G338" s="44"/>
      <c r="I338" s="162"/>
      <c r="J338" s="166"/>
      <c r="K338" s="172" t="s">
        <v>76</v>
      </c>
    </row>
    <row r="339" spans="1:11" s="9" customFormat="1" ht="13.95">
      <c r="C339" s="146" t="s">
        <v>1</v>
      </c>
      <c r="D339" s="150" t="s">
        <v>5</v>
      </c>
      <c r="E339" s="150" t="s">
        <v>32</v>
      </c>
      <c r="F339" s="150" t="s">
        <v>21</v>
      </c>
      <c r="G339" s="150" t="s">
        <v>12</v>
      </c>
      <c r="H339" s="150" t="s">
        <v>13</v>
      </c>
      <c r="I339" s="159" t="s">
        <v>10</v>
      </c>
      <c r="J339" s="164" t="s">
        <v>16</v>
      </c>
      <c r="K339" s="168" t="s">
        <v>18</v>
      </c>
    </row>
    <row r="340" spans="1:11" ht="18.75" customHeight="1">
      <c r="A340" t="str">
        <f t="shared" ref="A340:A391" si="18">G340&amp;B340</f>
        <v>331</v>
      </c>
      <c r="B340">
        <f>COUNTIF($G$4:G340,G340)</f>
        <v>331</v>
      </c>
      <c r="C340" s="119"/>
      <c r="D340" s="120"/>
      <c r="E340" s="122"/>
      <c r="F340" s="123"/>
      <c r="G340" s="124" t="str">
        <f t="shared" ref="G340:G391" si="19">IF(AND(E340="収入",F340=1),"会費",(IF(AND(E340="収入",F340=2),"補助金および助成金",(IF(AND(E340="収入",F340=3),"寄付金",(IF(AND(E340="収入",F340=4),"雑収入",(IF(AND(E340="収入",F340=5),"前年度繰越金",(IF(AND(E340="支出",F340=1),"社会奉仕活動",(IF(AND(E340="支出",F340=2),"生きがいを高める活動",(IF(AND(E340="支出",F340=3),"健康を進める活動",(IF(AND(E340="支出",F340=4),"その他の社会活動",(IF(AND(E340="支出",F340=5),"補助対象外","")))))))))))))))))))</f>
        <v/>
      </c>
      <c r="H340" s="120"/>
      <c r="I340" s="133"/>
      <c r="J340" s="140"/>
      <c r="K340" s="169" t="str">
        <f>IF(AND((E340="収入"),I340&gt;0),(K337+I340),(IF(AND((E340="支出"),J340&gt;0),(K337-J340),"")))</f>
        <v/>
      </c>
    </row>
    <row r="341" spans="1:11" ht="18.75" customHeight="1">
      <c r="A341" t="str">
        <f t="shared" si="18"/>
        <v>332</v>
      </c>
      <c r="B341">
        <f>COUNTIF($G$4:G341,G341)</f>
        <v>332</v>
      </c>
      <c r="C341" s="119"/>
      <c r="D341" s="120"/>
      <c r="E341" s="122"/>
      <c r="F341" s="123"/>
      <c r="G341" s="124" t="str">
        <f t="shared" si="19"/>
        <v/>
      </c>
      <c r="H341" s="120"/>
      <c r="I341" s="133"/>
      <c r="J341" s="140"/>
      <c r="K341" s="169" t="str">
        <f t="shared" ref="K341:K391" si="20">IF(AND((E341="収入"),I341&gt;0),(K340+I341),(IF(AND((E341="支出"),J341&gt;0),(K340-J341),"")))</f>
        <v/>
      </c>
    </row>
    <row r="342" spans="1:11" ht="18.75" customHeight="1">
      <c r="A342" t="str">
        <f t="shared" si="18"/>
        <v>333</v>
      </c>
      <c r="B342">
        <f>COUNTIF($G$4:G342,G342)</f>
        <v>333</v>
      </c>
      <c r="C342" s="119"/>
      <c r="D342" s="120"/>
      <c r="E342" s="122"/>
      <c r="F342" s="123"/>
      <c r="G342" s="124" t="str">
        <f t="shared" si="19"/>
        <v/>
      </c>
      <c r="H342" s="120"/>
      <c r="I342" s="133"/>
      <c r="J342" s="140"/>
      <c r="K342" s="169" t="str">
        <f t="shared" si="20"/>
        <v/>
      </c>
    </row>
    <row r="343" spans="1:11" ht="18.75" customHeight="1">
      <c r="A343" t="str">
        <f t="shared" si="18"/>
        <v>334</v>
      </c>
      <c r="B343">
        <f>COUNTIF($G$4:G343,G343)</f>
        <v>334</v>
      </c>
      <c r="C343" s="119"/>
      <c r="D343" s="120"/>
      <c r="E343" s="122"/>
      <c r="F343" s="123"/>
      <c r="G343" s="124" t="str">
        <f t="shared" si="19"/>
        <v/>
      </c>
      <c r="H343" s="120"/>
      <c r="I343" s="133"/>
      <c r="J343" s="140"/>
      <c r="K343" s="169" t="str">
        <f t="shared" si="20"/>
        <v/>
      </c>
    </row>
    <row r="344" spans="1:11" ht="18.75" customHeight="1">
      <c r="A344" t="str">
        <f t="shared" si="18"/>
        <v>335</v>
      </c>
      <c r="B344">
        <f>COUNTIF($G$4:G344,G344)</f>
        <v>335</v>
      </c>
      <c r="C344" s="119"/>
      <c r="D344" s="120"/>
      <c r="E344" s="122"/>
      <c r="F344" s="123"/>
      <c r="G344" s="124" t="str">
        <f t="shared" si="19"/>
        <v/>
      </c>
      <c r="H344" s="120"/>
      <c r="I344" s="133"/>
      <c r="J344" s="140"/>
      <c r="K344" s="169" t="str">
        <f t="shared" si="20"/>
        <v/>
      </c>
    </row>
    <row r="345" spans="1:11" ht="18.75" customHeight="1">
      <c r="A345" t="str">
        <f t="shared" si="18"/>
        <v>336</v>
      </c>
      <c r="B345">
        <f>COUNTIF($G$4:G345,G345)</f>
        <v>336</v>
      </c>
      <c r="C345" s="119"/>
      <c r="D345" s="120"/>
      <c r="E345" s="122"/>
      <c r="F345" s="123"/>
      <c r="G345" s="124" t="str">
        <f t="shared" si="19"/>
        <v/>
      </c>
      <c r="H345" s="120"/>
      <c r="I345" s="133"/>
      <c r="J345" s="140"/>
      <c r="K345" s="169" t="str">
        <f t="shared" si="20"/>
        <v/>
      </c>
    </row>
    <row r="346" spans="1:11" ht="18.75" customHeight="1">
      <c r="A346" t="str">
        <f t="shared" si="18"/>
        <v>337</v>
      </c>
      <c r="B346">
        <f>COUNTIF($G$4:G346,G346)</f>
        <v>337</v>
      </c>
      <c r="C346" s="119"/>
      <c r="D346" s="120"/>
      <c r="E346" s="122"/>
      <c r="F346" s="123"/>
      <c r="G346" s="124" t="str">
        <f t="shared" si="19"/>
        <v/>
      </c>
      <c r="H346" s="120"/>
      <c r="I346" s="133"/>
      <c r="J346" s="140"/>
      <c r="K346" s="169" t="str">
        <f t="shared" si="20"/>
        <v/>
      </c>
    </row>
    <row r="347" spans="1:11" ht="18.75" customHeight="1">
      <c r="A347" t="str">
        <f t="shared" si="18"/>
        <v>338</v>
      </c>
      <c r="B347">
        <f>COUNTIF($G$4:G347,G347)</f>
        <v>338</v>
      </c>
      <c r="C347" s="119"/>
      <c r="D347" s="120"/>
      <c r="E347" s="122"/>
      <c r="F347" s="123"/>
      <c r="G347" s="124" t="str">
        <f t="shared" si="19"/>
        <v/>
      </c>
      <c r="H347" s="120"/>
      <c r="I347" s="133"/>
      <c r="J347" s="140"/>
      <c r="K347" s="169" t="str">
        <f t="shared" si="20"/>
        <v/>
      </c>
    </row>
    <row r="348" spans="1:11" ht="18.75" customHeight="1">
      <c r="A348" t="str">
        <f t="shared" si="18"/>
        <v>339</v>
      </c>
      <c r="B348">
        <f>COUNTIF($G$4:G348,G348)</f>
        <v>339</v>
      </c>
      <c r="C348" s="119"/>
      <c r="D348" s="120"/>
      <c r="E348" s="122"/>
      <c r="F348" s="123"/>
      <c r="G348" s="124" t="str">
        <f t="shared" si="19"/>
        <v/>
      </c>
      <c r="H348" s="120"/>
      <c r="I348" s="133"/>
      <c r="J348" s="140"/>
      <c r="K348" s="169" t="str">
        <f t="shared" si="20"/>
        <v/>
      </c>
    </row>
    <row r="349" spans="1:11" ht="18.75" customHeight="1">
      <c r="A349" t="str">
        <f t="shared" si="18"/>
        <v>340</v>
      </c>
      <c r="B349">
        <f>COUNTIF($G$4:G349,G349)</f>
        <v>340</v>
      </c>
      <c r="C349" s="119"/>
      <c r="D349" s="120"/>
      <c r="E349" s="122"/>
      <c r="F349" s="123"/>
      <c r="G349" s="124" t="str">
        <f t="shared" si="19"/>
        <v/>
      </c>
      <c r="H349" s="120"/>
      <c r="I349" s="133"/>
      <c r="J349" s="140"/>
      <c r="K349" s="169" t="str">
        <f t="shared" si="20"/>
        <v/>
      </c>
    </row>
    <row r="350" spans="1:11" ht="18.75" customHeight="1">
      <c r="A350" t="str">
        <f t="shared" si="18"/>
        <v>341</v>
      </c>
      <c r="B350">
        <f>COUNTIF($G$4:G350,G350)</f>
        <v>341</v>
      </c>
      <c r="C350" s="119"/>
      <c r="D350" s="120"/>
      <c r="E350" s="122"/>
      <c r="F350" s="123"/>
      <c r="G350" s="124" t="str">
        <f t="shared" si="19"/>
        <v/>
      </c>
      <c r="H350" s="120"/>
      <c r="I350" s="133"/>
      <c r="J350" s="140"/>
      <c r="K350" s="169" t="str">
        <f t="shared" si="20"/>
        <v/>
      </c>
    </row>
    <row r="351" spans="1:11" ht="18.75" customHeight="1">
      <c r="A351" t="str">
        <f t="shared" si="18"/>
        <v>342</v>
      </c>
      <c r="B351">
        <f>COUNTIF($G$4:G351,G351)</f>
        <v>342</v>
      </c>
      <c r="C351" s="119"/>
      <c r="D351" s="120"/>
      <c r="E351" s="122"/>
      <c r="F351" s="123"/>
      <c r="G351" s="124" t="str">
        <f t="shared" si="19"/>
        <v/>
      </c>
      <c r="H351" s="120"/>
      <c r="I351" s="133"/>
      <c r="J351" s="140"/>
      <c r="K351" s="169" t="str">
        <f t="shared" si="20"/>
        <v/>
      </c>
    </row>
    <row r="352" spans="1:11" ht="18.75" customHeight="1">
      <c r="A352" t="str">
        <f t="shared" si="18"/>
        <v>343</v>
      </c>
      <c r="B352">
        <f>COUNTIF($G$4:G352,G352)</f>
        <v>343</v>
      </c>
      <c r="C352" s="119"/>
      <c r="D352" s="120"/>
      <c r="E352" s="122"/>
      <c r="F352" s="123"/>
      <c r="G352" s="124" t="str">
        <f t="shared" si="19"/>
        <v/>
      </c>
      <c r="H352" s="120"/>
      <c r="I352" s="133"/>
      <c r="J352" s="140"/>
      <c r="K352" s="169" t="str">
        <f t="shared" si="20"/>
        <v/>
      </c>
    </row>
    <row r="353" spans="1:11" ht="18.75" customHeight="1">
      <c r="A353" t="str">
        <f t="shared" si="18"/>
        <v>344</v>
      </c>
      <c r="B353">
        <f>COUNTIF($G$4:G353,G353)</f>
        <v>344</v>
      </c>
      <c r="C353" s="119"/>
      <c r="D353" s="120"/>
      <c r="E353" s="122"/>
      <c r="F353" s="123"/>
      <c r="G353" s="124" t="str">
        <f t="shared" si="19"/>
        <v/>
      </c>
      <c r="H353" s="120"/>
      <c r="I353" s="133"/>
      <c r="J353" s="140"/>
      <c r="K353" s="169" t="str">
        <f t="shared" si="20"/>
        <v/>
      </c>
    </row>
    <row r="354" spans="1:11" ht="18.75" customHeight="1">
      <c r="A354" t="str">
        <f t="shared" si="18"/>
        <v>345</v>
      </c>
      <c r="B354">
        <f>COUNTIF($G$4:G354,G354)</f>
        <v>345</v>
      </c>
      <c r="C354" s="119"/>
      <c r="D354" s="120"/>
      <c r="E354" s="122"/>
      <c r="F354" s="123"/>
      <c r="G354" s="124" t="str">
        <f t="shared" si="19"/>
        <v/>
      </c>
      <c r="H354" s="120"/>
      <c r="I354" s="133"/>
      <c r="J354" s="140"/>
      <c r="K354" s="169" t="str">
        <f t="shared" si="20"/>
        <v/>
      </c>
    </row>
    <row r="355" spans="1:11" ht="18.75" customHeight="1">
      <c r="A355" t="str">
        <f t="shared" si="18"/>
        <v>346</v>
      </c>
      <c r="B355">
        <f>COUNTIF($G$4:G355,G355)</f>
        <v>346</v>
      </c>
      <c r="C355" s="119"/>
      <c r="D355" s="120"/>
      <c r="E355" s="122"/>
      <c r="F355" s="123"/>
      <c r="G355" s="124" t="str">
        <f t="shared" si="19"/>
        <v/>
      </c>
      <c r="H355" s="120"/>
      <c r="I355" s="133"/>
      <c r="J355" s="140"/>
      <c r="K355" s="169" t="str">
        <f t="shared" si="20"/>
        <v/>
      </c>
    </row>
    <row r="356" spans="1:11" ht="18.75" customHeight="1">
      <c r="A356" t="str">
        <f t="shared" si="18"/>
        <v>347</v>
      </c>
      <c r="B356">
        <f>COUNTIF($G$4:G356,G356)</f>
        <v>347</v>
      </c>
      <c r="C356" s="119"/>
      <c r="D356" s="120"/>
      <c r="E356" s="122"/>
      <c r="F356" s="123"/>
      <c r="G356" s="124" t="str">
        <f t="shared" si="19"/>
        <v/>
      </c>
      <c r="H356" s="120"/>
      <c r="I356" s="133"/>
      <c r="J356" s="140"/>
      <c r="K356" s="169" t="str">
        <f t="shared" si="20"/>
        <v/>
      </c>
    </row>
    <row r="357" spans="1:11" ht="18.75" customHeight="1">
      <c r="A357" t="str">
        <f t="shared" si="18"/>
        <v>348</v>
      </c>
      <c r="B357">
        <f>COUNTIF($G$4:G357,G357)</f>
        <v>348</v>
      </c>
      <c r="C357" s="119"/>
      <c r="D357" s="120"/>
      <c r="E357" s="122"/>
      <c r="F357" s="123"/>
      <c r="G357" s="124" t="str">
        <f t="shared" si="19"/>
        <v/>
      </c>
      <c r="H357" s="120"/>
      <c r="I357" s="133"/>
      <c r="J357" s="140"/>
      <c r="K357" s="169" t="str">
        <f t="shared" si="20"/>
        <v/>
      </c>
    </row>
    <row r="358" spans="1:11" ht="18.75" customHeight="1">
      <c r="A358" t="str">
        <f t="shared" si="18"/>
        <v>349</v>
      </c>
      <c r="B358">
        <f>COUNTIF($G$4:G358,G358)</f>
        <v>349</v>
      </c>
      <c r="C358" s="119"/>
      <c r="D358" s="120"/>
      <c r="E358" s="122"/>
      <c r="F358" s="123"/>
      <c r="G358" s="124" t="str">
        <f t="shared" si="19"/>
        <v/>
      </c>
      <c r="H358" s="120"/>
      <c r="I358" s="133"/>
      <c r="J358" s="140"/>
      <c r="K358" s="169" t="str">
        <f t="shared" si="20"/>
        <v/>
      </c>
    </row>
    <row r="359" spans="1:11" ht="18.75" customHeight="1">
      <c r="A359" t="str">
        <f t="shared" si="18"/>
        <v>350</v>
      </c>
      <c r="B359">
        <f>COUNTIF($G$4:G359,G359)</f>
        <v>350</v>
      </c>
      <c r="C359" s="119"/>
      <c r="D359" s="120"/>
      <c r="E359" s="122"/>
      <c r="F359" s="123"/>
      <c r="G359" s="124" t="str">
        <f t="shared" si="19"/>
        <v/>
      </c>
      <c r="H359" s="120"/>
      <c r="I359" s="133"/>
      <c r="J359" s="140"/>
      <c r="K359" s="169" t="str">
        <f t="shared" si="20"/>
        <v/>
      </c>
    </row>
    <row r="360" spans="1:11" ht="18.75" customHeight="1">
      <c r="A360" t="str">
        <f t="shared" si="18"/>
        <v>351</v>
      </c>
      <c r="B360">
        <f>COUNTIF($G$4:G360,G360)</f>
        <v>351</v>
      </c>
      <c r="C360" s="119"/>
      <c r="D360" s="120"/>
      <c r="E360" s="122"/>
      <c r="F360" s="123"/>
      <c r="G360" s="124" t="str">
        <f t="shared" si="19"/>
        <v/>
      </c>
      <c r="H360" s="120"/>
      <c r="I360" s="133"/>
      <c r="J360" s="140"/>
      <c r="K360" s="169" t="str">
        <f t="shared" si="20"/>
        <v/>
      </c>
    </row>
    <row r="361" spans="1:11" ht="18.75" customHeight="1">
      <c r="A361" t="str">
        <f t="shared" si="18"/>
        <v>352</v>
      </c>
      <c r="B361">
        <f>COUNTIF($G$4:G361,G361)</f>
        <v>352</v>
      </c>
      <c r="C361" s="119"/>
      <c r="D361" s="120"/>
      <c r="E361" s="122"/>
      <c r="F361" s="123"/>
      <c r="G361" s="124" t="str">
        <f t="shared" si="19"/>
        <v/>
      </c>
      <c r="H361" s="120"/>
      <c r="I361" s="133"/>
      <c r="J361" s="140"/>
      <c r="K361" s="169" t="str">
        <f t="shared" si="20"/>
        <v/>
      </c>
    </row>
    <row r="362" spans="1:11" ht="18.75" customHeight="1">
      <c r="A362" t="str">
        <f t="shared" si="18"/>
        <v>353</v>
      </c>
      <c r="B362">
        <f>COUNTIF($G$4:G362,G362)</f>
        <v>353</v>
      </c>
      <c r="C362" s="119"/>
      <c r="D362" s="120"/>
      <c r="E362" s="122"/>
      <c r="F362" s="123"/>
      <c r="G362" s="124" t="str">
        <f t="shared" si="19"/>
        <v/>
      </c>
      <c r="H362" s="120"/>
      <c r="I362" s="133"/>
      <c r="J362" s="140"/>
      <c r="K362" s="169" t="str">
        <f t="shared" si="20"/>
        <v/>
      </c>
    </row>
    <row r="363" spans="1:11" ht="18.75" customHeight="1">
      <c r="A363" t="str">
        <f t="shared" si="18"/>
        <v>354</v>
      </c>
      <c r="B363">
        <f>COUNTIF($G$4:G363,G363)</f>
        <v>354</v>
      </c>
      <c r="C363" s="119"/>
      <c r="D363" s="120"/>
      <c r="E363" s="122"/>
      <c r="F363" s="123"/>
      <c r="G363" s="124" t="str">
        <f t="shared" si="19"/>
        <v/>
      </c>
      <c r="H363" s="120"/>
      <c r="I363" s="133"/>
      <c r="J363" s="140"/>
      <c r="K363" s="169" t="str">
        <f t="shared" si="20"/>
        <v/>
      </c>
    </row>
    <row r="364" spans="1:11" ht="18.75" customHeight="1">
      <c r="A364" t="str">
        <f t="shared" si="18"/>
        <v>355</v>
      </c>
      <c r="B364">
        <f>COUNTIF($G$4:G364,G364)</f>
        <v>355</v>
      </c>
      <c r="C364" s="119"/>
      <c r="D364" s="120"/>
      <c r="E364" s="122"/>
      <c r="F364" s="123"/>
      <c r="G364" s="124" t="str">
        <f t="shared" si="19"/>
        <v/>
      </c>
      <c r="H364" s="120"/>
      <c r="I364" s="133"/>
      <c r="J364" s="140"/>
      <c r="K364" s="169" t="str">
        <f t="shared" si="20"/>
        <v/>
      </c>
    </row>
    <row r="365" spans="1:11" ht="18.75" customHeight="1">
      <c r="A365" t="str">
        <f t="shared" si="18"/>
        <v>356</v>
      </c>
      <c r="B365">
        <f>COUNTIF($G$4:G365,G365)</f>
        <v>356</v>
      </c>
      <c r="C365" s="119"/>
      <c r="D365" s="120"/>
      <c r="E365" s="122"/>
      <c r="F365" s="123"/>
      <c r="G365" s="124" t="str">
        <f t="shared" si="19"/>
        <v/>
      </c>
      <c r="H365" s="120"/>
      <c r="I365" s="133"/>
      <c r="J365" s="140"/>
      <c r="K365" s="169" t="str">
        <f t="shared" si="20"/>
        <v/>
      </c>
    </row>
    <row r="366" spans="1:11" ht="18.75" customHeight="1">
      <c r="A366" t="str">
        <f t="shared" si="18"/>
        <v>357</v>
      </c>
      <c r="B366">
        <f>COUNTIF($G$4:G366,G366)</f>
        <v>357</v>
      </c>
      <c r="C366" s="119"/>
      <c r="D366" s="120"/>
      <c r="E366" s="122"/>
      <c r="F366" s="123"/>
      <c r="G366" s="124" t="str">
        <f t="shared" si="19"/>
        <v/>
      </c>
      <c r="H366" s="120"/>
      <c r="I366" s="133"/>
      <c r="J366" s="140"/>
      <c r="K366" s="169" t="str">
        <f t="shared" si="20"/>
        <v/>
      </c>
    </row>
    <row r="367" spans="1:11" ht="18.75" customHeight="1">
      <c r="A367" t="str">
        <f t="shared" si="18"/>
        <v>358</v>
      </c>
      <c r="B367">
        <f>COUNTIF($G$4:G367,G367)</f>
        <v>358</v>
      </c>
      <c r="C367" s="119"/>
      <c r="D367" s="120"/>
      <c r="E367" s="122"/>
      <c r="F367" s="123"/>
      <c r="G367" s="124" t="str">
        <f t="shared" si="19"/>
        <v/>
      </c>
      <c r="H367" s="120"/>
      <c r="I367" s="133"/>
      <c r="J367" s="140"/>
      <c r="K367" s="169" t="str">
        <f t="shared" si="20"/>
        <v/>
      </c>
    </row>
    <row r="368" spans="1:11" ht="18.75" customHeight="1">
      <c r="A368" t="str">
        <f t="shared" si="18"/>
        <v>359</v>
      </c>
      <c r="B368">
        <f>COUNTIF($G$4:G368,G368)</f>
        <v>359</v>
      </c>
      <c r="C368" s="119"/>
      <c r="D368" s="120"/>
      <c r="E368" s="122"/>
      <c r="F368" s="123"/>
      <c r="G368" s="124" t="str">
        <f t="shared" si="19"/>
        <v/>
      </c>
      <c r="H368" s="120"/>
      <c r="I368" s="133"/>
      <c r="J368" s="140"/>
      <c r="K368" s="169" t="str">
        <f t="shared" si="20"/>
        <v/>
      </c>
    </row>
    <row r="369" spans="1:11" ht="18.75" customHeight="1">
      <c r="A369" t="str">
        <f t="shared" si="18"/>
        <v>360</v>
      </c>
      <c r="B369">
        <f>COUNTIF($G$4:G369,G369)</f>
        <v>360</v>
      </c>
      <c r="C369" s="119"/>
      <c r="D369" s="120"/>
      <c r="E369" s="122"/>
      <c r="F369" s="123"/>
      <c r="G369" s="124" t="str">
        <f t="shared" si="19"/>
        <v/>
      </c>
      <c r="H369" s="120"/>
      <c r="I369" s="133"/>
      <c r="J369" s="140"/>
      <c r="K369" s="169" t="str">
        <f t="shared" si="20"/>
        <v/>
      </c>
    </row>
    <row r="370" spans="1:11" ht="18.75" customHeight="1">
      <c r="A370" t="str">
        <f t="shared" si="18"/>
        <v>361</v>
      </c>
      <c r="B370">
        <f>COUNTIF($G$4:G370,G370)</f>
        <v>361</v>
      </c>
      <c r="C370" s="119"/>
      <c r="D370" s="120"/>
      <c r="E370" s="122"/>
      <c r="F370" s="123"/>
      <c r="G370" s="124" t="str">
        <f t="shared" si="19"/>
        <v/>
      </c>
      <c r="H370" s="120"/>
      <c r="I370" s="133"/>
      <c r="J370" s="140"/>
      <c r="K370" s="169" t="str">
        <f t="shared" si="20"/>
        <v/>
      </c>
    </row>
    <row r="371" spans="1:11" ht="18.75" customHeight="1">
      <c r="A371" t="str">
        <f t="shared" si="18"/>
        <v>362</v>
      </c>
      <c r="B371">
        <f>COUNTIF($G$4:G371,G371)</f>
        <v>362</v>
      </c>
      <c r="C371" s="119"/>
      <c r="D371" s="120"/>
      <c r="E371" s="122"/>
      <c r="F371" s="123"/>
      <c r="G371" s="124" t="str">
        <f t="shared" si="19"/>
        <v/>
      </c>
      <c r="H371" s="120"/>
      <c r="I371" s="133"/>
      <c r="J371" s="140"/>
      <c r="K371" s="169" t="str">
        <f t="shared" si="20"/>
        <v/>
      </c>
    </row>
    <row r="372" spans="1:11" ht="18.75" customHeight="1">
      <c r="A372" t="str">
        <f t="shared" si="18"/>
        <v>363</v>
      </c>
      <c r="B372">
        <f>COUNTIF($G$4:G372,G372)</f>
        <v>363</v>
      </c>
      <c r="C372" s="119"/>
      <c r="D372" s="120"/>
      <c r="E372" s="122"/>
      <c r="F372" s="123"/>
      <c r="G372" s="124" t="str">
        <f t="shared" si="19"/>
        <v/>
      </c>
      <c r="H372" s="120"/>
      <c r="I372" s="133"/>
      <c r="J372" s="140"/>
      <c r="K372" s="169" t="str">
        <f t="shared" si="20"/>
        <v/>
      </c>
    </row>
    <row r="373" spans="1:11" ht="18.75" customHeight="1">
      <c r="A373" t="str">
        <f t="shared" si="18"/>
        <v>364</v>
      </c>
      <c r="B373">
        <f>COUNTIF($G$4:G373,G373)</f>
        <v>364</v>
      </c>
      <c r="C373" s="119"/>
      <c r="D373" s="120"/>
      <c r="E373" s="122"/>
      <c r="F373" s="123"/>
      <c r="G373" s="124" t="str">
        <f t="shared" si="19"/>
        <v/>
      </c>
      <c r="H373" s="120"/>
      <c r="I373" s="133"/>
      <c r="J373" s="140"/>
      <c r="K373" s="169" t="str">
        <f t="shared" si="20"/>
        <v/>
      </c>
    </row>
    <row r="374" spans="1:11" ht="18.75" customHeight="1">
      <c r="A374" t="str">
        <f t="shared" si="18"/>
        <v>365</v>
      </c>
      <c r="B374">
        <f>COUNTIF($G$4:G374,G374)</f>
        <v>365</v>
      </c>
      <c r="C374" s="119"/>
      <c r="D374" s="120"/>
      <c r="E374" s="122"/>
      <c r="F374" s="123"/>
      <c r="G374" s="124" t="str">
        <f t="shared" si="19"/>
        <v/>
      </c>
      <c r="H374" s="120"/>
      <c r="I374" s="133"/>
      <c r="J374" s="140"/>
      <c r="K374" s="169" t="str">
        <f t="shared" si="20"/>
        <v/>
      </c>
    </row>
    <row r="375" spans="1:11" ht="18.75" customHeight="1">
      <c r="A375" t="str">
        <f t="shared" si="18"/>
        <v>366</v>
      </c>
      <c r="B375">
        <f>COUNTIF($G$4:G375,G375)</f>
        <v>366</v>
      </c>
      <c r="C375" s="119"/>
      <c r="D375" s="120"/>
      <c r="E375" s="122"/>
      <c r="F375" s="123"/>
      <c r="G375" s="124" t="str">
        <f t="shared" si="19"/>
        <v/>
      </c>
      <c r="H375" s="120"/>
      <c r="I375" s="133"/>
      <c r="J375" s="140"/>
      <c r="K375" s="169" t="str">
        <f t="shared" si="20"/>
        <v/>
      </c>
    </row>
    <row r="376" spans="1:11" ht="18.75" customHeight="1">
      <c r="A376" t="str">
        <f t="shared" si="18"/>
        <v>367</v>
      </c>
      <c r="B376">
        <f>COUNTIF($G$4:G376,G376)</f>
        <v>367</v>
      </c>
      <c r="C376" s="119"/>
      <c r="D376" s="120"/>
      <c r="E376" s="122"/>
      <c r="F376" s="123"/>
      <c r="G376" s="124" t="str">
        <f t="shared" si="19"/>
        <v/>
      </c>
      <c r="H376" s="120"/>
      <c r="I376" s="133"/>
      <c r="J376" s="140"/>
      <c r="K376" s="169" t="str">
        <f t="shared" si="20"/>
        <v/>
      </c>
    </row>
    <row r="377" spans="1:11" ht="18.75" customHeight="1">
      <c r="A377" t="str">
        <f t="shared" si="18"/>
        <v>368</v>
      </c>
      <c r="B377">
        <f>COUNTIF($G$4:G377,G377)</f>
        <v>368</v>
      </c>
      <c r="C377" s="119"/>
      <c r="D377" s="120"/>
      <c r="E377" s="122"/>
      <c r="F377" s="123"/>
      <c r="G377" s="124" t="str">
        <f t="shared" si="19"/>
        <v/>
      </c>
      <c r="H377" s="120"/>
      <c r="I377" s="133"/>
      <c r="J377" s="140"/>
      <c r="K377" s="169" t="str">
        <f t="shared" si="20"/>
        <v/>
      </c>
    </row>
    <row r="378" spans="1:11" ht="18.75" customHeight="1">
      <c r="A378" t="str">
        <f t="shared" si="18"/>
        <v>369</v>
      </c>
      <c r="B378">
        <f>COUNTIF($G$4:G378,G378)</f>
        <v>369</v>
      </c>
      <c r="C378" s="119"/>
      <c r="D378" s="120"/>
      <c r="E378" s="122"/>
      <c r="F378" s="123"/>
      <c r="G378" s="124" t="str">
        <f t="shared" si="19"/>
        <v/>
      </c>
      <c r="H378" s="120"/>
      <c r="I378" s="133"/>
      <c r="J378" s="140"/>
      <c r="K378" s="169" t="str">
        <f t="shared" si="20"/>
        <v/>
      </c>
    </row>
    <row r="379" spans="1:11" ht="18.75" customHeight="1">
      <c r="A379" t="str">
        <f t="shared" si="18"/>
        <v>370</v>
      </c>
      <c r="B379">
        <f>COUNTIF($G$4:G379,G379)</f>
        <v>370</v>
      </c>
      <c r="C379" s="119"/>
      <c r="D379" s="120"/>
      <c r="E379" s="122"/>
      <c r="F379" s="123"/>
      <c r="G379" s="124" t="str">
        <f t="shared" si="19"/>
        <v/>
      </c>
      <c r="H379" s="120"/>
      <c r="I379" s="133"/>
      <c r="J379" s="140"/>
      <c r="K379" s="169" t="str">
        <f t="shared" si="20"/>
        <v/>
      </c>
    </row>
    <row r="380" spans="1:11" ht="18.75" customHeight="1">
      <c r="A380" t="str">
        <f t="shared" si="18"/>
        <v>371</v>
      </c>
      <c r="B380">
        <f>COUNTIF($G$4:G380,G380)</f>
        <v>371</v>
      </c>
      <c r="C380" s="119"/>
      <c r="D380" s="120"/>
      <c r="E380" s="122"/>
      <c r="F380" s="123"/>
      <c r="G380" s="124" t="str">
        <f t="shared" si="19"/>
        <v/>
      </c>
      <c r="H380" s="120"/>
      <c r="I380" s="133"/>
      <c r="J380" s="140"/>
      <c r="K380" s="169" t="str">
        <f t="shared" si="20"/>
        <v/>
      </c>
    </row>
    <row r="381" spans="1:11" ht="18.75" customHeight="1">
      <c r="A381" t="str">
        <f t="shared" si="18"/>
        <v>372</v>
      </c>
      <c r="B381">
        <f>COUNTIF($G$4:G381,G381)</f>
        <v>372</v>
      </c>
      <c r="C381" s="119"/>
      <c r="D381" s="120"/>
      <c r="E381" s="122"/>
      <c r="F381" s="123"/>
      <c r="G381" s="124" t="str">
        <f t="shared" si="19"/>
        <v/>
      </c>
      <c r="H381" s="120"/>
      <c r="I381" s="133"/>
      <c r="J381" s="140"/>
      <c r="K381" s="169" t="str">
        <f t="shared" si="20"/>
        <v/>
      </c>
    </row>
    <row r="382" spans="1:11" ht="18.75" customHeight="1">
      <c r="A382" t="str">
        <f t="shared" si="18"/>
        <v>373</v>
      </c>
      <c r="B382">
        <f>COUNTIF($G$4:G382,G382)</f>
        <v>373</v>
      </c>
      <c r="C382" s="119"/>
      <c r="D382" s="120"/>
      <c r="E382" s="122"/>
      <c r="F382" s="123"/>
      <c r="G382" s="124" t="str">
        <f t="shared" si="19"/>
        <v/>
      </c>
      <c r="H382" s="120"/>
      <c r="I382" s="133"/>
      <c r="J382" s="140"/>
      <c r="K382" s="169" t="str">
        <f t="shared" si="20"/>
        <v/>
      </c>
    </row>
    <row r="383" spans="1:11" ht="18.75" customHeight="1">
      <c r="A383" t="str">
        <f t="shared" si="18"/>
        <v>374</v>
      </c>
      <c r="B383">
        <f>COUNTIF($G$4:G383,G383)</f>
        <v>374</v>
      </c>
      <c r="C383" s="119"/>
      <c r="D383" s="120"/>
      <c r="E383" s="122"/>
      <c r="F383" s="123"/>
      <c r="G383" s="124" t="str">
        <f t="shared" si="19"/>
        <v/>
      </c>
      <c r="H383" s="120"/>
      <c r="I383" s="133"/>
      <c r="J383" s="140"/>
      <c r="K383" s="169" t="str">
        <f t="shared" si="20"/>
        <v/>
      </c>
    </row>
    <row r="384" spans="1:11" ht="18.75" customHeight="1">
      <c r="A384" t="str">
        <f t="shared" si="18"/>
        <v>375</v>
      </c>
      <c r="B384">
        <f>COUNTIF($G$4:G384,G384)</f>
        <v>375</v>
      </c>
      <c r="C384" s="119"/>
      <c r="D384" s="120"/>
      <c r="E384" s="122"/>
      <c r="F384" s="123"/>
      <c r="G384" s="124" t="str">
        <f t="shared" si="19"/>
        <v/>
      </c>
      <c r="H384" s="120"/>
      <c r="I384" s="133"/>
      <c r="J384" s="140"/>
      <c r="K384" s="169" t="str">
        <f t="shared" si="20"/>
        <v/>
      </c>
    </row>
    <row r="385" spans="1:11" ht="18.75" customHeight="1">
      <c r="A385" t="str">
        <f t="shared" si="18"/>
        <v>376</v>
      </c>
      <c r="B385">
        <f>COUNTIF($G$4:G385,G385)</f>
        <v>376</v>
      </c>
      <c r="C385" s="119"/>
      <c r="D385" s="120"/>
      <c r="E385" s="122"/>
      <c r="F385" s="123"/>
      <c r="G385" s="124" t="str">
        <f t="shared" si="19"/>
        <v/>
      </c>
      <c r="H385" s="120"/>
      <c r="I385" s="133"/>
      <c r="J385" s="140"/>
      <c r="K385" s="169" t="str">
        <f t="shared" si="20"/>
        <v/>
      </c>
    </row>
    <row r="386" spans="1:11" ht="18.75" customHeight="1">
      <c r="A386" t="str">
        <f t="shared" si="18"/>
        <v>377</v>
      </c>
      <c r="B386">
        <f>COUNTIF($G$4:G386,G386)</f>
        <v>377</v>
      </c>
      <c r="C386" s="119"/>
      <c r="D386" s="120"/>
      <c r="E386" s="122"/>
      <c r="F386" s="123"/>
      <c r="G386" s="124" t="str">
        <f t="shared" si="19"/>
        <v/>
      </c>
      <c r="H386" s="120"/>
      <c r="I386" s="133"/>
      <c r="J386" s="140"/>
      <c r="K386" s="169" t="str">
        <f t="shared" si="20"/>
        <v/>
      </c>
    </row>
    <row r="387" spans="1:11" ht="18.75" customHeight="1">
      <c r="A387" t="str">
        <f t="shared" si="18"/>
        <v>378</v>
      </c>
      <c r="B387">
        <f>COUNTIF($G$4:G387,G387)</f>
        <v>378</v>
      </c>
      <c r="C387" s="119"/>
      <c r="D387" s="120"/>
      <c r="E387" s="122"/>
      <c r="F387" s="123"/>
      <c r="G387" s="124" t="str">
        <f t="shared" si="19"/>
        <v/>
      </c>
      <c r="H387" s="120"/>
      <c r="I387" s="133"/>
      <c r="J387" s="140"/>
      <c r="K387" s="169" t="str">
        <f t="shared" si="20"/>
        <v/>
      </c>
    </row>
    <row r="388" spans="1:11" ht="18.75" customHeight="1">
      <c r="A388" t="str">
        <f t="shared" si="18"/>
        <v>379</v>
      </c>
      <c r="B388">
        <f>COUNTIF($G$4:G388,G388)</f>
        <v>379</v>
      </c>
      <c r="C388" s="119"/>
      <c r="D388" s="120"/>
      <c r="E388" s="122"/>
      <c r="F388" s="123"/>
      <c r="G388" s="124" t="str">
        <f t="shared" si="19"/>
        <v/>
      </c>
      <c r="H388" s="120"/>
      <c r="I388" s="133"/>
      <c r="J388" s="140"/>
      <c r="K388" s="169" t="str">
        <f t="shared" si="20"/>
        <v/>
      </c>
    </row>
    <row r="389" spans="1:11" ht="18.75" customHeight="1">
      <c r="A389" t="str">
        <f t="shared" si="18"/>
        <v>380</v>
      </c>
      <c r="B389">
        <f>COUNTIF($G$4:G389,G389)</f>
        <v>380</v>
      </c>
      <c r="C389" s="119"/>
      <c r="D389" s="120"/>
      <c r="E389" s="122"/>
      <c r="F389" s="123"/>
      <c r="G389" s="124" t="str">
        <f t="shared" si="19"/>
        <v/>
      </c>
      <c r="H389" s="120"/>
      <c r="I389" s="133"/>
      <c r="J389" s="140"/>
      <c r="K389" s="169" t="str">
        <f t="shared" si="20"/>
        <v/>
      </c>
    </row>
    <row r="390" spans="1:11" ht="18.75" customHeight="1">
      <c r="A390" t="str">
        <f t="shared" si="18"/>
        <v>381</v>
      </c>
      <c r="B390">
        <f>COUNTIF($G$4:G390,G390)</f>
        <v>381</v>
      </c>
      <c r="C390" s="119"/>
      <c r="D390" s="120"/>
      <c r="E390" s="122"/>
      <c r="F390" s="123"/>
      <c r="G390" s="124" t="str">
        <f t="shared" si="19"/>
        <v/>
      </c>
      <c r="H390" s="120"/>
      <c r="I390" s="133"/>
      <c r="J390" s="140"/>
      <c r="K390" s="169" t="str">
        <f t="shared" si="20"/>
        <v/>
      </c>
    </row>
    <row r="391" spans="1:11" ht="18.75" customHeight="1">
      <c r="A391" t="str">
        <f t="shared" si="18"/>
        <v>382</v>
      </c>
      <c r="B391">
        <f>COUNTIF($G$4:G391,G391)</f>
        <v>382</v>
      </c>
      <c r="C391" s="119"/>
      <c r="D391" s="120"/>
      <c r="E391" s="122"/>
      <c r="F391" s="123"/>
      <c r="G391" s="124" t="str">
        <f t="shared" si="19"/>
        <v/>
      </c>
      <c r="H391" s="120"/>
      <c r="I391" s="133"/>
      <c r="J391" s="140"/>
      <c r="K391" s="169" t="str">
        <f t="shared" si="20"/>
        <v/>
      </c>
    </row>
    <row r="392" spans="1:11" ht="18.75" customHeight="1">
      <c r="C392" s="147"/>
      <c r="D392" s="151"/>
      <c r="E392" s="153"/>
      <c r="F392" s="153"/>
      <c r="G392" s="153"/>
      <c r="H392" s="156" t="s">
        <v>66</v>
      </c>
      <c r="I392" s="160">
        <f>SUM(I340:I391)</f>
        <v>0</v>
      </c>
      <c r="J392" s="141">
        <f>SUM(J340:J391)</f>
        <v>0</v>
      </c>
      <c r="K392" s="170"/>
    </row>
    <row r="393" spans="1:11" ht="18.75" customHeight="1">
      <c r="C393" s="148"/>
      <c r="D393" s="152"/>
      <c r="E393" s="154"/>
      <c r="F393" s="154"/>
      <c r="G393" s="154"/>
      <c r="H393" s="157" t="s">
        <v>65</v>
      </c>
      <c r="I393" s="161">
        <f>I56+I112+I168+I224+I280+I336+I392</f>
        <v>0</v>
      </c>
      <c r="J393" s="165">
        <f>J56+J112+J168+J224+J280+J336+J392</f>
        <v>0</v>
      </c>
      <c r="K393" s="171">
        <f>I393-J393</f>
        <v>0</v>
      </c>
    </row>
    <row r="394" spans="1:11" ht="30" customHeight="1">
      <c r="E394" s="44"/>
      <c r="F394" s="44"/>
      <c r="G394" s="44"/>
      <c r="I394" s="162"/>
      <c r="J394" s="166"/>
      <c r="K394" s="172" t="s">
        <v>19</v>
      </c>
    </row>
    <row r="395" spans="1:11" s="9" customFormat="1" ht="13.95">
      <c r="C395" s="146" t="s">
        <v>1</v>
      </c>
      <c r="D395" s="150" t="s">
        <v>5</v>
      </c>
      <c r="E395" s="150" t="s">
        <v>32</v>
      </c>
      <c r="F395" s="150" t="s">
        <v>21</v>
      </c>
      <c r="G395" s="150" t="s">
        <v>12</v>
      </c>
      <c r="H395" s="150" t="s">
        <v>13</v>
      </c>
      <c r="I395" s="159" t="s">
        <v>10</v>
      </c>
      <c r="J395" s="164" t="s">
        <v>16</v>
      </c>
      <c r="K395" s="168" t="s">
        <v>18</v>
      </c>
    </row>
    <row r="396" spans="1:11" ht="18.75" customHeight="1">
      <c r="A396" t="str">
        <f t="shared" ref="A396:A447" si="21">G396&amp;B396</f>
        <v>386</v>
      </c>
      <c r="B396">
        <f>COUNTIF($G$4:G396,G396)</f>
        <v>386</v>
      </c>
      <c r="C396" s="119"/>
      <c r="D396" s="120"/>
      <c r="E396" s="122"/>
      <c r="F396" s="123"/>
      <c r="G396" s="124" t="str">
        <f t="shared" ref="G396:G447" si="22">IF(AND(E396="収入",F396=1),"会費",(IF(AND(E396="収入",F396=2),"補助金および助成金",(IF(AND(E396="収入",F396=3),"寄付金",(IF(AND(E396="収入",F396=4),"雑収入",(IF(AND(E396="収入",F396=5),"前年度繰越金",(IF(AND(E396="支出",F396=1),"社会奉仕活動",(IF(AND(E396="支出",F396=2),"生きがいを高める活動",(IF(AND(E396="支出",F396=3),"健康を進める活動",(IF(AND(E396="支出",F396=4),"その他の社会活動",(IF(AND(E396="支出",F396=5),"補助対象外","")))))))))))))))))))</f>
        <v/>
      </c>
      <c r="H396" s="120"/>
      <c r="I396" s="133"/>
      <c r="J396" s="140"/>
      <c r="K396" s="169" t="str">
        <f>IF(AND((E396="収入"),I396&gt;0),(K393+I396),(IF(AND((E396="支出"),J396&gt;0),(K393-J396),"")))</f>
        <v/>
      </c>
    </row>
    <row r="397" spans="1:11" ht="18.75" customHeight="1">
      <c r="A397" t="str">
        <f t="shared" si="21"/>
        <v>387</v>
      </c>
      <c r="B397">
        <f>COUNTIF($G$4:G397,G397)</f>
        <v>387</v>
      </c>
      <c r="C397" s="119"/>
      <c r="D397" s="120"/>
      <c r="E397" s="122"/>
      <c r="F397" s="123"/>
      <c r="G397" s="124" t="str">
        <f t="shared" si="22"/>
        <v/>
      </c>
      <c r="H397" s="120"/>
      <c r="I397" s="133"/>
      <c r="J397" s="140"/>
      <c r="K397" s="169" t="str">
        <f t="shared" ref="K397:K447" si="23">IF(AND((E397="収入"),I397&gt;0),(K396+I397),(IF(AND((E397="支出"),J397&gt;0),(K396-J397),"")))</f>
        <v/>
      </c>
    </row>
    <row r="398" spans="1:11" ht="18.75" customHeight="1">
      <c r="A398" t="str">
        <f t="shared" si="21"/>
        <v>388</v>
      </c>
      <c r="B398">
        <f>COUNTIF($G$4:G398,G398)</f>
        <v>388</v>
      </c>
      <c r="C398" s="119"/>
      <c r="D398" s="120"/>
      <c r="E398" s="122"/>
      <c r="F398" s="123"/>
      <c r="G398" s="124" t="str">
        <f t="shared" si="22"/>
        <v/>
      </c>
      <c r="H398" s="120"/>
      <c r="I398" s="133"/>
      <c r="J398" s="140"/>
      <c r="K398" s="169" t="str">
        <f t="shared" si="23"/>
        <v/>
      </c>
    </row>
    <row r="399" spans="1:11" ht="18.75" customHeight="1">
      <c r="A399" t="str">
        <f t="shared" si="21"/>
        <v>389</v>
      </c>
      <c r="B399">
        <f>COUNTIF($G$4:G399,G399)</f>
        <v>389</v>
      </c>
      <c r="C399" s="119"/>
      <c r="D399" s="120"/>
      <c r="E399" s="122"/>
      <c r="F399" s="123"/>
      <c r="G399" s="124" t="str">
        <f t="shared" si="22"/>
        <v/>
      </c>
      <c r="H399" s="120"/>
      <c r="I399" s="133"/>
      <c r="J399" s="140"/>
      <c r="K399" s="169" t="str">
        <f t="shared" si="23"/>
        <v/>
      </c>
    </row>
    <row r="400" spans="1:11" ht="18.75" customHeight="1">
      <c r="A400" t="str">
        <f t="shared" si="21"/>
        <v>390</v>
      </c>
      <c r="B400">
        <f>COUNTIF($G$4:G400,G400)</f>
        <v>390</v>
      </c>
      <c r="C400" s="119"/>
      <c r="D400" s="120"/>
      <c r="E400" s="122"/>
      <c r="F400" s="123"/>
      <c r="G400" s="124" t="str">
        <f t="shared" si="22"/>
        <v/>
      </c>
      <c r="H400" s="120"/>
      <c r="I400" s="133"/>
      <c r="J400" s="140"/>
      <c r="K400" s="169" t="str">
        <f t="shared" si="23"/>
        <v/>
      </c>
    </row>
    <row r="401" spans="1:11" ht="18.75" customHeight="1">
      <c r="A401" t="str">
        <f t="shared" si="21"/>
        <v>391</v>
      </c>
      <c r="B401">
        <f>COUNTIF($G$4:G401,G401)</f>
        <v>391</v>
      </c>
      <c r="C401" s="119"/>
      <c r="D401" s="120"/>
      <c r="E401" s="122"/>
      <c r="F401" s="123"/>
      <c r="G401" s="124" t="str">
        <f t="shared" si="22"/>
        <v/>
      </c>
      <c r="H401" s="120"/>
      <c r="I401" s="133"/>
      <c r="J401" s="140"/>
      <c r="K401" s="169" t="str">
        <f t="shared" si="23"/>
        <v/>
      </c>
    </row>
    <row r="402" spans="1:11" ht="18.75" customHeight="1">
      <c r="A402" t="str">
        <f t="shared" si="21"/>
        <v>392</v>
      </c>
      <c r="B402">
        <f>COUNTIF($G$4:G402,G402)</f>
        <v>392</v>
      </c>
      <c r="C402" s="119"/>
      <c r="D402" s="120"/>
      <c r="E402" s="122"/>
      <c r="F402" s="123"/>
      <c r="G402" s="124" t="str">
        <f t="shared" si="22"/>
        <v/>
      </c>
      <c r="H402" s="120"/>
      <c r="I402" s="133"/>
      <c r="J402" s="140"/>
      <c r="K402" s="169" t="str">
        <f t="shared" si="23"/>
        <v/>
      </c>
    </row>
    <row r="403" spans="1:11" ht="18.75" customHeight="1">
      <c r="A403" t="str">
        <f t="shared" si="21"/>
        <v>393</v>
      </c>
      <c r="B403">
        <f>COUNTIF($G$4:G403,G403)</f>
        <v>393</v>
      </c>
      <c r="C403" s="119"/>
      <c r="D403" s="120"/>
      <c r="E403" s="122"/>
      <c r="F403" s="123"/>
      <c r="G403" s="124" t="str">
        <f t="shared" si="22"/>
        <v/>
      </c>
      <c r="H403" s="120"/>
      <c r="I403" s="133"/>
      <c r="J403" s="140"/>
      <c r="K403" s="169" t="str">
        <f t="shared" si="23"/>
        <v/>
      </c>
    </row>
    <row r="404" spans="1:11" ht="18.75" customHeight="1">
      <c r="A404" t="str">
        <f t="shared" si="21"/>
        <v>394</v>
      </c>
      <c r="B404">
        <f>COUNTIF($G$4:G404,G404)</f>
        <v>394</v>
      </c>
      <c r="C404" s="119"/>
      <c r="D404" s="120"/>
      <c r="E404" s="122"/>
      <c r="F404" s="123"/>
      <c r="G404" s="124" t="str">
        <f t="shared" si="22"/>
        <v/>
      </c>
      <c r="H404" s="120"/>
      <c r="I404" s="133"/>
      <c r="J404" s="140"/>
      <c r="K404" s="169" t="str">
        <f t="shared" si="23"/>
        <v/>
      </c>
    </row>
    <row r="405" spans="1:11" ht="18.75" customHeight="1">
      <c r="A405" t="str">
        <f t="shared" si="21"/>
        <v>395</v>
      </c>
      <c r="B405">
        <f>COUNTIF($G$4:G405,G405)</f>
        <v>395</v>
      </c>
      <c r="C405" s="119"/>
      <c r="D405" s="120"/>
      <c r="E405" s="122"/>
      <c r="F405" s="123"/>
      <c r="G405" s="124" t="str">
        <f t="shared" si="22"/>
        <v/>
      </c>
      <c r="H405" s="120"/>
      <c r="I405" s="133"/>
      <c r="J405" s="140"/>
      <c r="K405" s="169" t="str">
        <f t="shared" si="23"/>
        <v/>
      </c>
    </row>
    <row r="406" spans="1:11" ht="18.75" customHeight="1">
      <c r="A406" t="str">
        <f t="shared" si="21"/>
        <v>396</v>
      </c>
      <c r="B406">
        <f>COUNTIF($G$4:G406,G406)</f>
        <v>396</v>
      </c>
      <c r="C406" s="119"/>
      <c r="D406" s="120"/>
      <c r="E406" s="122"/>
      <c r="F406" s="123"/>
      <c r="G406" s="124" t="str">
        <f t="shared" si="22"/>
        <v/>
      </c>
      <c r="H406" s="120"/>
      <c r="I406" s="133"/>
      <c r="J406" s="140"/>
      <c r="K406" s="169" t="str">
        <f t="shared" si="23"/>
        <v/>
      </c>
    </row>
    <row r="407" spans="1:11" ht="18.75" customHeight="1">
      <c r="A407" t="str">
        <f t="shared" si="21"/>
        <v>397</v>
      </c>
      <c r="B407">
        <f>COUNTIF($G$4:G407,G407)</f>
        <v>397</v>
      </c>
      <c r="C407" s="119"/>
      <c r="D407" s="120"/>
      <c r="E407" s="122"/>
      <c r="F407" s="123"/>
      <c r="G407" s="124" t="str">
        <f t="shared" si="22"/>
        <v/>
      </c>
      <c r="H407" s="120"/>
      <c r="I407" s="133"/>
      <c r="J407" s="140"/>
      <c r="K407" s="169" t="str">
        <f t="shared" si="23"/>
        <v/>
      </c>
    </row>
    <row r="408" spans="1:11" ht="18.75" customHeight="1">
      <c r="A408" t="str">
        <f t="shared" si="21"/>
        <v>398</v>
      </c>
      <c r="B408">
        <f>COUNTIF($G$4:G408,G408)</f>
        <v>398</v>
      </c>
      <c r="C408" s="119"/>
      <c r="D408" s="120"/>
      <c r="E408" s="122"/>
      <c r="F408" s="123"/>
      <c r="G408" s="124" t="str">
        <f t="shared" si="22"/>
        <v/>
      </c>
      <c r="H408" s="120"/>
      <c r="I408" s="133"/>
      <c r="J408" s="140"/>
      <c r="K408" s="169" t="str">
        <f t="shared" si="23"/>
        <v/>
      </c>
    </row>
    <row r="409" spans="1:11" ht="18.75" customHeight="1">
      <c r="A409" t="str">
        <f t="shared" si="21"/>
        <v>399</v>
      </c>
      <c r="B409">
        <f>COUNTIF($G$4:G409,G409)</f>
        <v>399</v>
      </c>
      <c r="C409" s="119"/>
      <c r="D409" s="120"/>
      <c r="E409" s="122"/>
      <c r="F409" s="123"/>
      <c r="G409" s="124" t="str">
        <f t="shared" si="22"/>
        <v/>
      </c>
      <c r="H409" s="120"/>
      <c r="I409" s="133"/>
      <c r="J409" s="140"/>
      <c r="K409" s="169" t="str">
        <f t="shared" si="23"/>
        <v/>
      </c>
    </row>
    <row r="410" spans="1:11" ht="18.75" customHeight="1">
      <c r="A410" t="str">
        <f t="shared" si="21"/>
        <v>400</v>
      </c>
      <c r="B410">
        <f>COUNTIF($G$4:G410,G410)</f>
        <v>400</v>
      </c>
      <c r="C410" s="119"/>
      <c r="D410" s="120"/>
      <c r="E410" s="122"/>
      <c r="F410" s="123"/>
      <c r="G410" s="124" t="str">
        <f t="shared" si="22"/>
        <v/>
      </c>
      <c r="H410" s="120"/>
      <c r="I410" s="133"/>
      <c r="J410" s="140"/>
      <c r="K410" s="169" t="str">
        <f t="shared" si="23"/>
        <v/>
      </c>
    </row>
    <row r="411" spans="1:11" ht="18.75" customHeight="1">
      <c r="A411" t="str">
        <f t="shared" si="21"/>
        <v>401</v>
      </c>
      <c r="B411">
        <f>COUNTIF($G$4:G411,G411)</f>
        <v>401</v>
      </c>
      <c r="C411" s="119"/>
      <c r="D411" s="120"/>
      <c r="E411" s="122"/>
      <c r="F411" s="123"/>
      <c r="G411" s="124" t="str">
        <f t="shared" si="22"/>
        <v/>
      </c>
      <c r="H411" s="120"/>
      <c r="I411" s="133"/>
      <c r="J411" s="140"/>
      <c r="K411" s="169" t="str">
        <f t="shared" si="23"/>
        <v/>
      </c>
    </row>
    <row r="412" spans="1:11" ht="18.75" customHeight="1">
      <c r="A412" t="str">
        <f t="shared" si="21"/>
        <v>402</v>
      </c>
      <c r="B412">
        <f>COUNTIF($G$4:G412,G412)</f>
        <v>402</v>
      </c>
      <c r="C412" s="119"/>
      <c r="D412" s="120"/>
      <c r="E412" s="122"/>
      <c r="F412" s="123"/>
      <c r="G412" s="124" t="str">
        <f t="shared" si="22"/>
        <v/>
      </c>
      <c r="H412" s="120"/>
      <c r="I412" s="133"/>
      <c r="J412" s="140"/>
      <c r="K412" s="169" t="str">
        <f t="shared" si="23"/>
        <v/>
      </c>
    </row>
    <row r="413" spans="1:11" ht="18.75" customHeight="1">
      <c r="A413" t="str">
        <f t="shared" si="21"/>
        <v>403</v>
      </c>
      <c r="B413">
        <f>COUNTIF($G$4:G413,G413)</f>
        <v>403</v>
      </c>
      <c r="C413" s="119"/>
      <c r="D413" s="120"/>
      <c r="E413" s="122"/>
      <c r="F413" s="123"/>
      <c r="G413" s="124" t="str">
        <f t="shared" si="22"/>
        <v/>
      </c>
      <c r="H413" s="120"/>
      <c r="I413" s="133"/>
      <c r="J413" s="140"/>
      <c r="K413" s="169" t="str">
        <f t="shared" si="23"/>
        <v/>
      </c>
    </row>
    <row r="414" spans="1:11" ht="18.75" customHeight="1">
      <c r="A414" t="str">
        <f t="shared" si="21"/>
        <v>404</v>
      </c>
      <c r="B414">
        <f>COUNTIF($G$4:G414,G414)</f>
        <v>404</v>
      </c>
      <c r="C414" s="119"/>
      <c r="D414" s="120"/>
      <c r="E414" s="122"/>
      <c r="F414" s="123"/>
      <c r="G414" s="124" t="str">
        <f t="shared" si="22"/>
        <v/>
      </c>
      <c r="H414" s="120"/>
      <c r="I414" s="133"/>
      <c r="J414" s="140"/>
      <c r="K414" s="169" t="str">
        <f t="shared" si="23"/>
        <v/>
      </c>
    </row>
    <row r="415" spans="1:11" ht="18.75" customHeight="1">
      <c r="A415" t="str">
        <f t="shared" si="21"/>
        <v>405</v>
      </c>
      <c r="B415">
        <f>COUNTIF($G$4:G415,G415)</f>
        <v>405</v>
      </c>
      <c r="C415" s="119"/>
      <c r="D415" s="120"/>
      <c r="E415" s="122"/>
      <c r="F415" s="123"/>
      <c r="G415" s="124" t="str">
        <f t="shared" si="22"/>
        <v/>
      </c>
      <c r="H415" s="120"/>
      <c r="I415" s="133"/>
      <c r="J415" s="140"/>
      <c r="K415" s="169" t="str">
        <f t="shared" si="23"/>
        <v/>
      </c>
    </row>
    <row r="416" spans="1:11" ht="18.75" customHeight="1">
      <c r="A416" t="str">
        <f t="shared" si="21"/>
        <v>406</v>
      </c>
      <c r="B416">
        <f>COUNTIF($G$4:G416,G416)</f>
        <v>406</v>
      </c>
      <c r="C416" s="119"/>
      <c r="D416" s="120"/>
      <c r="E416" s="122"/>
      <c r="F416" s="123"/>
      <c r="G416" s="124" t="str">
        <f t="shared" si="22"/>
        <v/>
      </c>
      <c r="H416" s="120"/>
      <c r="I416" s="133"/>
      <c r="J416" s="140"/>
      <c r="K416" s="169" t="str">
        <f t="shared" si="23"/>
        <v/>
      </c>
    </row>
    <row r="417" spans="1:11" ht="18.75" customHeight="1">
      <c r="A417" t="str">
        <f t="shared" si="21"/>
        <v>407</v>
      </c>
      <c r="B417">
        <f>COUNTIF($G$4:G417,G417)</f>
        <v>407</v>
      </c>
      <c r="C417" s="119"/>
      <c r="D417" s="120"/>
      <c r="E417" s="122"/>
      <c r="F417" s="123"/>
      <c r="G417" s="124" t="str">
        <f t="shared" si="22"/>
        <v/>
      </c>
      <c r="H417" s="120"/>
      <c r="I417" s="133"/>
      <c r="J417" s="140"/>
      <c r="K417" s="169" t="str">
        <f t="shared" si="23"/>
        <v/>
      </c>
    </row>
    <row r="418" spans="1:11" ht="18.75" customHeight="1">
      <c r="A418" t="str">
        <f t="shared" si="21"/>
        <v>408</v>
      </c>
      <c r="B418">
        <f>COUNTIF($G$4:G418,G418)</f>
        <v>408</v>
      </c>
      <c r="C418" s="119"/>
      <c r="D418" s="120"/>
      <c r="E418" s="122"/>
      <c r="F418" s="123"/>
      <c r="G418" s="124" t="str">
        <f t="shared" si="22"/>
        <v/>
      </c>
      <c r="H418" s="120"/>
      <c r="I418" s="133"/>
      <c r="J418" s="140"/>
      <c r="K418" s="169" t="str">
        <f t="shared" si="23"/>
        <v/>
      </c>
    </row>
    <row r="419" spans="1:11" ht="18.75" customHeight="1">
      <c r="A419" t="str">
        <f t="shared" si="21"/>
        <v>409</v>
      </c>
      <c r="B419">
        <f>COUNTIF($G$4:G419,G419)</f>
        <v>409</v>
      </c>
      <c r="C419" s="119"/>
      <c r="D419" s="120"/>
      <c r="E419" s="122"/>
      <c r="F419" s="123"/>
      <c r="G419" s="124" t="str">
        <f t="shared" si="22"/>
        <v/>
      </c>
      <c r="H419" s="120"/>
      <c r="I419" s="133"/>
      <c r="J419" s="140"/>
      <c r="K419" s="169" t="str">
        <f t="shared" si="23"/>
        <v/>
      </c>
    </row>
    <row r="420" spans="1:11" ht="18.75" customHeight="1">
      <c r="A420" t="str">
        <f t="shared" si="21"/>
        <v>410</v>
      </c>
      <c r="B420">
        <f>COUNTIF($G$4:G420,G420)</f>
        <v>410</v>
      </c>
      <c r="C420" s="119"/>
      <c r="D420" s="120"/>
      <c r="E420" s="122"/>
      <c r="F420" s="123"/>
      <c r="G420" s="124" t="str">
        <f t="shared" si="22"/>
        <v/>
      </c>
      <c r="H420" s="120"/>
      <c r="I420" s="133"/>
      <c r="J420" s="140"/>
      <c r="K420" s="169" t="str">
        <f t="shared" si="23"/>
        <v/>
      </c>
    </row>
    <row r="421" spans="1:11" ht="18.75" customHeight="1">
      <c r="A421" t="str">
        <f t="shared" si="21"/>
        <v>411</v>
      </c>
      <c r="B421">
        <f>COUNTIF($G$4:G421,G421)</f>
        <v>411</v>
      </c>
      <c r="C421" s="119"/>
      <c r="D421" s="120"/>
      <c r="E421" s="122"/>
      <c r="F421" s="123"/>
      <c r="G421" s="124" t="str">
        <f t="shared" si="22"/>
        <v/>
      </c>
      <c r="H421" s="120"/>
      <c r="I421" s="133"/>
      <c r="J421" s="140"/>
      <c r="K421" s="169" t="str">
        <f t="shared" si="23"/>
        <v/>
      </c>
    </row>
    <row r="422" spans="1:11" ht="18.75" customHeight="1">
      <c r="A422" t="str">
        <f t="shared" si="21"/>
        <v>412</v>
      </c>
      <c r="B422">
        <f>COUNTIF($G$4:G422,G422)</f>
        <v>412</v>
      </c>
      <c r="C422" s="119"/>
      <c r="D422" s="120"/>
      <c r="E422" s="122"/>
      <c r="F422" s="123"/>
      <c r="G422" s="124" t="str">
        <f t="shared" si="22"/>
        <v/>
      </c>
      <c r="H422" s="120"/>
      <c r="I422" s="133"/>
      <c r="J422" s="140"/>
      <c r="K422" s="169" t="str">
        <f t="shared" si="23"/>
        <v/>
      </c>
    </row>
    <row r="423" spans="1:11" ht="18.75" customHeight="1">
      <c r="A423" t="str">
        <f t="shared" si="21"/>
        <v>413</v>
      </c>
      <c r="B423">
        <f>COUNTIF($G$4:G423,G423)</f>
        <v>413</v>
      </c>
      <c r="C423" s="119"/>
      <c r="D423" s="120"/>
      <c r="E423" s="122"/>
      <c r="F423" s="123"/>
      <c r="G423" s="124" t="str">
        <f t="shared" si="22"/>
        <v/>
      </c>
      <c r="H423" s="120"/>
      <c r="I423" s="133"/>
      <c r="J423" s="140"/>
      <c r="K423" s="169" t="str">
        <f t="shared" si="23"/>
        <v/>
      </c>
    </row>
    <row r="424" spans="1:11" ht="18.75" customHeight="1">
      <c r="A424" t="str">
        <f t="shared" si="21"/>
        <v>414</v>
      </c>
      <c r="B424">
        <f>COUNTIF($G$4:G424,G424)</f>
        <v>414</v>
      </c>
      <c r="C424" s="119"/>
      <c r="D424" s="120"/>
      <c r="E424" s="122"/>
      <c r="F424" s="123"/>
      <c r="G424" s="124" t="str">
        <f t="shared" si="22"/>
        <v/>
      </c>
      <c r="H424" s="120"/>
      <c r="I424" s="133"/>
      <c r="J424" s="140"/>
      <c r="K424" s="169" t="str">
        <f t="shared" si="23"/>
        <v/>
      </c>
    </row>
    <row r="425" spans="1:11" ht="18.75" customHeight="1">
      <c r="A425" t="str">
        <f t="shared" si="21"/>
        <v>415</v>
      </c>
      <c r="B425">
        <f>COUNTIF($G$4:G425,G425)</f>
        <v>415</v>
      </c>
      <c r="C425" s="119"/>
      <c r="D425" s="120"/>
      <c r="E425" s="122"/>
      <c r="F425" s="123"/>
      <c r="G425" s="124" t="str">
        <f t="shared" si="22"/>
        <v/>
      </c>
      <c r="H425" s="120"/>
      <c r="I425" s="133"/>
      <c r="J425" s="140"/>
      <c r="K425" s="169" t="str">
        <f t="shared" si="23"/>
        <v/>
      </c>
    </row>
    <row r="426" spans="1:11" ht="18.75" customHeight="1">
      <c r="A426" t="str">
        <f t="shared" si="21"/>
        <v>416</v>
      </c>
      <c r="B426">
        <f>COUNTIF($G$4:G426,G426)</f>
        <v>416</v>
      </c>
      <c r="C426" s="119"/>
      <c r="D426" s="120"/>
      <c r="E426" s="122"/>
      <c r="F426" s="123"/>
      <c r="G426" s="124" t="str">
        <f t="shared" si="22"/>
        <v/>
      </c>
      <c r="H426" s="120"/>
      <c r="I426" s="133"/>
      <c r="J426" s="140"/>
      <c r="K426" s="169" t="str">
        <f t="shared" si="23"/>
        <v/>
      </c>
    </row>
    <row r="427" spans="1:11" ht="18.75" customHeight="1">
      <c r="A427" t="str">
        <f t="shared" si="21"/>
        <v>417</v>
      </c>
      <c r="B427">
        <f>COUNTIF($G$4:G427,G427)</f>
        <v>417</v>
      </c>
      <c r="C427" s="119"/>
      <c r="D427" s="120"/>
      <c r="E427" s="122"/>
      <c r="F427" s="123"/>
      <c r="G427" s="124" t="str">
        <f t="shared" si="22"/>
        <v/>
      </c>
      <c r="H427" s="120"/>
      <c r="I427" s="133"/>
      <c r="J427" s="140"/>
      <c r="K427" s="169" t="str">
        <f t="shared" si="23"/>
        <v/>
      </c>
    </row>
    <row r="428" spans="1:11" ht="18.75" customHeight="1">
      <c r="A428" t="str">
        <f t="shared" si="21"/>
        <v>418</v>
      </c>
      <c r="B428">
        <f>COUNTIF($G$4:G428,G428)</f>
        <v>418</v>
      </c>
      <c r="C428" s="119"/>
      <c r="D428" s="120"/>
      <c r="E428" s="122"/>
      <c r="F428" s="123"/>
      <c r="G428" s="124" t="str">
        <f t="shared" si="22"/>
        <v/>
      </c>
      <c r="H428" s="120"/>
      <c r="I428" s="133"/>
      <c r="J428" s="140"/>
      <c r="K428" s="169" t="str">
        <f t="shared" si="23"/>
        <v/>
      </c>
    </row>
    <row r="429" spans="1:11" ht="18.75" customHeight="1">
      <c r="A429" t="str">
        <f t="shared" si="21"/>
        <v>419</v>
      </c>
      <c r="B429">
        <f>COUNTIF($G$4:G429,G429)</f>
        <v>419</v>
      </c>
      <c r="C429" s="119"/>
      <c r="D429" s="120"/>
      <c r="E429" s="122"/>
      <c r="F429" s="123"/>
      <c r="G429" s="124" t="str">
        <f t="shared" si="22"/>
        <v/>
      </c>
      <c r="H429" s="120"/>
      <c r="I429" s="133"/>
      <c r="J429" s="140"/>
      <c r="K429" s="169" t="str">
        <f t="shared" si="23"/>
        <v/>
      </c>
    </row>
    <row r="430" spans="1:11" ht="18.75" customHeight="1">
      <c r="A430" t="str">
        <f t="shared" si="21"/>
        <v>420</v>
      </c>
      <c r="B430">
        <f>COUNTIF($G$4:G430,G430)</f>
        <v>420</v>
      </c>
      <c r="C430" s="119"/>
      <c r="D430" s="120"/>
      <c r="E430" s="122"/>
      <c r="F430" s="123"/>
      <c r="G430" s="124" t="str">
        <f t="shared" si="22"/>
        <v/>
      </c>
      <c r="H430" s="120"/>
      <c r="I430" s="133"/>
      <c r="J430" s="140"/>
      <c r="K430" s="169" t="str">
        <f t="shared" si="23"/>
        <v/>
      </c>
    </row>
    <row r="431" spans="1:11" ht="18.75" customHeight="1">
      <c r="A431" t="str">
        <f t="shared" si="21"/>
        <v>421</v>
      </c>
      <c r="B431">
        <f>COUNTIF($G$4:G431,G431)</f>
        <v>421</v>
      </c>
      <c r="C431" s="119"/>
      <c r="D431" s="120"/>
      <c r="E431" s="122"/>
      <c r="F431" s="123"/>
      <c r="G431" s="124" t="str">
        <f t="shared" si="22"/>
        <v/>
      </c>
      <c r="H431" s="120"/>
      <c r="I431" s="133"/>
      <c r="J431" s="140"/>
      <c r="K431" s="169" t="str">
        <f t="shared" si="23"/>
        <v/>
      </c>
    </row>
    <row r="432" spans="1:11" ht="18.75" customHeight="1">
      <c r="A432" t="str">
        <f t="shared" si="21"/>
        <v>422</v>
      </c>
      <c r="B432">
        <f>COUNTIF($G$4:G432,G432)</f>
        <v>422</v>
      </c>
      <c r="C432" s="119"/>
      <c r="D432" s="120"/>
      <c r="E432" s="122"/>
      <c r="F432" s="123"/>
      <c r="G432" s="124" t="str">
        <f t="shared" si="22"/>
        <v/>
      </c>
      <c r="H432" s="120"/>
      <c r="I432" s="133"/>
      <c r="J432" s="140"/>
      <c r="K432" s="169" t="str">
        <f t="shared" si="23"/>
        <v/>
      </c>
    </row>
    <row r="433" spans="1:11" ht="18.75" customHeight="1">
      <c r="A433" t="str">
        <f t="shared" si="21"/>
        <v>423</v>
      </c>
      <c r="B433">
        <f>COUNTIF($G$4:G433,G433)</f>
        <v>423</v>
      </c>
      <c r="C433" s="119"/>
      <c r="D433" s="120"/>
      <c r="E433" s="122"/>
      <c r="F433" s="123"/>
      <c r="G433" s="124" t="str">
        <f t="shared" si="22"/>
        <v/>
      </c>
      <c r="H433" s="120"/>
      <c r="I433" s="133"/>
      <c r="J433" s="140"/>
      <c r="K433" s="169" t="str">
        <f t="shared" si="23"/>
        <v/>
      </c>
    </row>
    <row r="434" spans="1:11" ht="18.75" customHeight="1">
      <c r="A434" t="str">
        <f t="shared" si="21"/>
        <v>424</v>
      </c>
      <c r="B434">
        <f>COUNTIF($G$4:G434,G434)</f>
        <v>424</v>
      </c>
      <c r="C434" s="119"/>
      <c r="D434" s="120"/>
      <c r="E434" s="122"/>
      <c r="F434" s="123"/>
      <c r="G434" s="124" t="str">
        <f t="shared" si="22"/>
        <v/>
      </c>
      <c r="H434" s="120"/>
      <c r="I434" s="133"/>
      <c r="J434" s="140"/>
      <c r="K434" s="169" t="str">
        <f t="shared" si="23"/>
        <v/>
      </c>
    </row>
    <row r="435" spans="1:11" ht="18.75" customHeight="1">
      <c r="A435" t="str">
        <f t="shared" si="21"/>
        <v>425</v>
      </c>
      <c r="B435">
        <f>COUNTIF($G$4:G435,G435)</f>
        <v>425</v>
      </c>
      <c r="C435" s="119"/>
      <c r="D435" s="120"/>
      <c r="E435" s="122"/>
      <c r="F435" s="123"/>
      <c r="G435" s="124" t="str">
        <f t="shared" si="22"/>
        <v/>
      </c>
      <c r="H435" s="120"/>
      <c r="I435" s="133"/>
      <c r="J435" s="140"/>
      <c r="K435" s="169" t="str">
        <f t="shared" si="23"/>
        <v/>
      </c>
    </row>
    <row r="436" spans="1:11" ht="18.75" customHeight="1">
      <c r="A436" t="str">
        <f t="shared" si="21"/>
        <v>426</v>
      </c>
      <c r="B436">
        <f>COUNTIF($G$4:G436,G436)</f>
        <v>426</v>
      </c>
      <c r="C436" s="119"/>
      <c r="D436" s="120"/>
      <c r="E436" s="122"/>
      <c r="F436" s="123"/>
      <c r="G436" s="124" t="str">
        <f t="shared" si="22"/>
        <v/>
      </c>
      <c r="H436" s="120"/>
      <c r="I436" s="133"/>
      <c r="J436" s="140"/>
      <c r="K436" s="169" t="str">
        <f t="shared" si="23"/>
        <v/>
      </c>
    </row>
    <row r="437" spans="1:11" ht="18.75" customHeight="1">
      <c r="A437" t="str">
        <f t="shared" si="21"/>
        <v>427</v>
      </c>
      <c r="B437">
        <f>COUNTIF($G$4:G437,G437)</f>
        <v>427</v>
      </c>
      <c r="C437" s="119"/>
      <c r="D437" s="120"/>
      <c r="E437" s="122"/>
      <c r="F437" s="123"/>
      <c r="G437" s="124" t="str">
        <f t="shared" si="22"/>
        <v/>
      </c>
      <c r="H437" s="120"/>
      <c r="I437" s="133"/>
      <c r="J437" s="140"/>
      <c r="K437" s="169" t="str">
        <f t="shared" si="23"/>
        <v/>
      </c>
    </row>
    <row r="438" spans="1:11" ht="18.75" customHeight="1">
      <c r="A438" t="str">
        <f t="shared" si="21"/>
        <v>428</v>
      </c>
      <c r="B438">
        <f>COUNTIF($G$4:G438,G438)</f>
        <v>428</v>
      </c>
      <c r="C438" s="119"/>
      <c r="D438" s="120"/>
      <c r="E438" s="122"/>
      <c r="F438" s="123"/>
      <c r="G438" s="124" t="str">
        <f t="shared" si="22"/>
        <v/>
      </c>
      <c r="H438" s="120"/>
      <c r="I438" s="133"/>
      <c r="J438" s="140"/>
      <c r="K438" s="169" t="str">
        <f t="shared" si="23"/>
        <v/>
      </c>
    </row>
    <row r="439" spans="1:11" ht="18.75" customHeight="1">
      <c r="A439" t="str">
        <f t="shared" si="21"/>
        <v>429</v>
      </c>
      <c r="B439">
        <f>COUNTIF($G$4:G439,G439)</f>
        <v>429</v>
      </c>
      <c r="C439" s="119"/>
      <c r="D439" s="120"/>
      <c r="E439" s="122"/>
      <c r="F439" s="123"/>
      <c r="G439" s="124" t="str">
        <f t="shared" si="22"/>
        <v/>
      </c>
      <c r="H439" s="120"/>
      <c r="I439" s="133"/>
      <c r="J439" s="140"/>
      <c r="K439" s="169" t="str">
        <f t="shared" si="23"/>
        <v/>
      </c>
    </row>
    <row r="440" spans="1:11" ht="18.75" customHeight="1">
      <c r="A440" t="str">
        <f t="shared" si="21"/>
        <v>430</v>
      </c>
      <c r="B440">
        <f>COUNTIF($G$4:G440,G440)</f>
        <v>430</v>
      </c>
      <c r="C440" s="119"/>
      <c r="D440" s="120"/>
      <c r="E440" s="122"/>
      <c r="F440" s="123"/>
      <c r="G440" s="124" t="str">
        <f t="shared" si="22"/>
        <v/>
      </c>
      <c r="H440" s="120"/>
      <c r="I440" s="133"/>
      <c r="J440" s="140"/>
      <c r="K440" s="169" t="str">
        <f t="shared" si="23"/>
        <v/>
      </c>
    </row>
    <row r="441" spans="1:11" ht="18.75" customHeight="1">
      <c r="A441" t="str">
        <f t="shared" si="21"/>
        <v>431</v>
      </c>
      <c r="B441">
        <f>COUNTIF($G$4:G441,G441)</f>
        <v>431</v>
      </c>
      <c r="C441" s="119"/>
      <c r="D441" s="120"/>
      <c r="E441" s="122"/>
      <c r="F441" s="123"/>
      <c r="G441" s="124" t="str">
        <f t="shared" si="22"/>
        <v/>
      </c>
      <c r="H441" s="120"/>
      <c r="I441" s="133"/>
      <c r="J441" s="140"/>
      <c r="K441" s="169" t="str">
        <f t="shared" si="23"/>
        <v/>
      </c>
    </row>
    <row r="442" spans="1:11" ht="18.75" customHeight="1">
      <c r="A442" t="str">
        <f t="shared" si="21"/>
        <v>432</v>
      </c>
      <c r="B442">
        <f>COUNTIF($G$4:G442,G442)</f>
        <v>432</v>
      </c>
      <c r="C442" s="119"/>
      <c r="D442" s="120"/>
      <c r="E442" s="122"/>
      <c r="F442" s="123"/>
      <c r="G442" s="124" t="str">
        <f t="shared" si="22"/>
        <v/>
      </c>
      <c r="H442" s="120"/>
      <c r="I442" s="133"/>
      <c r="J442" s="140"/>
      <c r="K442" s="169" t="str">
        <f t="shared" si="23"/>
        <v/>
      </c>
    </row>
    <row r="443" spans="1:11" ht="18.75" customHeight="1">
      <c r="A443" t="str">
        <f t="shared" si="21"/>
        <v>433</v>
      </c>
      <c r="B443">
        <f>COUNTIF($G$4:G443,G443)</f>
        <v>433</v>
      </c>
      <c r="C443" s="119"/>
      <c r="D443" s="120"/>
      <c r="E443" s="122"/>
      <c r="F443" s="123"/>
      <c r="G443" s="124" t="str">
        <f t="shared" si="22"/>
        <v/>
      </c>
      <c r="H443" s="120"/>
      <c r="I443" s="133"/>
      <c r="J443" s="140"/>
      <c r="K443" s="169" t="str">
        <f t="shared" si="23"/>
        <v/>
      </c>
    </row>
    <row r="444" spans="1:11" ht="18.75" customHeight="1">
      <c r="A444" t="str">
        <f t="shared" si="21"/>
        <v>434</v>
      </c>
      <c r="B444">
        <f>COUNTIF($G$4:G444,G444)</f>
        <v>434</v>
      </c>
      <c r="C444" s="119"/>
      <c r="D444" s="120"/>
      <c r="E444" s="122"/>
      <c r="F444" s="123"/>
      <c r="G444" s="124" t="str">
        <f t="shared" si="22"/>
        <v/>
      </c>
      <c r="H444" s="120"/>
      <c r="I444" s="133"/>
      <c r="J444" s="140"/>
      <c r="K444" s="169" t="str">
        <f t="shared" si="23"/>
        <v/>
      </c>
    </row>
    <row r="445" spans="1:11" ht="18.75" customHeight="1">
      <c r="A445" t="str">
        <f t="shared" si="21"/>
        <v>435</v>
      </c>
      <c r="B445">
        <f>COUNTIF($G$4:G445,G445)</f>
        <v>435</v>
      </c>
      <c r="C445" s="119"/>
      <c r="D445" s="120"/>
      <c r="E445" s="122"/>
      <c r="F445" s="123"/>
      <c r="G445" s="124" t="str">
        <f t="shared" si="22"/>
        <v/>
      </c>
      <c r="H445" s="120"/>
      <c r="I445" s="133"/>
      <c r="J445" s="140"/>
      <c r="K445" s="169" t="str">
        <f t="shared" si="23"/>
        <v/>
      </c>
    </row>
    <row r="446" spans="1:11" ht="18.75" customHeight="1">
      <c r="A446" t="str">
        <f t="shared" si="21"/>
        <v>436</v>
      </c>
      <c r="B446">
        <f>COUNTIF($G$4:G446,G446)</f>
        <v>436</v>
      </c>
      <c r="C446" s="119"/>
      <c r="D446" s="120"/>
      <c r="E446" s="122"/>
      <c r="F446" s="123"/>
      <c r="G446" s="124" t="str">
        <f t="shared" si="22"/>
        <v/>
      </c>
      <c r="H446" s="120"/>
      <c r="I446" s="133"/>
      <c r="J446" s="140"/>
      <c r="K446" s="169" t="str">
        <f t="shared" si="23"/>
        <v/>
      </c>
    </row>
    <row r="447" spans="1:11" ht="18.75" customHeight="1">
      <c r="A447" t="str">
        <f t="shared" si="21"/>
        <v>437</v>
      </c>
      <c r="B447">
        <f>COUNTIF($G$4:G447,G447)</f>
        <v>437</v>
      </c>
      <c r="C447" s="119"/>
      <c r="D447" s="120"/>
      <c r="E447" s="122"/>
      <c r="F447" s="123"/>
      <c r="G447" s="124" t="str">
        <f t="shared" si="22"/>
        <v/>
      </c>
      <c r="H447" s="120"/>
      <c r="I447" s="133"/>
      <c r="J447" s="140"/>
      <c r="K447" s="169" t="str">
        <f t="shared" si="23"/>
        <v/>
      </c>
    </row>
    <row r="448" spans="1:11" ht="18.75" customHeight="1">
      <c r="C448" s="147"/>
      <c r="D448" s="151"/>
      <c r="E448" s="153"/>
      <c r="F448" s="153"/>
      <c r="G448" s="153"/>
      <c r="H448" s="156" t="s">
        <v>90</v>
      </c>
      <c r="I448" s="160">
        <f>SUM(I396:I447)</f>
        <v>0</v>
      </c>
      <c r="J448" s="141">
        <f>SUM(J396:J447)</f>
        <v>0</v>
      </c>
      <c r="K448" s="170"/>
    </row>
    <row r="449" spans="1:11" ht="18.75" customHeight="1">
      <c r="C449" s="148"/>
      <c r="D449" s="152"/>
      <c r="E449" s="154"/>
      <c r="F449" s="154"/>
      <c r="G449" s="154"/>
      <c r="H449" s="157" t="s">
        <v>65</v>
      </c>
      <c r="I449" s="161">
        <f>I56+I112+I168+I224+I280+I336+I392+I448</f>
        <v>0</v>
      </c>
      <c r="J449" s="165">
        <f>J56+J112+J168+J224+J280+J336+J392+J448</f>
        <v>0</v>
      </c>
      <c r="K449" s="171">
        <f>I449-J449</f>
        <v>0</v>
      </c>
    </row>
    <row r="450" spans="1:11" ht="30" customHeight="1">
      <c r="E450" s="44"/>
      <c r="F450" s="44"/>
      <c r="G450" s="44"/>
      <c r="I450" s="162"/>
      <c r="J450" s="166"/>
      <c r="K450" s="172" t="s">
        <v>77</v>
      </c>
    </row>
    <row r="451" spans="1:11" s="9" customFormat="1" ht="13.95">
      <c r="C451" s="146" t="s">
        <v>1</v>
      </c>
      <c r="D451" s="150" t="s">
        <v>5</v>
      </c>
      <c r="E451" s="150" t="s">
        <v>32</v>
      </c>
      <c r="F451" s="150" t="s">
        <v>21</v>
      </c>
      <c r="G451" s="150" t="s">
        <v>12</v>
      </c>
      <c r="H451" s="150" t="s">
        <v>13</v>
      </c>
      <c r="I451" s="159" t="s">
        <v>10</v>
      </c>
      <c r="J451" s="164" t="s">
        <v>16</v>
      </c>
      <c r="K451" s="168" t="s">
        <v>18</v>
      </c>
    </row>
    <row r="452" spans="1:11" ht="18.75" customHeight="1">
      <c r="A452" t="str">
        <f t="shared" ref="A452:A503" si="24">G452&amp;B452</f>
        <v>441</v>
      </c>
      <c r="B452">
        <f>COUNTIF($G$4:G452,G452)</f>
        <v>441</v>
      </c>
      <c r="C452" s="119"/>
      <c r="D452" s="120"/>
      <c r="E452" s="122"/>
      <c r="F452" s="123"/>
      <c r="G452" s="124" t="str">
        <f t="shared" ref="G452:G503" si="25">IF(AND(E452="収入",F452=1),"会費",(IF(AND(E452="収入",F452=2),"補助金および助成金",(IF(AND(E452="収入",F452=3),"寄付金",(IF(AND(E452="収入",F452=4),"雑収入",(IF(AND(E452="収入",F452=5),"前年度繰越金",(IF(AND(E452="支出",F452=1),"社会奉仕活動",(IF(AND(E452="支出",F452=2),"生きがいを高める活動",(IF(AND(E452="支出",F452=3),"健康を進める活動",(IF(AND(E452="支出",F452=4),"その他の社会活動",(IF(AND(E452="支出",F452=5),"補助対象外","")))))))))))))))))))</f>
        <v/>
      </c>
      <c r="H452" s="120"/>
      <c r="I452" s="133"/>
      <c r="J452" s="140"/>
      <c r="K452" s="169" t="str">
        <f>IF(AND((E452="収入"),I452&gt;0),(K449+I452),(IF(AND((E452="支出"),J452&gt;0),(K449-J452),"")))</f>
        <v/>
      </c>
    </row>
    <row r="453" spans="1:11" ht="18.75" customHeight="1">
      <c r="A453" t="str">
        <f t="shared" si="24"/>
        <v>442</v>
      </c>
      <c r="B453">
        <f>COUNTIF($G$4:G453,G453)</f>
        <v>442</v>
      </c>
      <c r="C453" s="119"/>
      <c r="D453" s="120"/>
      <c r="E453" s="122"/>
      <c r="F453" s="123"/>
      <c r="G453" s="124" t="str">
        <f t="shared" si="25"/>
        <v/>
      </c>
      <c r="H453" s="120"/>
      <c r="I453" s="133"/>
      <c r="J453" s="140"/>
      <c r="K453" s="169" t="str">
        <f t="shared" ref="K453:K503" si="26">IF(AND((E453="収入"),I453&gt;0),(K452+I453),(IF(AND((E453="支出"),J453&gt;0),(K452-J453),"")))</f>
        <v/>
      </c>
    </row>
    <row r="454" spans="1:11" ht="18.75" customHeight="1">
      <c r="A454" t="str">
        <f t="shared" si="24"/>
        <v>443</v>
      </c>
      <c r="B454">
        <f>COUNTIF($G$4:G454,G454)</f>
        <v>443</v>
      </c>
      <c r="C454" s="119"/>
      <c r="D454" s="120"/>
      <c r="E454" s="122"/>
      <c r="F454" s="123"/>
      <c r="G454" s="124" t="str">
        <f t="shared" si="25"/>
        <v/>
      </c>
      <c r="H454" s="120"/>
      <c r="I454" s="133"/>
      <c r="J454" s="140"/>
      <c r="K454" s="169" t="str">
        <f t="shared" si="26"/>
        <v/>
      </c>
    </row>
    <row r="455" spans="1:11" ht="18.75" customHeight="1">
      <c r="A455" t="str">
        <f t="shared" si="24"/>
        <v>444</v>
      </c>
      <c r="B455">
        <f>COUNTIF($G$4:G455,G455)</f>
        <v>444</v>
      </c>
      <c r="C455" s="119"/>
      <c r="D455" s="120"/>
      <c r="E455" s="122"/>
      <c r="F455" s="123"/>
      <c r="G455" s="124" t="str">
        <f t="shared" si="25"/>
        <v/>
      </c>
      <c r="H455" s="120"/>
      <c r="I455" s="133"/>
      <c r="J455" s="140"/>
      <c r="K455" s="169" t="str">
        <f t="shared" si="26"/>
        <v/>
      </c>
    </row>
    <row r="456" spans="1:11" ht="18.75" customHeight="1">
      <c r="A456" t="str">
        <f t="shared" si="24"/>
        <v>445</v>
      </c>
      <c r="B456">
        <f>COUNTIF($G$4:G456,G456)</f>
        <v>445</v>
      </c>
      <c r="C456" s="119"/>
      <c r="D456" s="120"/>
      <c r="E456" s="122"/>
      <c r="F456" s="123"/>
      <c r="G456" s="124" t="str">
        <f t="shared" si="25"/>
        <v/>
      </c>
      <c r="H456" s="120"/>
      <c r="I456" s="133"/>
      <c r="J456" s="140"/>
      <c r="K456" s="169" t="str">
        <f t="shared" si="26"/>
        <v/>
      </c>
    </row>
    <row r="457" spans="1:11" ht="18.75" customHeight="1">
      <c r="A457" t="str">
        <f t="shared" si="24"/>
        <v>446</v>
      </c>
      <c r="B457">
        <f>COUNTIF($G$4:G457,G457)</f>
        <v>446</v>
      </c>
      <c r="C457" s="119"/>
      <c r="D457" s="120"/>
      <c r="E457" s="122"/>
      <c r="F457" s="123"/>
      <c r="G457" s="124" t="str">
        <f t="shared" si="25"/>
        <v/>
      </c>
      <c r="H457" s="120"/>
      <c r="I457" s="133"/>
      <c r="J457" s="140"/>
      <c r="K457" s="169" t="str">
        <f t="shared" si="26"/>
        <v/>
      </c>
    </row>
    <row r="458" spans="1:11" ht="18.75" customHeight="1">
      <c r="A458" t="str">
        <f t="shared" si="24"/>
        <v>447</v>
      </c>
      <c r="B458">
        <f>COUNTIF($G$4:G458,G458)</f>
        <v>447</v>
      </c>
      <c r="C458" s="119"/>
      <c r="D458" s="120"/>
      <c r="E458" s="122"/>
      <c r="F458" s="123"/>
      <c r="G458" s="124" t="str">
        <f t="shared" si="25"/>
        <v/>
      </c>
      <c r="H458" s="120"/>
      <c r="I458" s="133"/>
      <c r="J458" s="140"/>
      <c r="K458" s="169" t="str">
        <f t="shared" si="26"/>
        <v/>
      </c>
    </row>
    <row r="459" spans="1:11" ht="18.75" customHeight="1">
      <c r="A459" t="str">
        <f t="shared" si="24"/>
        <v>448</v>
      </c>
      <c r="B459">
        <f>COUNTIF($G$4:G459,G459)</f>
        <v>448</v>
      </c>
      <c r="C459" s="119"/>
      <c r="D459" s="120"/>
      <c r="E459" s="122"/>
      <c r="F459" s="123"/>
      <c r="G459" s="124" t="str">
        <f t="shared" si="25"/>
        <v/>
      </c>
      <c r="H459" s="120"/>
      <c r="I459" s="133"/>
      <c r="J459" s="140"/>
      <c r="K459" s="169" t="str">
        <f t="shared" si="26"/>
        <v/>
      </c>
    </row>
    <row r="460" spans="1:11" ht="18.75" customHeight="1">
      <c r="A460" t="str">
        <f t="shared" si="24"/>
        <v>449</v>
      </c>
      <c r="B460">
        <f>COUNTIF($G$4:G460,G460)</f>
        <v>449</v>
      </c>
      <c r="C460" s="119"/>
      <c r="D460" s="120"/>
      <c r="E460" s="122"/>
      <c r="F460" s="123"/>
      <c r="G460" s="124" t="str">
        <f t="shared" si="25"/>
        <v/>
      </c>
      <c r="H460" s="120"/>
      <c r="I460" s="133"/>
      <c r="J460" s="140"/>
      <c r="K460" s="169" t="str">
        <f t="shared" si="26"/>
        <v/>
      </c>
    </row>
    <row r="461" spans="1:11" ht="18.75" customHeight="1">
      <c r="A461" t="str">
        <f t="shared" si="24"/>
        <v>450</v>
      </c>
      <c r="B461">
        <f>COUNTIF($G$4:G461,G461)</f>
        <v>450</v>
      </c>
      <c r="C461" s="119"/>
      <c r="D461" s="120"/>
      <c r="E461" s="122"/>
      <c r="F461" s="123"/>
      <c r="G461" s="124" t="str">
        <f t="shared" si="25"/>
        <v/>
      </c>
      <c r="H461" s="120"/>
      <c r="I461" s="133"/>
      <c r="J461" s="140"/>
      <c r="K461" s="169" t="str">
        <f t="shared" si="26"/>
        <v/>
      </c>
    </row>
    <row r="462" spans="1:11" ht="18.75" customHeight="1">
      <c r="A462" t="str">
        <f t="shared" si="24"/>
        <v>451</v>
      </c>
      <c r="B462">
        <f>COUNTIF($G$4:G462,G462)</f>
        <v>451</v>
      </c>
      <c r="C462" s="119"/>
      <c r="D462" s="120"/>
      <c r="E462" s="122"/>
      <c r="F462" s="123"/>
      <c r="G462" s="124" t="str">
        <f t="shared" si="25"/>
        <v/>
      </c>
      <c r="H462" s="120"/>
      <c r="I462" s="133"/>
      <c r="J462" s="140"/>
      <c r="K462" s="169" t="str">
        <f t="shared" si="26"/>
        <v/>
      </c>
    </row>
    <row r="463" spans="1:11" ht="18.75" customHeight="1">
      <c r="A463" t="str">
        <f t="shared" si="24"/>
        <v>452</v>
      </c>
      <c r="B463">
        <f>COUNTIF($G$4:G463,G463)</f>
        <v>452</v>
      </c>
      <c r="C463" s="119"/>
      <c r="D463" s="120"/>
      <c r="E463" s="122"/>
      <c r="F463" s="123"/>
      <c r="G463" s="124" t="str">
        <f t="shared" si="25"/>
        <v/>
      </c>
      <c r="H463" s="120"/>
      <c r="I463" s="133"/>
      <c r="J463" s="140"/>
      <c r="K463" s="169" t="str">
        <f t="shared" si="26"/>
        <v/>
      </c>
    </row>
    <row r="464" spans="1:11" ht="18.75" customHeight="1">
      <c r="A464" t="str">
        <f t="shared" si="24"/>
        <v>453</v>
      </c>
      <c r="B464">
        <f>COUNTIF($G$4:G464,G464)</f>
        <v>453</v>
      </c>
      <c r="C464" s="119"/>
      <c r="D464" s="120"/>
      <c r="E464" s="122"/>
      <c r="F464" s="123"/>
      <c r="G464" s="124" t="str">
        <f t="shared" si="25"/>
        <v/>
      </c>
      <c r="H464" s="120"/>
      <c r="I464" s="133"/>
      <c r="J464" s="140"/>
      <c r="K464" s="169" t="str">
        <f t="shared" si="26"/>
        <v/>
      </c>
    </row>
    <row r="465" spans="1:11" ht="18.75" customHeight="1">
      <c r="A465" t="str">
        <f t="shared" si="24"/>
        <v>454</v>
      </c>
      <c r="B465">
        <f>COUNTIF($G$4:G465,G465)</f>
        <v>454</v>
      </c>
      <c r="C465" s="119"/>
      <c r="D465" s="120"/>
      <c r="E465" s="122"/>
      <c r="F465" s="123"/>
      <c r="G465" s="124" t="str">
        <f t="shared" si="25"/>
        <v/>
      </c>
      <c r="H465" s="120"/>
      <c r="I465" s="133"/>
      <c r="J465" s="140"/>
      <c r="K465" s="169" t="str">
        <f t="shared" si="26"/>
        <v/>
      </c>
    </row>
    <row r="466" spans="1:11" ht="18.75" customHeight="1">
      <c r="A466" t="str">
        <f t="shared" si="24"/>
        <v>455</v>
      </c>
      <c r="B466">
        <f>COUNTIF($G$4:G466,G466)</f>
        <v>455</v>
      </c>
      <c r="C466" s="119"/>
      <c r="D466" s="120"/>
      <c r="E466" s="122"/>
      <c r="F466" s="123"/>
      <c r="G466" s="124" t="str">
        <f t="shared" si="25"/>
        <v/>
      </c>
      <c r="H466" s="120"/>
      <c r="I466" s="133"/>
      <c r="J466" s="140"/>
      <c r="K466" s="169" t="str">
        <f t="shared" si="26"/>
        <v/>
      </c>
    </row>
    <row r="467" spans="1:11" ht="18.75" customHeight="1">
      <c r="A467" t="str">
        <f t="shared" si="24"/>
        <v>456</v>
      </c>
      <c r="B467">
        <f>COUNTIF($G$4:G467,G467)</f>
        <v>456</v>
      </c>
      <c r="C467" s="119"/>
      <c r="D467" s="120"/>
      <c r="E467" s="122"/>
      <c r="F467" s="123"/>
      <c r="G467" s="124" t="str">
        <f t="shared" si="25"/>
        <v/>
      </c>
      <c r="H467" s="120"/>
      <c r="I467" s="133"/>
      <c r="J467" s="140"/>
      <c r="K467" s="169" t="str">
        <f t="shared" si="26"/>
        <v/>
      </c>
    </row>
    <row r="468" spans="1:11" ht="18.75" customHeight="1">
      <c r="A468" t="str">
        <f t="shared" si="24"/>
        <v>457</v>
      </c>
      <c r="B468">
        <f>COUNTIF($G$4:G468,G468)</f>
        <v>457</v>
      </c>
      <c r="C468" s="119"/>
      <c r="D468" s="120"/>
      <c r="E468" s="122"/>
      <c r="F468" s="123"/>
      <c r="G468" s="124" t="str">
        <f t="shared" si="25"/>
        <v/>
      </c>
      <c r="H468" s="120"/>
      <c r="I468" s="133"/>
      <c r="J468" s="140"/>
      <c r="K468" s="169" t="str">
        <f t="shared" si="26"/>
        <v/>
      </c>
    </row>
    <row r="469" spans="1:11" ht="18.75" customHeight="1">
      <c r="A469" t="str">
        <f t="shared" si="24"/>
        <v>458</v>
      </c>
      <c r="B469">
        <f>COUNTIF($G$4:G469,G469)</f>
        <v>458</v>
      </c>
      <c r="C469" s="119"/>
      <c r="D469" s="120"/>
      <c r="E469" s="122"/>
      <c r="F469" s="123"/>
      <c r="G469" s="124" t="str">
        <f t="shared" si="25"/>
        <v/>
      </c>
      <c r="H469" s="120"/>
      <c r="I469" s="133"/>
      <c r="J469" s="140"/>
      <c r="K469" s="169" t="str">
        <f t="shared" si="26"/>
        <v/>
      </c>
    </row>
    <row r="470" spans="1:11" ht="18.75" customHeight="1">
      <c r="A470" t="str">
        <f t="shared" si="24"/>
        <v>459</v>
      </c>
      <c r="B470">
        <f>COUNTIF($G$4:G470,G470)</f>
        <v>459</v>
      </c>
      <c r="C470" s="119"/>
      <c r="D470" s="120"/>
      <c r="E470" s="122"/>
      <c r="F470" s="123"/>
      <c r="G470" s="124" t="str">
        <f t="shared" si="25"/>
        <v/>
      </c>
      <c r="H470" s="120"/>
      <c r="I470" s="133"/>
      <c r="J470" s="140"/>
      <c r="K470" s="169" t="str">
        <f t="shared" si="26"/>
        <v/>
      </c>
    </row>
    <row r="471" spans="1:11" ht="18.75" customHeight="1">
      <c r="A471" t="str">
        <f t="shared" si="24"/>
        <v>460</v>
      </c>
      <c r="B471">
        <f>COUNTIF($G$4:G471,G471)</f>
        <v>460</v>
      </c>
      <c r="C471" s="119"/>
      <c r="D471" s="120"/>
      <c r="E471" s="122"/>
      <c r="F471" s="123"/>
      <c r="G471" s="124" t="str">
        <f t="shared" si="25"/>
        <v/>
      </c>
      <c r="H471" s="120"/>
      <c r="I471" s="133"/>
      <c r="J471" s="140"/>
      <c r="K471" s="169" t="str">
        <f t="shared" si="26"/>
        <v/>
      </c>
    </row>
    <row r="472" spans="1:11" ht="18.75" customHeight="1">
      <c r="A472" t="str">
        <f t="shared" si="24"/>
        <v>461</v>
      </c>
      <c r="B472">
        <f>COUNTIF($G$4:G472,G472)</f>
        <v>461</v>
      </c>
      <c r="C472" s="119"/>
      <c r="D472" s="120"/>
      <c r="E472" s="122"/>
      <c r="F472" s="123"/>
      <c r="G472" s="124" t="str">
        <f t="shared" si="25"/>
        <v/>
      </c>
      <c r="H472" s="120"/>
      <c r="I472" s="133"/>
      <c r="J472" s="140"/>
      <c r="K472" s="169" t="str">
        <f t="shared" si="26"/>
        <v/>
      </c>
    </row>
    <row r="473" spans="1:11" ht="18.75" customHeight="1">
      <c r="A473" t="str">
        <f t="shared" si="24"/>
        <v>462</v>
      </c>
      <c r="B473">
        <f>COUNTIF($G$4:G473,G473)</f>
        <v>462</v>
      </c>
      <c r="C473" s="119"/>
      <c r="D473" s="120"/>
      <c r="E473" s="122"/>
      <c r="F473" s="123"/>
      <c r="G473" s="124" t="str">
        <f t="shared" si="25"/>
        <v/>
      </c>
      <c r="H473" s="120"/>
      <c r="I473" s="133"/>
      <c r="J473" s="140"/>
      <c r="K473" s="169" t="str">
        <f t="shared" si="26"/>
        <v/>
      </c>
    </row>
    <row r="474" spans="1:11" ht="18.75" customHeight="1">
      <c r="A474" t="str">
        <f t="shared" si="24"/>
        <v>463</v>
      </c>
      <c r="B474">
        <f>COUNTIF($G$4:G474,G474)</f>
        <v>463</v>
      </c>
      <c r="C474" s="119"/>
      <c r="D474" s="120"/>
      <c r="E474" s="122"/>
      <c r="F474" s="123"/>
      <c r="G474" s="124" t="str">
        <f t="shared" si="25"/>
        <v/>
      </c>
      <c r="H474" s="120"/>
      <c r="I474" s="133"/>
      <c r="J474" s="140"/>
      <c r="K474" s="169" t="str">
        <f t="shared" si="26"/>
        <v/>
      </c>
    </row>
    <row r="475" spans="1:11" ht="18.75" customHeight="1">
      <c r="A475" t="str">
        <f t="shared" si="24"/>
        <v>464</v>
      </c>
      <c r="B475">
        <f>COUNTIF($G$4:G475,G475)</f>
        <v>464</v>
      </c>
      <c r="C475" s="119"/>
      <c r="D475" s="120"/>
      <c r="E475" s="122"/>
      <c r="F475" s="123"/>
      <c r="G475" s="124" t="str">
        <f t="shared" si="25"/>
        <v/>
      </c>
      <c r="H475" s="120"/>
      <c r="I475" s="133"/>
      <c r="J475" s="140"/>
      <c r="K475" s="169" t="str">
        <f t="shared" si="26"/>
        <v/>
      </c>
    </row>
    <row r="476" spans="1:11" ht="18.75" customHeight="1">
      <c r="A476" t="str">
        <f t="shared" si="24"/>
        <v>465</v>
      </c>
      <c r="B476">
        <f>COUNTIF($G$4:G476,G476)</f>
        <v>465</v>
      </c>
      <c r="C476" s="119"/>
      <c r="D476" s="120"/>
      <c r="E476" s="122"/>
      <c r="F476" s="123"/>
      <c r="G476" s="124" t="str">
        <f t="shared" si="25"/>
        <v/>
      </c>
      <c r="H476" s="120"/>
      <c r="I476" s="133"/>
      <c r="J476" s="140"/>
      <c r="K476" s="169" t="str">
        <f t="shared" si="26"/>
        <v/>
      </c>
    </row>
    <row r="477" spans="1:11" ht="18.75" customHeight="1">
      <c r="A477" t="str">
        <f t="shared" si="24"/>
        <v>466</v>
      </c>
      <c r="B477">
        <f>COUNTIF($G$4:G477,G477)</f>
        <v>466</v>
      </c>
      <c r="C477" s="119"/>
      <c r="D477" s="120"/>
      <c r="E477" s="122"/>
      <c r="F477" s="123"/>
      <c r="G477" s="124" t="str">
        <f t="shared" si="25"/>
        <v/>
      </c>
      <c r="H477" s="120"/>
      <c r="I477" s="133"/>
      <c r="J477" s="140"/>
      <c r="K477" s="169" t="str">
        <f t="shared" si="26"/>
        <v/>
      </c>
    </row>
    <row r="478" spans="1:11" ht="18.75" customHeight="1">
      <c r="A478" t="str">
        <f t="shared" si="24"/>
        <v>467</v>
      </c>
      <c r="B478">
        <f>COUNTIF($G$4:G478,G478)</f>
        <v>467</v>
      </c>
      <c r="C478" s="119"/>
      <c r="D478" s="120"/>
      <c r="E478" s="122"/>
      <c r="F478" s="123"/>
      <c r="G478" s="124" t="str">
        <f t="shared" si="25"/>
        <v/>
      </c>
      <c r="H478" s="120"/>
      <c r="I478" s="133"/>
      <c r="J478" s="140"/>
      <c r="K478" s="169" t="str">
        <f t="shared" si="26"/>
        <v/>
      </c>
    </row>
    <row r="479" spans="1:11" ht="18.75" customHeight="1">
      <c r="A479" t="str">
        <f t="shared" si="24"/>
        <v>468</v>
      </c>
      <c r="B479">
        <f>COUNTIF($G$4:G479,G479)</f>
        <v>468</v>
      </c>
      <c r="C479" s="119"/>
      <c r="D479" s="120"/>
      <c r="E479" s="122"/>
      <c r="F479" s="123"/>
      <c r="G479" s="124" t="str">
        <f t="shared" si="25"/>
        <v/>
      </c>
      <c r="H479" s="120"/>
      <c r="I479" s="133"/>
      <c r="J479" s="140"/>
      <c r="K479" s="169" t="str">
        <f t="shared" si="26"/>
        <v/>
      </c>
    </row>
    <row r="480" spans="1:11" ht="18.75" customHeight="1">
      <c r="A480" t="str">
        <f t="shared" si="24"/>
        <v>469</v>
      </c>
      <c r="B480">
        <f>COUNTIF($G$4:G480,G480)</f>
        <v>469</v>
      </c>
      <c r="C480" s="119"/>
      <c r="D480" s="120"/>
      <c r="E480" s="122"/>
      <c r="F480" s="123"/>
      <c r="G480" s="124" t="str">
        <f t="shared" si="25"/>
        <v/>
      </c>
      <c r="H480" s="120"/>
      <c r="I480" s="133"/>
      <c r="J480" s="140"/>
      <c r="K480" s="169" t="str">
        <f t="shared" si="26"/>
        <v/>
      </c>
    </row>
    <row r="481" spans="1:11" ht="18.75" customHeight="1">
      <c r="A481" t="str">
        <f t="shared" si="24"/>
        <v>470</v>
      </c>
      <c r="B481">
        <f>COUNTIF($G$4:G481,G481)</f>
        <v>470</v>
      </c>
      <c r="C481" s="119"/>
      <c r="D481" s="120"/>
      <c r="E481" s="122"/>
      <c r="F481" s="123"/>
      <c r="G481" s="124" t="str">
        <f t="shared" si="25"/>
        <v/>
      </c>
      <c r="H481" s="120"/>
      <c r="I481" s="133"/>
      <c r="J481" s="140"/>
      <c r="K481" s="169" t="str">
        <f t="shared" si="26"/>
        <v/>
      </c>
    </row>
    <row r="482" spans="1:11" ht="18.75" customHeight="1">
      <c r="A482" t="str">
        <f t="shared" si="24"/>
        <v>471</v>
      </c>
      <c r="B482">
        <f>COUNTIF($G$4:G482,G482)</f>
        <v>471</v>
      </c>
      <c r="C482" s="119"/>
      <c r="D482" s="120"/>
      <c r="E482" s="122"/>
      <c r="F482" s="123"/>
      <c r="G482" s="124" t="str">
        <f t="shared" si="25"/>
        <v/>
      </c>
      <c r="H482" s="120"/>
      <c r="I482" s="133"/>
      <c r="J482" s="140"/>
      <c r="K482" s="169" t="str">
        <f t="shared" si="26"/>
        <v/>
      </c>
    </row>
    <row r="483" spans="1:11" ht="18.75" customHeight="1">
      <c r="A483" t="str">
        <f t="shared" si="24"/>
        <v>472</v>
      </c>
      <c r="B483">
        <f>COUNTIF($G$4:G483,G483)</f>
        <v>472</v>
      </c>
      <c r="C483" s="119"/>
      <c r="D483" s="120"/>
      <c r="E483" s="122"/>
      <c r="F483" s="123"/>
      <c r="G483" s="124" t="str">
        <f t="shared" si="25"/>
        <v/>
      </c>
      <c r="H483" s="120"/>
      <c r="I483" s="133"/>
      <c r="J483" s="140"/>
      <c r="K483" s="169" t="str">
        <f t="shared" si="26"/>
        <v/>
      </c>
    </row>
    <row r="484" spans="1:11" ht="18.75" customHeight="1">
      <c r="A484" t="str">
        <f t="shared" si="24"/>
        <v>473</v>
      </c>
      <c r="B484">
        <f>COUNTIF($G$4:G484,G484)</f>
        <v>473</v>
      </c>
      <c r="C484" s="119"/>
      <c r="D484" s="120"/>
      <c r="E484" s="122"/>
      <c r="F484" s="123"/>
      <c r="G484" s="124" t="str">
        <f t="shared" si="25"/>
        <v/>
      </c>
      <c r="H484" s="120"/>
      <c r="I484" s="133"/>
      <c r="J484" s="140"/>
      <c r="K484" s="169" t="str">
        <f t="shared" si="26"/>
        <v/>
      </c>
    </row>
    <row r="485" spans="1:11" ht="18.75" customHeight="1">
      <c r="A485" t="str">
        <f t="shared" si="24"/>
        <v>474</v>
      </c>
      <c r="B485">
        <f>COUNTIF($G$4:G485,G485)</f>
        <v>474</v>
      </c>
      <c r="C485" s="119"/>
      <c r="D485" s="120"/>
      <c r="E485" s="122"/>
      <c r="F485" s="123"/>
      <c r="G485" s="124" t="str">
        <f t="shared" si="25"/>
        <v/>
      </c>
      <c r="H485" s="120"/>
      <c r="I485" s="133"/>
      <c r="J485" s="140"/>
      <c r="K485" s="169" t="str">
        <f t="shared" si="26"/>
        <v/>
      </c>
    </row>
    <row r="486" spans="1:11" ht="18.75" customHeight="1">
      <c r="A486" t="str">
        <f t="shared" si="24"/>
        <v>475</v>
      </c>
      <c r="B486">
        <f>COUNTIF($G$4:G486,G486)</f>
        <v>475</v>
      </c>
      <c r="C486" s="119"/>
      <c r="D486" s="120"/>
      <c r="E486" s="122"/>
      <c r="F486" s="123"/>
      <c r="G486" s="124" t="str">
        <f t="shared" si="25"/>
        <v/>
      </c>
      <c r="H486" s="120"/>
      <c r="I486" s="133"/>
      <c r="J486" s="140"/>
      <c r="K486" s="169" t="str">
        <f t="shared" si="26"/>
        <v/>
      </c>
    </row>
    <row r="487" spans="1:11" ht="18.75" customHeight="1">
      <c r="A487" t="str">
        <f t="shared" si="24"/>
        <v>476</v>
      </c>
      <c r="B487">
        <f>COUNTIF($G$4:G487,G487)</f>
        <v>476</v>
      </c>
      <c r="C487" s="119"/>
      <c r="D487" s="120"/>
      <c r="E487" s="122"/>
      <c r="F487" s="123"/>
      <c r="G487" s="124" t="str">
        <f t="shared" si="25"/>
        <v/>
      </c>
      <c r="H487" s="120"/>
      <c r="I487" s="133"/>
      <c r="J487" s="140"/>
      <c r="K487" s="169" t="str">
        <f t="shared" si="26"/>
        <v/>
      </c>
    </row>
    <row r="488" spans="1:11" ht="18.75" customHeight="1">
      <c r="A488" t="str">
        <f t="shared" si="24"/>
        <v>477</v>
      </c>
      <c r="B488">
        <f>COUNTIF($G$4:G488,G488)</f>
        <v>477</v>
      </c>
      <c r="C488" s="119"/>
      <c r="D488" s="120"/>
      <c r="E488" s="122"/>
      <c r="F488" s="123"/>
      <c r="G488" s="124" t="str">
        <f t="shared" si="25"/>
        <v/>
      </c>
      <c r="H488" s="120"/>
      <c r="I488" s="133"/>
      <c r="J488" s="140"/>
      <c r="K488" s="169" t="str">
        <f t="shared" si="26"/>
        <v/>
      </c>
    </row>
    <row r="489" spans="1:11" ht="18.75" customHeight="1">
      <c r="A489" t="str">
        <f t="shared" si="24"/>
        <v>478</v>
      </c>
      <c r="B489">
        <f>COUNTIF($G$4:G489,G489)</f>
        <v>478</v>
      </c>
      <c r="C489" s="119"/>
      <c r="D489" s="120"/>
      <c r="E489" s="122"/>
      <c r="F489" s="123"/>
      <c r="G489" s="124" t="str">
        <f t="shared" si="25"/>
        <v/>
      </c>
      <c r="H489" s="120"/>
      <c r="I489" s="133"/>
      <c r="J489" s="140"/>
      <c r="K489" s="169" t="str">
        <f t="shared" si="26"/>
        <v/>
      </c>
    </row>
    <row r="490" spans="1:11" ht="18.75" customHeight="1">
      <c r="A490" t="str">
        <f t="shared" si="24"/>
        <v>479</v>
      </c>
      <c r="B490">
        <f>COUNTIF($G$4:G490,G490)</f>
        <v>479</v>
      </c>
      <c r="C490" s="119"/>
      <c r="D490" s="120"/>
      <c r="E490" s="122"/>
      <c r="F490" s="123"/>
      <c r="G490" s="124" t="str">
        <f t="shared" si="25"/>
        <v/>
      </c>
      <c r="H490" s="120"/>
      <c r="I490" s="133"/>
      <c r="J490" s="140"/>
      <c r="K490" s="169" t="str">
        <f t="shared" si="26"/>
        <v/>
      </c>
    </row>
    <row r="491" spans="1:11" ht="18.75" customHeight="1">
      <c r="A491" t="str">
        <f t="shared" si="24"/>
        <v>480</v>
      </c>
      <c r="B491">
        <f>COUNTIF($G$4:G491,G491)</f>
        <v>480</v>
      </c>
      <c r="C491" s="119"/>
      <c r="D491" s="120"/>
      <c r="E491" s="122"/>
      <c r="F491" s="123"/>
      <c r="G491" s="124" t="str">
        <f t="shared" si="25"/>
        <v/>
      </c>
      <c r="H491" s="120"/>
      <c r="I491" s="133"/>
      <c r="J491" s="140"/>
      <c r="K491" s="169" t="str">
        <f t="shared" si="26"/>
        <v/>
      </c>
    </row>
    <row r="492" spans="1:11" ht="18.75" customHeight="1">
      <c r="A492" t="str">
        <f t="shared" si="24"/>
        <v>481</v>
      </c>
      <c r="B492">
        <f>COUNTIF($G$4:G492,G492)</f>
        <v>481</v>
      </c>
      <c r="C492" s="119"/>
      <c r="D492" s="120"/>
      <c r="E492" s="122"/>
      <c r="F492" s="123"/>
      <c r="G492" s="124" t="str">
        <f t="shared" si="25"/>
        <v/>
      </c>
      <c r="H492" s="120"/>
      <c r="I492" s="133"/>
      <c r="J492" s="140"/>
      <c r="K492" s="169" t="str">
        <f t="shared" si="26"/>
        <v/>
      </c>
    </row>
    <row r="493" spans="1:11" ht="18.75" customHeight="1">
      <c r="A493" t="str">
        <f t="shared" si="24"/>
        <v>482</v>
      </c>
      <c r="B493">
        <f>COUNTIF($G$4:G493,G493)</f>
        <v>482</v>
      </c>
      <c r="C493" s="119"/>
      <c r="D493" s="120"/>
      <c r="E493" s="122"/>
      <c r="F493" s="123"/>
      <c r="G493" s="124" t="str">
        <f t="shared" si="25"/>
        <v/>
      </c>
      <c r="H493" s="120"/>
      <c r="I493" s="133"/>
      <c r="J493" s="140"/>
      <c r="K493" s="169" t="str">
        <f t="shared" si="26"/>
        <v/>
      </c>
    </row>
    <row r="494" spans="1:11" ht="18.75" customHeight="1">
      <c r="A494" t="str">
        <f t="shared" si="24"/>
        <v>483</v>
      </c>
      <c r="B494">
        <f>COUNTIF($G$4:G494,G494)</f>
        <v>483</v>
      </c>
      <c r="C494" s="119"/>
      <c r="D494" s="120"/>
      <c r="E494" s="122"/>
      <c r="F494" s="123"/>
      <c r="G494" s="124" t="str">
        <f t="shared" si="25"/>
        <v/>
      </c>
      <c r="H494" s="120"/>
      <c r="I494" s="133"/>
      <c r="J494" s="140"/>
      <c r="K494" s="169" t="str">
        <f t="shared" si="26"/>
        <v/>
      </c>
    </row>
    <row r="495" spans="1:11" ht="18.75" customHeight="1">
      <c r="A495" t="str">
        <f t="shared" si="24"/>
        <v>484</v>
      </c>
      <c r="B495">
        <f>COUNTIF($G$4:G495,G495)</f>
        <v>484</v>
      </c>
      <c r="C495" s="119"/>
      <c r="D495" s="120"/>
      <c r="E495" s="122"/>
      <c r="F495" s="123"/>
      <c r="G495" s="124" t="str">
        <f t="shared" si="25"/>
        <v/>
      </c>
      <c r="H495" s="120"/>
      <c r="I495" s="133"/>
      <c r="J495" s="140"/>
      <c r="K495" s="169" t="str">
        <f t="shared" si="26"/>
        <v/>
      </c>
    </row>
    <row r="496" spans="1:11" ht="18.75" customHeight="1">
      <c r="A496" t="str">
        <f t="shared" si="24"/>
        <v>485</v>
      </c>
      <c r="B496">
        <f>COUNTIF($G$4:G496,G496)</f>
        <v>485</v>
      </c>
      <c r="C496" s="119"/>
      <c r="D496" s="120"/>
      <c r="E496" s="122"/>
      <c r="F496" s="123"/>
      <c r="G496" s="124" t="str">
        <f t="shared" si="25"/>
        <v/>
      </c>
      <c r="H496" s="120"/>
      <c r="I496" s="133"/>
      <c r="J496" s="140"/>
      <c r="K496" s="169" t="str">
        <f t="shared" si="26"/>
        <v/>
      </c>
    </row>
    <row r="497" spans="1:11" ht="18.75" customHeight="1">
      <c r="A497" t="str">
        <f t="shared" si="24"/>
        <v>486</v>
      </c>
      <c r="B497">
        <f>COUNTIF($G$4:G497,G497)</f>
        <v>486</v>
      </c>
      <c r="C497" s="119"/>
      <c r="D497" s="120"/>
      <c r="E497" s="122"/>
      <c r="F497" s="123"/>
      <c r="G497" s="124" t="str">
        <f t="shared" si="25"/>
        <v/>
      </c>
      <c r="H497" s="120"/>
      <c r="I497" s="133"/>
      <c r="J497" s="140"/>
      <c r="K497" s="169" t="str">
        <f t="shared" si="26"/>
        <v/>
      </c>
    </row>
    <row r="498" spans="1:11" ht="18.75" customHeight="1">
      <c r="A498" t="str">
        <f t="shared" si="24"/>
        <v>487</v>
      </c>
      <c r="B498">
        <f>COUNTIF($G$4:G498,G498)</f>
        <v>487</v>
      </c>
      <c r="C498" s="119"/>
      <c r="D498" s="120"/>
      <c r="E498" s="122"/>
      <c r="F498" s="123"/>
      <c r="G498" s="124" t="str">
        <f t="shared" si="25"/>
        <v/>
      </c>
      <c r="H498" s="120"/>
      <c r="I498" s="133"/>
      <c r="J498" s="140"/>
      <c r="K498" s="169" t="str">
        <f t="shared" si="26"/>
        <v/>
      </c>
    </row>
    <row r="499" spans="1:11" ht="18.75" customHeight="1">
      <c r="A499" t="str">
        <f t="shared" si="24"/>
        <v>488</v>
      </c>
      <c r="B499">
        <f>COUNTIF($G$4:G499,G499)</f>
        <v>488</v>
      </c>
      <c r="C499" s="119"/>
      <c r="D499" s="120"/>
      <c r="E499" s="122"/>
      <c r="F499" s="123"/>
      <c r="G499" s="124" t="str">
        <f t="shared" si="25"/>
        <v/>
      </c>
      <c r="H499" s="120"/>
      <c r="I499" s="133"/>
      <c r="J499" s="140"/>
      <c r="K499" s="169" t="str">
        <f t="shared" si="26"/>
        <v/>
      </c>
    </row>
    <row r="500" spans="1:11" ht="18.75" customHeight="1">
      <c r="A500" t="str">
        <f t="shared" si="24"/>
        <v>489</v>
      </c>
      <c r="B500">
        <f>COUNTIF($G$4:G500,G500)</f>
        <v>489</v>
      </c>
      <c r="C500" s="119"/>
      <c r="D500" s="120"/>
      <c r="E500" s="122"/>
      <c r="F500" s="123"/>
      <c r="G500" s="124" t="str">
        <f t="shared" si="25"/>
        <v/>
      </c>
      <c r="H500" s="120"/>
      <c r="I500" s="133"/>
      <c r="J500" s="140"/>
      <c r="K500" s="169" t="str">
        <f t="shared" si="26"/>
        <v/>
      </c>
    </row>
    <row r="501" spans="1:11" ht="18.75" customHeight="1">
      <c r="A501" t="str">
        <f t="shared" si="24"/>
        <v>490</v>
      </c>
      <c r="B501">
        <f>COUNTIF($G$4:G501,G501)</f>
        <v>490</v>
      </c>
      <c r="C501" s="119"/>
      <c r="D501" s="120"/>
      <c r="E501" s="122"/>
      <c r="F501" s="123"/>
      <c r="G501" s="124" t="str">
        <f t="shared" si="25"/>
        <v/>
      </c>
      <c r="H501" s="120"/>
      <c r="I501" s="133"/>
      <c r="J501" s="140"/>
      <c r="K501" s="169" t="str">
        <f t="shared" si="26"/>
        <v/>
      </c>
    </row>
    <row r="502" spans="1:11" ht="18.75" customHeight="1">
      <c r="A502" t="str">
        <f t="shared" si="24"/>
        <v>491</v>
      </c>
      <c r="B502">
        <f>COUNTIF($G$4:G502,G502)</f>
        <v>491</v>
      </c>
      <c r="C502" s="119"/>
      <c r="D502" s="120"/>
      <c r="E502" s="122"/>
      <c r="F502" s="123"/>
      <c r="G502" s="124" t="str">
        <f t="shared" si="25"/>
        <v/>
      </c>
      <c r="H502" s="120"/>
      <c r="I502" s="133"/>
      <c r="J502" s="140"/>
      <c r="K502" s="169" t="str">
        <f t="shared" si="26"/>
        <v/>
      </c>
    </row>
    <row r="503" spans="1:11" ht="18.75" customHeight="1">
      <c r="A503" t="str">
        <f t="shared" si="24"/>
        <v>492</v>
      </c>
      <c r="B503">
        <f>COUNTIF($G$4:G503,G503)</f>
        <v>492</v>
      </c>
      <c r="C503" s="119"/>
      <c r="D503" s="120"/>
      <c r="E503" s="122"/>
      <c r="F503" s="123"/>
      <c r="G503" s="124" t="str">
        <f t="shared" si="25"/>
        <v/>
      </c>
      <c r="H503" s="120"/>
      <c r="I503" s="133"/>
      <c r="J503" s="140"/>
      <c r="K503" s="169" t="str">
        <f t="shared" si="26"/>
        <v/>
      </c>
    </row>
    <row r="504" spans="1:11" ht="18.75" customHeight="1">
      <c r="C504" s="147"/>
      <c r="D504" s="151"/>
      <c r="E504" s="153"/>
      <c r="F504" s="153"/>
      <c r="G504" s="153"/>
      <c r="H504" s="156" t="s">
        <v>48</v>
      </c>
      <c r="I504" s="160">
        <f>SUM(I452:I503)</f>
        <v>0</v>
      </c>
      <c r="J504" s="141">
        <f>SUM(J452:J503)</f>
        <v>0</v>
      </c>
      <c r="K504" s="170"/>
    </row>
    <row r="505" spans="1:11" ht="18.75" customHeight="1">
      <c r="C505" s="148"/>
      <c r="D505" s="152"/>
      <c r="E505" s="154"/>
      <c r="F505" s="154"/>
      <c r="G505" s="154"/>
      <c r="H505" s="157" t="s">
        <v>65</v>
      </c>
      <c r="I505" s="161">
        <f>I56+I112+I168+I224+I280+I336+I392+I448+I504</f>
        <v>0</v>
      </c>
      <c r="J505" s="165">
        <f>J56+J112+J168+J224+J280+J336+J392+J448+J504</f>
        <v>0</v>
      </c>
      <c r="K505" s="171">
        <f>I505-J505</f>
        <v>0</v>
      </c>
    </row>
    <row r="506" spans="1:11" ht="30" customHeight="1">
      <c r="E506" s="44"/>
      <c r="F506" s="44"/>
      <c r="G506" s="44"/>
      <c r="I506" s="162"/>
      <c r="J506" s="166"/>
      <c r="K506" s="172" t="s">
        <v>57</v>
      </c>
    </row>
    <row r="507" spans="1:11" s="9" customFormat="1" ht="13.95">
      <c r="C507" s="146" t="s">
        <v>1</v>
      </c>
      <c r="D507" s="150" t="s">
        <v>5</v>
      </c>
      <c r="E507" s="150" t="s">
        <v>32</v>
      </c>
      <c r="F507" s="150" t="s">
        <v>21</v>
      </c>
      <c r="G507" s="150" t="s">
        <v>12</v>
      </c>
      <c r="H507" s="150" t="s">
        <v>13</v>
      </c>
      <c r="I507" s="159" t="s">
        <v>10</v>
      </c>
      <c r="J507" s="164" t="s">
        <v>16</v>
      </c>
      <c r="K507" s="168" t="s">
        <v>18</v>
      </c>
    </row>
    <row r="508" spans="1:11" ht="18.75" customHeight="1">
      <c r="A508" t="str">
        <f t="shared" ref="A508:A559" si="27">G508&amp;B508</f>
        <v>496</v>
      </c>
      <c r="B508">
        <f>COUNTIF($G$4:G508,G508)</f>
        <v>496</v>
      </c>
      <c r="C508" s="119"/>
      <c r="D508" s="120"/>
      <c r="E508" s="122"/>
      <c r="F508" s="123"/>
      <c r="G508" s="124" t="str">
        <f t="shared" ref="G508:G559" si="28">IF(AND(E508="収入",F508=1),"会費",(IF(AND(E508="収入",F508=2),"補助金および助成金",(IF(AND(E508="収入",F508=3),"寄付金",(IF(AND(E508="収入",F508=4),"雑収入",(IF(AND(E508="収入",F508=5),"前年度繰越金",(IF(AND(E508="支出",F508=1),"社会奉仕活動",(IF(AND(E508="支出",F508=2),"生きがいを高める活動",(IF(AND(E508="支出",F508=3),"健康を進める活動",(IF(AND(E508="支出",F508=4),"その他の社会活動",(IF(AND(E508="支出",F508=5),"補助対象外","")))))))))))))))))))</f>
        <v/>
      </c>
      <c r="H508" s="120"/>
      <c r="I508" s="133"/>
      <c r="J508" s="140"/>
      <c r="K508" s="169" t="str">
        <f>IF(AND((E508="収入"),I508&gt;0),(K505+I508),(IF(AND((E508="支出"),J508&gt;0),(K505-J508),"")))</f>
        <v/>
      </c>
    </row>
    <row r="509" spans="1:11" ht="18.75" customHeight="1">
      <c r="A509" t="str">
        <f t="shared" si="27"/>
        <v>497</v>
      </c>
      <c r="B509">
        <f>COUNTIF($G$4:G509,G509)</f>
        <v>497</v>
      </c>
      <c r="C509" s="119"/>
      <c r="D509" s="120"/>
      <c r="E509" s="122"/>
      <c r="F509" s="123"/>
      <c r="G509" s="124" t="str">
        <f t="shared" si="28"/>
        <v/>
      </c>
      <c r="H509" s="120"/>
      <c r="I509" s="133"/>
      <c r="J509" s="140"/>
      <c r="K509" s="169" t="str">
        <f t="shared" ref="K509:K559" si="29">IF(AND((E509="収入"),I509&gt;0),(K508+I509),(IF(AND((E509="支出"),J509&gt;0),(K508-J509),"")))</f>
        <v/>
      </c>
    </row>
    <row r="510" spans="1:11" ht="18.75" customHeight="1">
      <c r="A510" t="str">
        <f t="shared" si="27"/>
        <v>498</v>
      </c>
      <c r="B510">
        <f>COUNTIF($G$4:G510,G510)</f>
        <v>498</v>
      </c>
      <c r="C510" s="119"/>
      <c r="D510" s="120"/>
      <c r="E510" s="122"/>
      <c r="F510" s="123"/>
      <c r="G510" s="124" t="str">
        <f t="shared" si="28"/>
        <v/>
      </c>
      <c r="H510" s="120"/>
      <c r="I510" s="133"/>
      <c r="J510" s="140"/>
      <c r="K510" s="169" t="str">
        <f t="shared" si="29"/>
        <v/>
      </c>
    </row>
    <row r="511" spans="1:11" ht="18.75" customHeight="1">
      <c r="A511" t="str">
        <f t="shared" si="27"/>
        <v>499</v>
      </c>
      <c r="B511">
        <f>COUNTIF($G$4:G511,G511)</f>
        <v>499</v>
      </c>
      <c r="C511" s="119"/>
      <c r="D511" s="120"/>
      <c r="E511" s="122"/>
      <c r="F511" s="123"/>
      <c r="G511" s="124" t="str">
        <f t="shared" si="28"/>
        <v/>
      </c>
      <c r="H511" s="120"/>
      <c r="I511" s="133"/>
      <c r="J511" s="140"/>
      <c r="K511" s="169" t="str">
        <f t="shared" si="29"/>
        <v/>
      </c>
    </row>
    <row r="512" spans="1:11" ht="18.75" customHeight="1">
      <c r="A512" t="str">
        <f t="shared" si="27"/>
        <v>500</v>
      </c>
      <c r="B512">
        <f>COUNTIF($G$4:G512,G512)</f>
        <v>500</v>
      </c>
      <c r="C512" s="119"/>
      <c r="D512" s="120"/>
      <c r="E512" s="122"/>
      <c r="F512" s="123"/>
      <c r="G512" s="124" t="str">
        <f t="shared" si="28"/>
        <v/>
      </c>
      <c r="H512" s="120"/>
      <c r="I512" s="133"/>
      <c r="J512" s="140"/>
      <c r="K512" s="169" t="str">
        <f t="shared" si="29"/>
        <v/>
      </c>
    </row>
    <row r="513" spans="1:11" ht="18.75" customHeight="1">
      <c r="A513" t="str">
        <f t="shared" si="27"/>
        <v>501</v>
      </c>
      <c r="B513">
        <f>COUNTIF($G$4:G513,G513)</f>
        <v>501</v>
      </c>
      <c r="C513" s="119"/>
      <c r="D513" s="120"/>
      <c r="E513" s="122"/>
      <c r="F513" s="123"/>
      <c r="G513" s="124" t="str">
        <f t="shared" si="28"/>
        <v/>
      </c>
      <c r="H513" s="120"/>
      <c r="I513" s="133"/>
      <c r="J513" s="140"/>
      <c r="K513" s="169" t="str">
        <f t="shared" si="29"/>
        <v/>
      </c>
    </row>
    <row r="514" spans="1:11" ht="18.75" customHeight="1">
      <c r="A514" t="str">
        <f t="shared" si="27"/>
        <v>502</v>
      </c>
      <c r="B514">
        <f>COUNTIF($G$4:G514,G514)</f>
        <v>502</v>
      </c>
      <c r="C514" s="119"/>
      <c r="D514" s="120"/>
      <c r="E514" s="122"/>
      <c r="F514" s="123"/>
      <c r="G514" s="124" t="str">
        <f t="shared" si="28"/>
        <v/>
      </c>
      <c r="H514" s="120"/>
      <c r="I514" s="133"/>
      <c r="J514" s="140"/>
      <c r="K514" s="169" t="str">
        <f t="shared" si="29"/>
        <v/>
      </c>
    </row>
    <row r="515" spans="1:11" ht="18.75" customHeight="1">
      <c r="A515" t="str">
        <f t="shared" si="27"/>
        <v>503</v>
      </c>
      <c r="B515">
        <f>COUNTIF($G$4:G515,G515)</f>
        <v>503</v>
      </c>
      <c r="C515" s="119"/>
      <c r="D515" s="120"/>
      <c r="E515" s="122"/>
      <c r="F515" s="123"/>
      <c r="G515" s="124" t="str">
        <f t="shared" si="28"/>
        <v/>
      </c>
      <c r="H515" s="120"/>
      <c r="I515" s="133"/>
      <c r="J515" s="140"/>
      <c r="K515" s="169" t="str">
        <f t="shared" si="29"/>
        <v/>
      </c>
    </row>
    <row r="516" spans="1:11" ht="18.75" customHeight="1">
      <c r="A516" t="str">
        <f t="shared" si="27"/>
        <v>504</v>
      </c>
      <c r="B516">
        <f>COUNTIF($G$4:G516,G516)</f>
        <v>504</v>
      </c>
      <c r="C516" s="119"/>
      <c r="D516" s="120"/>
      <c r="E516" s="122"/>
      <c r="F516" s="123"/>
      <c r="G516" s="124" t="str">
        <f t="shared" si="28"/>
        <v/>
      </c>
      <c r="H516" s="120"/>
      <c r="I516" s="133"/>
      <c r="J516" s="140"/>
      <c r="K516" s="169" t="str">
        <f t="shared" si="29"/>
        <v/>
      </c>
    </row>
    <row r="517" spans="1:11" ht="18.75" customHeight="1">
      <c r="A517" t="str">
        <f t="shared" si="27"/>
        <v>505</v>
      </c>
      <c r="B517">
        <f>COUNTIF($G$4:G517,G517)</f>
        <v>505</v>
      </c>
      <c r="C517" s="119"/>
      <c r="D517" s="120"/>
      <c r="E517" s="122"/>
      <c r="F517" s="123"/>
      <c r="G517" s="124" t="str">
        <f t="shared" si="28"/>
        <v/>
      </c>
      <c r="H517" s="120"/>
      <c r="I517" s="133"/>
      <c r="J517" s="140"/>
      <c r="K517" s="169" t="str">
        <f t="shared" si="29"/>
        <v/>
      </c>
    </row>
    <row r="518" spans="1:11" ht="18.75" customHeight="1">
      <c r="A518" t="str">
        <f t="shared" si="27"/>
        <v>506</v>
      </c>
      <c r="B518">
        <f>COUNTIF($G$4:G518,G518)</f>
        <v>506</v>
      </c>
      <c r="C518" s="119"/>
      <c r="D518" s="120"/>
      <c r="E518" s="122"/>
      <c r="F518" s="123"/>
      <c r="G518" s="124" t="str">
        <f t="shared" si="28"/>
        <v/>
      </c>
      <c r="H518" s="120"/>
      <c r="I518" s="133"/>
      <c r="J518" s="140"/>
      <c r="K518" s="169" t="str">
        <f t="shared" si="29"/>
        <v/>
      </c>
    </row>
    <row r="519" spans="1:11" ht="18.75" customHeight="1">
      <c r="A519" t="str">
        <f t="shared" si="27"/>
        <v>507</v>
      </c>
      <c r="B519">
        <f>COUNTIF($G$4:G519,G519)</f>
        <v>507</v>
      </c>
      <c r="C519" s="119"/>
      <c r="D519" s="120"/>
      <c r="E519" s="122"/>
      <c r="F519" s="123"/>
      <c r="G519" s="124" t="str">
        <f t="shared" si="28"/>
        <v/>
      </c>
      <c r="H519" s="120"/>
      <c r="I519" s="133"/>
      <c r="J519" s="140"/>
      <c r="K519" s="169" t="str">
        <f t="shared" si="29"/>
        <v/>
      </c>
    </row>
    <row r="520" spans="1:11" ht="18.75" customHeight="1">
      <c r="A520" t="str">
        <f t="shared" si="27"/>
        <v>508</v>
      </c>
      <c r="B520">
        <f>COUNTIF($G$4:G520,G520)</f>
        <v>508</v>
      </c>
      <c r="C520" s="119"/>
      <c r="D520" s="120"/>
      <c r="E520" s="122"/>
      <c r="F520" s="123"/>
      <c r="G520" s="124" t="str">
        <f t="shared" si="28"/>
        <v/>
      </c>
      <c r="H520" s="120"/>
      <c r="I520" s="133"/>
      <c r="J520" s="140"/>
      <c r="K520" s="169" t="str">
        <f t="shared" si="29"/>
        <v/>
      </c>
    </row>
    <row r="521" spans="1:11" ht="18.75" customHeight="1">
      <c r="A521" t="str">
        <f t="shared" si="27"/>
        <v>509</v>
      </c>
      <c r="B521">
        <f>COUNTIF($G$4:G521,G521)</f>
        <v>509</v>
      </c>
      <c r="C521" s="119"/>
      <c r="D521" s="120"/>
      <c r="E521" s="122"/>
      <c r="F521" s="123"/>
      <c r="G521" s="124" t="str">
        <f t="shared" si="28"/>
        <v/>
      </c>
      <c r="H521" s="120"/>
      <c r="I521" s="133"/>
      <c r="J521" s="140"/>
      <c r="K521" s="169" t="str">
        <f t="shared" si="29"/>
        <v/>
      </c>
    </row>
    <row r="522" spans="1:11" ht="18.75" customHeight="1">
      <c r="A522" t="str">
        <f t="shared" si="27"/>
        <v>510</v>
      </c>
      <c r="B522">
        <f>COUNTIF($G$4:G522,G522)</f>
        <v>510</v>
      </c>
      <c r="C522" s="119"/>
      <c r="D522" s="120"/>
      <c r="E522" s="122"/>
      <c r="F522" s="123"/>
      <c r="G522" s="124" t="str">
        <f t="shared" si="28"/>
        <v/>
      </c>
      <c r="H522" s="120"/>
      <c r="I522" s="133"/>
      <c r="J522" s="140"/>
      <c r="K522" s="169" t="str">
        <f t="shared" si="29"/>
        <v/>
      </c>
    </row>
    <row r="523" spans="1:11" ht="18.75" customHeight="1">
      <c r="A523" t="str">
        <f t="shared" si="27"/>
        <v>511</v>
      </c>
      <c r="B523">
        <f>COUNTIF($G$4:G523,G523)</f>
        <v>511</v>
      </c>
      <c r="C523" s="119"/>
      <c r="D523" s="120"/>
      <c r="E523" s="122"/>
      <c r="F523" s="123"/>
      <c r="G523" s="124" t="str">
        <f t="shared" si="28"/>
        <v/>
      </c>
      <c r="H523" s="120"/>
      <c r="I523" s="133"/>
      <c r="J523" s="140"/>
      <c r="K523" s="169" t="str">
        <f t="shared" si="29"/>
        <v/>
      </c>
    </row>
    <row r="524" spans="1:11" ht="18.75" customHeight="1">
      <c r="A524" t="str">
        <f t="shared" si="27"/>
        <v>512</v>
      </c>
      <c r="B524">
        <f>COUNTIF($G$4:G524,G524)</f>
        <v>512</v>
      </c>
      <c r="C524" s="119"/>
      <c r="D524" s="120"/>
      <c r="E524" s="122"/>
      <c r="F524" s="123"/>
      <c r="G524" s="124" t="str">
        <f t="shared" si="28"/>
        <v/>
      </c>
      <c r="H524" s="120"/>
      <c r="I524" s="133"/>
      <c r="J524" s="140"/>
      <c r="K524" s="169" t="str">
        <f t="shared" si="29"/>
        <v/>
      </c>
    </row>
    <row r="525" spans="1:11" ht="18.75" customHeight="1">
      <c r="A525" t="str">
        <f t="shared" si="27"/>
        <v>513</v>
      </c>
      <c r="B525">
        <f>COUNTIF($G$4:G525,G525)</f>
        <v>513</v>
      </c>
      <c r="C525" s="119"/>
      <c r="D525" s="120"/>
      <c r="E525" s="122"/>
      <c r="F525" s="123"/>
      <c r="G525" s="124" t="str">
        <f t="shared" si="28"/>
        <v/>
      </c>
      <c r="H525" s="120"/>
      <c r="I525" s="133"/>
      <c r="J525" s="140"/>
      <c r="K525" s="169" t="str">
        <f t="shared" si="29"/>
        <v/>
      </c>
    </row>
    <row r="526" spans="1:11" ht="18.75" customHeight="1">
      <c r="A526" t="str">
        <f t="shared" si="27"/>
        <v>514</v>
      </c>
      <c r="B526">
        <f>COUNTIF($G$4:G526,G526)</f>
        <v>514</v>
      </c>
      <c r="C526" s="119"/>
      <c r="D526" s="120"/>
      <c r="E526" s="122"/>
      <c r="F526" s="123"/>
      <c r="G526" s="124" t="str">
        <f t="shared" si="28"/>
        <v/>
      </c>
      <c r="H526" s="120"/>
      <c r="I526" s="133"/>
      <c r="J526" s="140"/>
      <c r="K526" s="169" t="str">
        <f t="shared" si="29"/>
        <v/>
      </c>
    </row>
    <row r="527" spans="1:11" ht="18.75" customHeight="1">
      <c r="A527" t="str">
        <f t="shared" si="27"/>
        <v>515</v>
      </c>
      <c r="B527">
        <f>COUNTIF($G$4:G527,G527)</f>
        <v>515</v>
      </c>
      <c r="C527" s="119"/>
      <c r="D527" s="120"/>
      <c r="E527" s="122"/>
      <c r="F527" s="123"/>
      <c r="G527" s="124" t="str">
        <f t="shared" si="28"/>
        <v/>
      </c>
      <c r="H527" s="120"/>
      <c r="I527" s="133"/>
      <c r="J527" s="140"/>
      <c r="K527" s="169" t="str">
        <f t="shared" si="29"/>
        <v/>
      </c>
    </row>
    <row r="528" spans="1:11" ht="18.75" customHeight="1">
      <c r="A528" t="str">
        <f t="shared" si="27"/>
        <v>516</v>
      </c>
      <c r="B528">
        <f>COUNTIF($G$4:G528,G528)</f>
        <v>516</v>
      </c>
      <c r="C528" s="119"/>
      <c r="D528" s="120"/>
      <c r="E528" s="122"/>
      <c r="F528" s="123"/>
      <c r="G528" s="124" t="str">
        <f t="shared" si="28"/>
        <v/>
      </c>
      <c r="H528" s="120"/>
      <c r="I528" s="133"/>
      <c r="J528" s="140"/>
      <c r="K528" s="169" t="str">
        <f t="shared" si="29"/>
        <v/>
      </c>
    </row>
    <row r="529" spans="1:11" ht="18.75" customHeight="1">
      <c r="A529" t="str">
        <f t="shared" si="27"/>
        <v>517</v>
      </c>
      <c r="B529">
        <f>COUNTIF($G$4:G529,G529)</f>
        <v>517</v>
      </c>
      <c r="C529" s="119"/>
      <c r="D529" s="120"/>
      <c r="E529" s="122"/>
      <c r="F529" s="123"/>
      <c r="G529" s="124" t="str">
        <f t="shared" si="28"/>
        <v/>
      </c>
      <c r="H529" s="120"/>
      <c r="I529" s="133"/>
      <c r="J529" s="140"/>
      <c r="K529" s="169" t="str">
        <f t="shared" si="29"/>
        <v/>
      </c>
    </row>
    <row r="530" spans="1:11" ht="18.75" customHeight="1">
      <c r="A530" t="str">
        <f t="shared" si="27"/>
        <v>518</v>
      </c>
      <c r="B530">
        <f>COUNTIF($G$4:G530,G530)</f>
        <v>518</v>
      </c>
      <c r="C530" s="119"/>
      <c r="D530" s="120"/>
      <c r="E530" s="122"/>
      <c r="F530" s="123"/>
      <c r="G530" s="124" t="str">
        <f t="shared" si="28"/>
        <v/>
      </c>
      <c r="H530" s="120"/>
      <c r="I530" s="133"/>
      <c r="J530" s="140"/>
      <c r="K530" s="169" t="str">
        <f t="shared" si="29"/>
        <v/>
      </c>
    </row>
    <row r="531" spans="1:11" ht="18.75" customHeight="1">
      <c r="A531" t="str">
        <f t="shared" si="27"/>
        <v>519</v>
      </c>
      <c r="B531">
        <f>COUNTIF($G$4:G531,G531)</f>
        <v>519</v>
      </c>
      <c r="C531" s="119"/>
      <c r="D531" s="120"/>
      <c r="E531" s="122"/>
      <c r="F531" s="123"/>
      <c r="G531" s="124" t="str">
        <f t="shared" si="28"/>
        <v/>
      </c>
      <c r="H531" s="120"/>
      <c r="I531" s="133"/>
      <c r="J531" s="140"/>
      <c r="K531" s="169" t="str">
        <f t="shared" si="29"/>
        <v/>
      </c>
    </row>
    <row r="532" spans="1:11" ht="18.75" customHeight="1">
      <c r="A532" t="str">
        <f t="shared" si="27"/>
        <v>520</v>
      </c>
      <c r="B532">
        <f>COUNTIF($G$4:G532,G532)</f>
        <v>520</v>
      </c>
      <c r="C532" s="119"/>
      <c r="D532" s="120"/>
      <c r="E532" s="122"/>
      <c r="F532" s="123"/>
      <c r="G532" s="124" t="str">
        <f t="shared" si="28"/>
        <v/>
      </c>
      <c r="H532" s="120"/>
      <c r="I532" s="133"/>
      <c r="J532" s="140"/>
      <c r="K532" s="169" t="str">
        <f t="shared" si="29"/>
        <v/>
      </c>
    </row>
    <row r="533" spans="1:11" ht="18.75" customHeight="1">
      <c r="A533" t="str">
        <f t="shared" si="27"/>
        <v>521</v>
      </c>
      <c r="B533">
        <f>COUNTIF($G$4:G533,G533)</f>
        <v>521</v>
      </c>
      <c r="C533" s="119"/>
      <c r="D533" s="120"/>
      <c r="E533" s="122"/>
      <c r="F533" s="123"/>
      <c r="G533" s="124" t="str">
        <f t="shared" si="28"/>
        <v/>
      </c>
      <c r="H533" s="120"/>
      <c r="I533" s="133"/>
      <c r="J533" s="140"/>
      <c r="K533" s="169" t="str">
        <f t="shared" si="29"/>
        <v/>
      </c>
    </row>
    <row r="534" spans="1:11" ht="18.75" customHeight="1">
      <c r="A534" t="str">
        <f t="shared" si="27"/>
        <v>522</v>
      </c>
      <c r="B534">
        <f>COUNTIF($G$4:G534,G534)</f>
        <v>522</v>
      </c>
      <c r="C534" s="119"/>
      <c r="D534" s="120"/>
      <c r="E534" s="122"/>
      <c r="F534" s="123"/>
      <c r="G534" s="124" t="str">
        <f t="shared" si="28"/>
        <v/>
      </c>
      <c r="H534" s="120"/>
      <c r="I534" s="133"/>
      <c r="J534" s="140"/>
      <c r="K534" s="169" t="str">
        <f t="shared" si="29"/>
        <v/>
      </c>
    </row>
    <row r="535" spans="1:11" ht="18.75" customHeight="1">
      <c r="A535" t="str">
        <f t="shared" si="27"/>
        <v>523</v>
      </c>
      <c r="B535">
        <f>COUNTIF($G$4:G535,G535)</f>
        <v>523</v>
      </c>
      <c r="C535" s="119"/>
      <c r="D535" s="120"/>
      <c r="E535" s="122"/>
      <c r="F535" s="123"/>
      <c r="G535" s="124" t="str">
        <f t="shared" si="28"/>
        <v/>
      </c>
      <c r="H535" s="120"/>
      <c r="I535" s="133"/>
      <c r="J535" s="140"/>
      <c r="K535" s="169" t="str">
        <f t="shared" si="29"/>
        <v/>
      </c>
    </row>
    <row r="536" spans="1:11" ht="18.75" customHeight="1">
      <c r="A536" t="str">
        <f t="shared" si="27"/>
        <v>524</v>
      </c>
      <c r="B536">
        <f>COUNTIF($G$4:G536,G536)</f>
        <v>524</v>
      </c>
      <c r="C536" s="119"/>
      <c r="D536" s="120"/>
      <c r="E536" s="122"/>
      <c r="F536" s="123"/>
      <c r="G536" s="124" t="str">
        <f t="shared" si="28"/>
        <v/>
      </c>
      <c r="H536" s="120"/>
      <c r="I536" s="133"/>
      <c r="J536" s="140"/>
      <c r="K536" s="169" t="str">
        <f t="shared" si="29"/>
        <v/>
      </c>
    </row>
    <row r="537" spans="1:11" ht="18.75" customHeight="1">
      <c r="A537" t="str">
        <f t="shared" si="27"/>
        <v>525</v>
      </c>
      <c r="B537">
        <f>COUNTIF($G$4:G537,G537)</f>
        <v>525</v>
      </c>
      <c r="C537" s="119"/>
      <c r="D537" s="120"/>
      <c r="E537" s="122"/>
      <c r="F537" s="123"/>
      <c r="G537" s="124" t="str">
        <f t="shared" si="28"/>
        <v/>
      </c>
      <c r="H537" s="120"/>
      <c r="I537" s="133"/>
      <c r="J537" s="140"/>
      <c r="K537" s="169" t="str">
        <f t="shared" si="29"/>
        <v/>
      </c>
    </row>
    <row r="538" spans="1:11" ht="18.75" customHeight="1">
      <c r="A538" t="str">
        <f t="shared" si="27"/>
        <v>526</v>
      </c>
      <c r="B538">
        <f>COUNTIF($G$4:G538,G538)</f>
        <v>526</v>
      </c>
      <c r="C538" s="119"/>
      <c r="D538" s="120"/>
      <c r="E538" s="122"/>
      <c r="F538" s="123"/>
      <c r="G538" s="124" t="str">
        <f t="shared" si="28"/>
        <v/>
      </c>
      <c r="H538" s="120"/>
      <c r="I538" s="133"/>
      <c r="J538" s="140"/>
      <c r="K538" s="169" t="str">
        <f t="shared" si="29"/>
        <v/>
      </c>
    </row>
    <row r="539" spans="1:11" ht="18.75" customHeight="1">
      <c r="A539" t="str">
        <f t="shared" si="27"/>
        <v>527</v>
      </c>
      <c r="B539">
        <f>COUNTIF($G$4:G539,G539)</f>
        <v>527</v>
      </c>
      <c r="C539" s="119"/>
      <c r="D539" s="120"/>
      <c r="E539" s="122"/>
      <c r="F539" s="123"/>
      <c r="G539" s="124" t="str">
        <f t="shared" si="28"/>
        <v/>
      </c>
      <c r="H539" s="120"/>
      <c r="I539" s="133"/>
      <c r="J539" s="140"/>
      <c r="K539" s="169" t="str">
        <f t="shared" si="29"/>
        <v/>
      </c>
    </row>
    <row r="540" spans="1:11" ht="18.75" customHeight="1">
      <c r="A540" t="str">
        <f t="shared" si="27"/>
        <v>528</v>
      </c>
      <c r="B540">
        <f>COUNTIF($G$4:G540,G540)</f>
        <v>528</v>
      </c>
      <c r="C540" s="119"/>
      <c r="D540" s="120"/>
      <c r="E540" s="122"/>
      <c r="F540" s="123"/>
      <c r="G540" s="124" t="str">
        <f t="shared" si="28"/>
        <v/>
      </c>
      <c r="H540" s="120"/>
      <c r="I540" s="133"/>
      <c r="J540" s="140"/>
      <c r="K540" s="169" t="str">
        <f t="shared" si="29"/>
        <v/>
      </c>
    </row>
    <row r="541" spans="1:11" ht="18.75" customHeight="1">
      <c r="A541" t="str">
        <f t="shared" si="27"/>
        <v>529</v>
      </c>
      <c r="B541">
        <f>COUNTIF($G$4:G541,G541)</f>
        <v>529</v>
      </c>
      <c r="C541" s="119"/>
      <c r="D541" s="120"/>
      <c r="E541" s="122"/>
      <c r="F541" s="123"/>
      <c r="G541" s="124" t="str">
        <f t="shared" si="28"/>
        <v/>
      </c>
      <c r="H541" s="120"/>
      <c r="I541" s="133"/>
      <c r="J541" s="140"/>
      <c r="K541" s="169" t="str">
        <f t="shared" si="29"/>
        <v/>
      </c>
    </row>
    <row r="542" spans="1:11" ht="18.75" customHeight="1">
      <c r="A542" t="str">
        <f t="shared" si="27"/>
        <v>530</v>
      </c>
      <c r="B542">
        <f>COUNTIF($G$4:G542,G542)</f>
        <v>530</v>
      </c>
      <c r="C542" s="119"/>
      <c r="D542" s="120"/>
      <c r="E542" s="122"/>
      <c r="F542" s="123"/>
      <c r="G542" s="124" t="str">
        <f t="shared" si="28"/>
        <v/>
      </c>
      <c r="H542" s="120"/>
      <c r="I542" s="133"/>
      <c r="J542" s="140"/>
      <c r="K542" s="169" t="str">
        <f t="shared" si="29"/>
        <v/>
      </c>
    </row>
    <row r="543" spans="1:11" ht="18.75" customHeight="1">
      <c r="A543" t="str">
        <f t="shared" si="27"/>
        <v>531</v>
      </c>
      <c r="B543">
        <f>COUNTIF($G$4:G543,G543)</f>
        <v>531</v>
      </c>
      <c r="C543" s="119"/>
      <c r="D543" s="120"/>
      <c r="E543" s="122"/>
      <c r="F543" s="123"/>
      <c r="G543" s="124" t="str">
        <f t="shared" si="28"/>
        <v/>
      </c>
      <c r="H543" s="120"/>
      <c r="I543" s="133"/>
      <c r="J543" s="140"/>
      <c r="K543" s="169" t="str">
        <f t="shared" si="29"/>
        <v/>
      </c>
    </row>
    <row r="544" spans="1:11" ht="18.75" customHeight="1">
      <c r="A544" t="str">
        <f t="shared" si="27"/>
        <v>532</v>
      </c>
      <c r="B544">
        <f>COUNTIF($G$4:G544,G544)</f>
        <v>532</v>
      </c>
      <c r="C544" s="119"/>
      <c r="D544" s="120"/>
      <c r="E544" s="122"/>
      <c r="F544" s="123"/>
      <c r="G544" s="124" t="str">
        <f t="shared" si="28"/>
        <v/>
      </c>
      <c r="H544" s="120"/>
      <c r="I544" s="133"/>
      <c r="J544" s="140"/>
      <c r="K544" s="169" t="str">
        <f t="shared" si="29"/>
        <v/>
      </c>
    </row>
    <row r="545" spans="1:11" ht="18.75" customHeight="1">
      <c r="A545" t="str">
        <f t="shared" si="27"/>
        <v>533</v>
      </c>
      <c r="B545">
        <f>COUNTIF($G$4:G545,G545)</f>
        <v>533</v>
      </c>
      <c r="C545" s="119"/>
      <c r="D545" s="120"/>
      <c r="E545" s="122"/>
      <c r="F545" s="123"/>
      <c r="G545" s="124" t="str">
        <f t="shared" si="28"/>
        <v/>
      </c>
      <c r="H545" s="120"/>
      <c r="I545" s="133"/>
      <c r="J545" s="140"/>
      <c r="K545" s="169" t="str">
        <f t="shared" si="29"/>
        <v/>
      </c>
    </row>
    <row r="546" spans="1:11" ht="18.75" customHeight="1">
      <c r="A546" t="str">
        <f t="shared" si="27"/>
        <v>534</v>
      </c>
      <c r="B546">
        <f>COUNTIF($G$4:G546,G546)</f>
        <v>534</v>
      </c>
      <c r="C546" s="119"/>
      <c r="D546" s="120"/>
      <c r="E546" s="122"/>
      <c r="F546" s="123"/>
      <c r="G546" s="124" t="str">
        <f t="shared" si="28"/>
        <v/>
      </c>
      <c r="H546" s="120"/>
      <c r="I546" s="133"/>
      <c r="J546" s="140"/>
      <c r="K546" s="169" t="str">
        <f t="shared" si="29"/>
        <v/>
      </c>
    </row>
    <row r="547" spans="1:11" ht="18.75" customHeight="1">
      <c r="A547" t="str">
        <f t="shared" si="27"/>
        <v>535</v>
      </c>
      <c r="B547">
        <f>COUNTIF($G$4:G547,G547)</f>
        <v>535</v>
      </c>
      <c r="C547" s="119"/>
      <c r="D547" s="120"/>
      <c r="E547" s="122"/>
      <c r="F547" s="123"/>
      <c r="G547" s="124" t="str">
        <f t="shared" si="28"/>
        <v/>
      </c>
      <c r="H547" s="120"/>
      <c r="I547" s="133"/>
      <c r="J547" s="140"/>
      <c r="K547" s="169" t="str">
        <f t="shared" si="29"/>
        <v/>
      </c>
    </row>
    <row r="548" spans="1:11" ht="18.75" customHeight="1">
      <c r="A548" t="str">
        <f t="shared" si="27"/>
        <v>536</v>
      </c>
      <c r="B548">
        <f>COUNTIF($G$4:G548,G548)</f>
        <v>536</v>
      </c>
      <c r="C548" s="119"/>
      <c r="D548" s="120"/>
      <c r="E548" s="122"/>
      <c r="F548" s="123"/>
      <c r="G548" s="124" t="str">
        <f t="shared" si="28"/>
        <v/>
      </c>
      <c r="H548" s="120"/>
      <c r="I548" s="133"/>
      <c r="J548" s="140"/>
      <c r="K548" s="169" t="str">
        <f t="shared" si="29"/>
        <v/>
      </c>
    </row>
    <row r="549" spans="1:11" ht="18.75" customHeight="1">
      <c r="A549" t="str">
        <f t="shared" si="27"/>
        <v>537</v>
      </c>
      <c r="B549">
        <f>COUNTIF($G$4:G549,G549)</f>
        <v>537</v>
      </c>
      <c r="C549" s="119"/>
      <c r="D549" s="120"/>
      <c r="E549" s="122"/>
      <c r="F549" s="123"/>
      <c r="G549" s="124" t="str">
        <f t="shared" si="28"/>
        <v/>
      </c>
      <c r="H549" s="120"/>
      <c r="I549" s="133"/>
      <c r="J549" s="140"/>
      <c r="K549" s="169" t="str">
        <f t="shared" si="29"/>
        <v/>
      </c>
    </row>
    <row r="550" spans="1:11" ht="18.75" customHeight="1">
      <c r="A550" t="str">
        <f t="shared" si="27"/>
        <v>538</v>
      </c>
      <c r="B550">
        <f>COUNTIF($G$4:G550,G550)</f>
        <v>538</v>
      </c>
      <c r="C550" s="119"/>
      <c r="D550" s="120"/>
      <c r="E550" s="122"/>
      <c r="F550" s="123"/>
      <c r="G550" s="124" t="str">
        <f t="shared" si="28"/>
        <v/>
      </c>
      <c r="H550" s="120"/>
      <c r="I550" s="133"/>
      <c r="J550" s="140"/>
      <c r="K550" s="169" t="str">
        <f t="shared" si="29"/>
        <v/>
      </c>
    </row>
    <row r="551" spans="1:11" ht="18.75" customHeight="1">
      <c r="A551" t="str">
        <f t="shared" si="27"/>
        <v>539</v>
      </c>
      <c r="B551">
        <f>COUNTIF($G$4:G551,G551)</f>
        <v>539</v>
      </c>
      <c r="C551" s="119"/>
      <c r="D551" s="120"/>
      <c r="E551" s="122"/>
      <c r="F551" s="123"/>
      <c r="G551" s="124" t="str">
        <f t="shared" si="28"/>
        <v/>
      </c>
      <c r="H551" s="120"/>
      <c r="I551" s="133"/>
      <c r="J551" s="140"/>
      <c r="K551" s="169" t="str">
        <f t="shared" si="29"/>
        <v/>
      </c>
    </row>
    <row r="552" spans="1:11" ht="18.75" customHeight="1">
      <c r="A552" t="str">
        <f t="shared" si="27"/>
        <v>540</v>
      </c>
      <c r="B552">
        <f>COUNTIF($G$4:G552,G552)</f>
        <v>540</v>
      </c>
      <c r="C552" s="119"/>
      <c r="D552" s="120"/>
      <c r="E552" s="122"/>
      <c r="F552" s="123"/>
      <c r="G552" s="124" t="str">
        <f t="shared" si="28"/>
        <v/>
      </c>
      <c r="H552" s="120"/>
      <c r="I552" s="133"/>
      <c r="J552" s="140"/>
      <c r="K552" s="169" t="str">
        <f t="shared" si="29"/>
        <v/>
      </c>
    </row>
    <row r="553" spans="1:11" ht="18.75" customHeight="1">
      <c r="A553" t="str">
        <f t="shared" si="27"/>
        <v>541</v>
      </c>
      <c r="B553">
        <f>COUNTIF($G$4:G553,G553)</f>
        <v>541</v>
      </c>
      <c r="C553" s="119"/>
      <c r="D553" s="120"/>
      <c r="E553" s="122"/>
      <c r="F553" s="123"/>
      <c r="G553" s="124" t="str">
        <f t="shared" si="28"/>
        <v/>
      </c>
      <c r="H553" s="120"/>
      <c r="I553" s="133"/>
      <c r="J553" s="140"/>
      <c r="K553" s="169" t="str">
        <f t="shared" si="29"/>
        <v/>
      </c>
    </row>
    <row r="554" spans="1:11" ht="18.75" customHeight="1">
      <c r="A554" t="str">
        <f t="shared" si="27"/>
        <v>542</v>
      </c>
      <c r="B554">
        <f>COUNTIF($G$4:G554,G554)</f>
        <v>542</v>
      </c>
      <c r="C554" s="119"/>
      <c r="D554" s="120"/>
      <c r="E554" s="122"/>
      <c r="F554" s="123"/>
      <c r="G554" s="124" t="str">
        <f t="shared" si="28"/>
        <v/>
      </c>
      <c r="H554" s="120"/>
      <c r="I554" s="133"/>
      <c r="J554" s="140"/>
      <c r="K554" s="169" t="str">
        <f t="shared" si="29"/>
        <v/>
      </c>
    </row>
    <row r="555" spans="1:11" ht="18.75" customHeight="1">
      <c r="A555" t="str">
        <f t="shared" si="27"/>
        <v>543</v>
      </c>
      <c r="B555">
        <f>COUNTIF($G$4:G555,G555)</f>
        <v>543</v>
      </c>
      <c r="C555" s="119"/>
      <c r="D555" s="120"/>
      <c r="E555" s="122"/>
      <c r="F555" s="123"/>
      <c r="G555" s="124" t="str">
        <f t="shared" si="28"/>
        <v/>
      </c>
      <c r="H555" s="120"/>
      <c r="I555" s="133"/>
      <c r="J555" s="140"/>
      <c r="K555" s="169" t="str">
        <f t="shared" si="29"/>
        <v/>
      </c>
    </row>
    <row r="556" spans="1:11" ht="18.75" customHeight="1">
      <c r="A556" t="str">
        <f t="shared" si="27"/>
        <v>544</v>
      </c>
      <c r="B556">
        <f>COUNTIF($G$4:G556,G556)</f>
        <v>544</v>
      </c>
      <c r="C556" s="119"/>
      <c r="D556" s="120"/>
      <c r="E556" s="122"/>
      <c r="F556" s="123"/>
      <c r="G556" s="124" t="str">
        <f t="shared" si="28"/>
        <v/>
      </c>
      <c r="H556" s="120"/>
      <c r="I556" s="133"/>
      <c r="J556" s="140"/>
      <c r="K556" s="169" t="str">
        <f t="shared" si="29"/>
        <v/>
      </c>
    </row>
    <row r="557" spans="1:11" ht="18.75" customHeight="1">
      <c r="A557" t="str">
        <f t="shared" si="27"/>
        <v>545</v>
      </c>
      <c r="B557">
        <f>COUNTIF($G$4:G557,G557)</f>
        <v>545</v>
      </c>
      <c r="C557" s="119"/>
      <c r="D557" s="120"/>
      <c r="E557" s="122"/>
      <c r="F557" s="123"/>
      <c r="G557" s="124" t="str">
        <f t="shared" si="28"/>
        <v/>
      </c>
      <c r="H557" s="120"/>
      <c r="I557" s="133"/>
      <c r="J557" s="140"/>
      <c r="K557" s="169" t="str">
        <f t="shared" si="29"/>
        <v/>
      </c>
    </row>
    <row r="558" spans="1:11" ht="18.75" customHeight="1">
      <c r="A558" t="str">
        <f t="shared" si="27"/>
        <v>546</v>
      </c>
      <c r="B558">
        <f>COUNTIF($G$4:G558,G558)</f>
        <v>546</v>
      </c>
      <c r="C558" s="119"/>
      <c r="D558" s="120"/>
      <c r="E558" s="122"/>
      <c r="F558" s="123"/>
      <c r="G558" s="124" t="str">
        <f t="shared" si="28"/>
        <v/>
      </c>
      <c r="H558" s="120"/>
      <c r="I558" s="133"/>
      <c r="J558" s="140"/>
      <c r="K558" s="169" t="str">
        <f t="shared" si="29"/>
        <v/>
      </c>
    </row>
    <row r="559" spans="1:11" ht="18.75" customHeight="1">
      <c r="A559" t="str">
        <f t="shared" si="27"/>
        <v>547</v>
      </c>
      <c r="B559">
        <f>COUNTIF($G$4:G559,G559)</f>
        <v>547</v>
      </c>
      <c r="C559" s="119"/>
      <c r="D559" s="120"/>
      <c r="E559" s="122"/>
      <c r="F559" s="123"/>
      <c r="G559" s="124" t="str">
        <f t="shared" si="28"/>
        <v/>
      </c>
      <c r="H559" s="120"/>
      <c r="I559" s="133"/>
      <c r="J559" s="140"/>
      <c r="K559" s="169" t="str">
        <f t="shared" si="29"/>
        <v/>
      </c>
    </row>
    <row r="560" spans="1:11" ht="18.75" customHeight="1">
      <c r="C560" s="147"/>
      <c r="D560" s="151"/>
      <c r="E560" s="153"/>
      <c r="F560" s="153"/>
      <c r="G560" s="153"/>
      <c r="H560" s="156" t="s">
        <v>91</v>
      </c>
      <c r="I560" s="160">
        <f>SUM(I508:I559)</f>
        <v>0</v>
      </c>
      <c r="J560" s="141">
        <f>SUM(J508:J559)</f>
        <v>0</v>
      </c>
      <c r="K560" s="170"/>
    </row>
    <row r="561" spans="1:11" ht="18.75" customHeight="1">
      <c r="C561" s="148"/>
      <c r="D561" s="152"/>
      <c r="E561" s="154"/>
      <c r="F561" s="154"/>
      <c r="G561" s="154"/>
      <c r="H561" s="157" t="s">
        <v>65</v>
      </c>
      <c r="I561" s="161">
        <f>I56+I112+I168+I224+I280+I336+I392+I448+I504+I560</f>
        <v>0</v>
      </c>
      <c r="J561" s="165">
        <f>J56+J112+J168+J224+J280+J336+J392+J448+J504+J560</f>
        <v>0</v>
      </c>
      <c r="K561" s="171">
        <f>I561-J561</f>
        <v>0</v>
      </c>
    </row>
    <row r="562" spans="1:11" ht="30" customHeight="1">
      <c r="E562" s="44"/>
      <c r="F562" s="44"/>
      <c r="G562" s="44"/>
      <c r="I562" s="162"/>
      <c r="J562" s="166"/>
      <c r="K562" s="172" t="s">
        <v>78</v>
      </c>
    </row>
    <row r="563" spans="1:11" s="9" customFormat="1" ht="13.95">
      <c r="C563" s="146" t="s">
        <v>1</v>
      </c>
      <c r="D563" s="150" t="s">
        <v>5</v>
      </c>
      <c r="E563" s="150" t="s">
        <v>32</v>
      </c>
      <c r="F563" s="150" t="s">
        <v>21</v>
      </c>
      <c r="G563" s="150" t="s">
        <v>12</v>
      </c>
      <c r="H563" s="150" t="s">
        <v>13</v>
      </c>
      <c r="I563" s="159" t="s">
        <v>10</v>
      </c>
      <c r="J563" s="164" t="s">
        <v>16</v>
      </c>
      <c r="K563" s="168" t="s">
        <v>18</v>
      </c>
    </row>
    <row r="564" spans="1:11" ht="18.75" customHeight="1">
      <c r="A564" t="str">
        <f t="shared" ref="A564:A615" si="30">G564&amp;B564</f>
        <v>551</v>
      </c>
      <c r="B564">
        <f>COUNTIF($G$4:G564,G564)</f>
        <v>551</v>
      </c>
      <c r="C564" s="119"/>
      <c r="D564" s="120"/>
      <c r="E564" s="122"/>
      <c r="F564" s="123"/>
      <c r="G564" s="124" t="str">
        <f t="shared" ref="G564:G615" si="31">IF(AND(E564="収入",F564=1),"会費",(IF(AND(E564="収入",F564=2),"補助金および助成金",(IF(AND(E564="収入",F564=3),"寄付金",(IF(AND(E564="収入",F564=4),"雑収入",(IF(AND(E564="収入",F564=5),"前年度繰越金",(IF(AND(E564="支出",F564=1),"社会奉仕活動",(IF(AND(E564="支出",F564=2),"生きがいを高める活動",(IF(AND(E564="支出",F564=3),"健康を進める活動",(IF(AND(E564="支出",F564=4),"その他の社会活動",(IF(AND(E564="支出",F564=5),"補助対象外","")))))))))))))))))))</f>
        <v/>
      </c>
      <c r="H564" s="120"/>
      <c r="I564" s="133"/>
      <c r="J564" s="140"/>
      <c r="K564" s="169" t="str">
        <f>IF(AND((E564="収入"),I564&gt;0),(K561+I564),(IF(AND((E564="支出"),J564&gt;0),(K561-J564),"")))</f>
        <v/>
      </c>
    </row>
    <row r="565" spans="1:11" ht="18.75" customHeight="1">
      <c r="A565" t="str">
        <f t="shared" si="30"/>
        <v>552</v>
      </c>
      <c r="B565">
        <f>COUNTIF($G$4:G565,G565)</f>
        <v>552</v>
      </c>
      <c r="C565" s="119"/>
      <c r="D565" s="120"/>
      <c r="E565" s="122"/>
      <c r="F565" s="123"/>
      <c r="G565" s="124" t="str">
        <f t="shared" si="31"/>
        <v/>
      </c>
      <c r="H565" s="120"/>
      <c r="I565" s="133"/>
      <c r="J565" s="140"/>
      <c r="K565" s="169" t="str">
        <f t="shared" ref="K565:K615" si="32">IF(AND((E565="収入"),I565&gt;0),(K564+I565),(IF(AND((E565="支出"),J565&gt;0),(K564-J565),"")))</f>
        <v/>
      </c>
    </row>
    <row r="566" spans="1:11" ht="18.75" customHeight="1">
      <c r="A566" t="str">
        <f t="shared" si="30"/>
        <v>553</v>
      </c>
      <c r="B566">
        <f>COUNTIF($G$4:G566,G566)</f>
        <v>553</v>
      </c>
      <c r="C566" s="119"/>
      <c r="D566" s="120"/>
      <c r="E566" s="122"/>
      <c r="F566" s="123"/>
      <c r="G566" s="124" t="str">
        <f t="shared" si="31"/>
        <v/>
      </c>
      <c r="H566" s="120"/>
      <c r="I566" s="133"/>
      <c r="J566" s="140"/>
      <c r="K566" s="169" t="str">
        <f t="shared" si="32"/>
        <v/>
      </c>
    </row>
    <row r="567" spans="1:11" ht="18.75" customHeight="1">
      <c r="A567" t="str">
        <f t="shared" si="30"/>
        <v>554</v>
      </c>
      <c r="B567">
        <f>COUNTIF($G$4:G567,G567)</f>
        <v>554</v>
      </c>
      <c r="C567" s="119"/>
      <c r="D567" s="120"/>
      <c r="E567" s="122"/>
      <c r="F567" s="123"/>
      <c r="G567" s="124" t="str">
        <f t="shared" si="31"/>
        <v/>
      </c>
      <c r="H567" s="120"/>
      <c r="I567" s="133"/>
      <c r="J567" s="140"/>
      <c r="K567" s="169" t="str">
        <f t="shared" si="32"/>
        <v/>
      </c>
    </row>
    <row r="568" spans="1:11" ht="18.75" customHeight="1">
      <c r="A568" t="str">
        <f t="shared" si="30"/>
        <v>555</v>
      </c>
      <c r="B568">
        <f>COUNTIF($G$4:G568,G568)</f>
        <v>555</v>
      </c>
      <c r="C568" s="119"/>
      <c r="D568" s="120"/>
      <c r="E568" s="122"/>
      <c r="F568" s="123"/>
      <c r="G568" s="124" t="str">
        <f t="shared" si="31"/>
        <v/>
      </c>
      <c r="H568" s="120"/>
      <c r="I568" s="133"/>
      <c r="J568" s="140"/>
      <c r="K568" s="169" t="str">
        <f t="shared" si="32"/>
        <v/>
      </c>
    </row>
    <row r="569" spans="1:11" ht="18.75" customHeight="1">
      <c r="A569" t="str">
        <f t="shared" si="30"/>
        <v>556</v>
      </c>
      <c r="B569">
        <f>COUNTIF($G$4:G569,G569)</f>
        <v>556</v>
      </c>
      <c r="C569" s="119"/>
      <c r="D569" s="120"/>
      <c r="E569" s="122"/>
      <c r="F569" s="123"/>
      <c r="G569" s="124" t="str">
        <f t="shared" si="31"/>
        <v/>
      </c>
      <c r="H569" s="120"/>
      <c r="I569" s="133"/>
      <c r="J569" s="140"/>
      <c r="K569" s="169" t="str">
        <f t="shared" si="32"/>
        <v/>
      </c>
    </row>
    <row r="570" spans="1:11" ht="18.75" customHeight="1">
      <c r="A570" t="str">
        <f t="shared" si="30"/>
        <v>557</v>
      </c>
      <c r="B570">
        <f>COUNTIF($G$4:G570,G570)</f>
        <v>557</v>
      </c>
      <c r="C570" s="119"/>
      <c r="D570" s="120"/>
      <c r="E570" s="122"/>
      <c r="F570" s="123"/>
      <c r="G570" s="124" t="str">
        <f t="shared" si="31"/>
        <v/>
      </c>
      <c r="H570" s="120"/>
      <c r="I570" s="133"/>
      <c r="J570" s="140"/>
      <c r="K570" s="169" t="str">
        <f t="shared" si="32"/>
        <v/>
      </c>
    </row>
    <row r="571" spans="1:11" ht="18.75" customHeight="1">
      <c r="A571" t="str">
        <f t="shared" si="30"/>
        <v>558</v>
      </c>
      <c r="B571">
        <f>COUNTIF($G$4:G571,G571)</f>
        <v>558</v>
      </c>
      <c r="C571" s="119"/>
      <c r="D571" s="120"/>
      <c r="E571" s="122"/>
      <c r="F571" s="123"/>
      <c r="G571" s="124" t="str">
        <f t="shared" si="31"/>
        <v/>
      </c>
      <c r="H571" s="120"/>
      <c r="I571" s="133"/>
      <c r="J571" s="140"/>
      <c r="K571" s="169" t="str">
        <f t="shared" si="32"/>
        <v/>
      </c>
    </row>
    <row r="572" spans="1:11" ht="18.75" customHeight="1">
      <c r="A572" t="str">
        <f t="shared" si="30"/>
        <v>559</v>
      </c>
      <c r="B572">
        <f>COUNTIF($G$4:G572,G572)</f>
        <v>559</v>
      </c>
      <c r="C572" s="119"/>
      <c r="D572" s="120"/>
      <c r="E572" s="122"/>
      <c r="F572" s="123"/>
      <c r="G572" s="124" t="str">
        <f t="shared" si="31"/>
        <v/>
      </c>
      <c r="H572" s="120"/>
      <c r="I572" s="133"/>
      <c r="J572" s="140"/>
      <c r="K572" s="169" t="str">
        <f t="shared" si="32"/>
        <v/>
      </c>
    </row>
    <row r="573" spans="1:11" ht="18.75" customHeight="1">
      <c r="A573" t="str">
        <f t="shared" si="30"/>
        <v>560</v>
      </c>
      <c r="B573">
        <f>COUNTIF($G$4:G573,G573)</f>
        <v>560</v>
      </c>
      <c r="C573" s="119"/>
      <c r="D573" s="120"/>
      <c r="E573" s="122"/>
      <c r="F573" s="123"/>
      <c r="G573" s="124" t="str">
        <f t="shared" si="31"/>
        <v/>
      </c>
      <c r="H573" s="120"/>
      <c r="I573" s="133"/>
      <c r="J573" s="140"/>
      <c r="K573" s="169" t="str">
        <f t="shared" si="32"/>
        <v/>
      </c>
    </row>
    <row r="574" spans="1:11" ht="18.75" customHeight="1">
      <c r="A574" t="str">
        <f t="shared" si="30"/>
        <v>561</v>
      </c>
      <c r="B574">
        <f>COUNTIF($G$4:G574,G574)</f>
        <v>561</v>
      </c>
      <c r="C574" s="119"/>
      <c r="D574" s="120"/>
      <c r="E574" s="122"/>
      <c r="F574" s="123"/>
      <c r="G574" s="124" t="str">
        <f t="shared" si="31"/>
        <v/>
      </c>
      <c r="H574" s="120"/>
      <c r="I574" s="133"/>
      <c r="J574" s="140"/>
      <c r="K574" s="169" t="str">
        <f t="shared" si="32"/>
        <v/>
      </c>
    </row>
    <row r="575" spans="1:11" ht="18.75" customHeight="1">
      <c r="A575" t="str">
        <f t="shared" si="30"/>
        <v>562</v>
      </c>
      <c r="B575">
        <f>COUNTIF($G$4:G575,G575)</f>
        <v>562</v>
      </c>
      <c r="C575" s="119"/>
      <c r="D575" s="120"/>
      <c r="E575" s="122"/>
      <c r="F575" s="123"/>
      <c r="G575" s="124" t="str">
        <f t="shared" si="31"/>
        <v/>
      </c>
      <c r="H575" s="120"/>
      <c r="I575" s="133"/>
      <c r="J575" s="140"/>
      <c r="K575" s="169" t="str">
        <f t="shared" si="32"/>
        <v/>
      </c>
    </row>
    <row r="576" spans="1:11" ht="18.75" customHeight="1">
      <c r="A576" t="str">
        <f t="shared" si="30"/>
        <v>563</v>
      </c>
      <c r="B576">
        <f>COUNTIF($G$4:G576,G576)</f>
        <v>563</v>
      </c>
      <c r="C576" s="119"/>
      <c r="D576" s="120"/>
      <c r="E576" s="122"/>
      <c r="F576" s="123"/>
      <c r="G576" s="124" t="str">
        <f t="shared" si="31"/>
        <v/>
      </c>
      <c r="H576" s="120"/>
      <c r="I576" s="133"/>
      <c r="J576" s="140"/>
      <c r="K576" s="169" t="str">
        <f t="shared" si="32"/>
        <v/>
      </c>
    </row>
    <row r="577" spans="1:11" ht="18.75" customHeight="1">
      <c r="A577" t="str">
        <f t="shared" si="30"/>
        <v>564</v>
      </c>
      <c r="B577">
        <f>COUNTIF($G$4:G577,G577)</f>
        <v>564</v>
      </c>
      <c r="C577" s="119"/>
      <c r="D577" s="120"/>
      <c r="E577" s="122"/>
      <c r="F577" s="123"/>
      <c r="G577" s="124" t="str">
        <f t="shared" si="31"/>
        <v/>
      </c>
      <c r="H577" s="120"/>
      <c r="I577" s="133"/>
      <c r="J577" s="140"/>
      <c r="K577" s="169" t="str">
        <f t="shared" si="32"/>
        <v/>
      </c>
    </row>
    <row r="578" spans="1:11" ht="18.75" customHeight="1">
      <c r="A578" t="str">
        <f t="shared" si="30"/>
        <v>565</v>
      </c>
      <c r="B578">
        <f>COUNTIF($G$4:G578,G578)</f>
        <v>565</v>
      </c>
      <c r="C578" s="119"/>
      <c r="D578" s="120"/>
      <c r="E578" s="122"/>
      <c r="F578" s="123"/>
      <c r="G578" s="124" t="str">
        <f t="shared" si="31"/>
        <v/>
      </c>
      <c r="H578" s="120"/>
      <c r="I578" s="133"/>
      <c r="J578" s="140"/>
      <c r="K578" s="169" t="str">
        <f t="shared" si="32"/>
        <v/>
      </c>
    </row>
    <row r="579" spans="1:11" ht="18.75" customHeight="1">
      <c r="A579" t="str">
        <f t="shared" si="30"/>
        <v>566</v>
      </c>
      <c r="B579">
        <f>COUNTIF($G$4:G579,G579)</f>
        <v>566</v>
      </c>
      <c r="C579" s="119"/>
      <c r="D579" s="120"/>
      <c r="E579" s="122"/>
      <c r="F579" s="123"/>
      <c r="G579" s="124" t="str">
        <f t="shared" si="31"/>
        <v/>
      </c>
      <c r="H579" s="120"/>
      <c r="I579" s="133"/>
      <c r="J579" s="140"/>
      <c r="K579" s="169" t="str">
        <f t="shared" si="32"/>
        <v/>
      </c>
    </row>
    <row r="580" spans="1:11" ht="18.75" customHeight="1">
      <c r="A580" t="str">
        <f t="shared" si="30"/>
        <v>567</v>
      </c>
      <c r="B580">
        <f>COUNTIF($G$4:G580,G580)</f>
        <v>567</v>
      </c>
      <c r="C580" s="119"/>
      <c r="D580" s="120"/>
      <c r="E580" s="122"/>
      <c r="F580" s="123"/>
      <c r="G580" s="124" t="str">
        <f t="shared" si="31"/>
        <v/>
      </c>
      <c r="H580" s="120"/>
      <c r="I580" s="133"/>
      <c r="J580" s="140"/>
      <c r="K580" s="169" t="str">
        <f t="shared" si="32"/>
        <v/>
      </c>
    </row>
    <row r="581" spans="1:11" ht="18.75" customHeight="1">
      <c r="A581" t="str">
        <f t="shared" si="30"/>
        <v>568</v>
      </c>
      <c r="B581">
        <f>COUNTIF($G$4:G581,G581)</f>
        <v>568</v>
      </c>
      <c r="C581" s="119"/>
      <c r="D581" s="120"/>
      <c r="E581" s="122"/>
      <c r="F581" s="123"/>
      <c r="G581" s="124" t="str">
        <f t="shared" si="31"/>
        <v/>
      </c>
      <c r="H581" s="120"/>
      <c r="I581" s="133"/>
      <c r="J581" s="140"/>
      <c r="K581" s="169" t="str">
        <f t="shared" si="32"/>
        <v/>
      </c>
    </row>
    <row r="582" spans="1:11" ht="18.75" customHeight="1">
      <c r="A582" t="str">
        <f t="shared" si="30"/>
        <v>569</v>
      </c>
      <c r="B582">
        <f>COUNTIF($G$4:G582,G582)</f>
        <v>569</v>
      </c>
      <c r="C582" s="119"/>
      <c r="D582" s="120"/>
      <c r="E582" s="122"/>
      <c r="F582" s="123"/>
      <c r="G582" s="124" t="str">
        <f t="shared" si="31"/>
        <v/>
      </c>
      <c r="H582" s="120"/>
      <c r="I582" s="133"/>
      <c r="J582" s="140"/>
      <c r="K582" s="169" t="str">
        <f t="shared" si="32"/>
        <v/>
      </c>
    </row>
    <row r="583" spans="1:11" ht="18.75" customHeight="1">
      <c r="A583" t="str">
        <f t="shared" si="30"/>
        <v>570</v>
      </c>
      <c r="B583">
        <f>COUNTIF($G$4:G583,G583)</f>
        <v>570</v>
      </c>
      <c r="C583" s="119"/>
      <c r="D583" s="120"/>
      <c r="E583" s="122"/>
      <c r="F583" s="123"/>
      <c r="G583" s="124" t="str">
        <f t="shared" si="31"/>
        <v/>
      </c>
      <c r="H583" s="120"/>
      <c r="I583" s="133"/>
      <c r="J583" s="140"/>
      <c r="K583" s="169" t="str">
        <f t="shared" si="32"/>
        <v/>
      </c>
    </row>
    <row r="584" spans="1:11" ht="18.75" customHeight="1">
      <c r="A584" t="str">
        <f t="shared" si="30"/>
        <v>571</v>
      </c>
      <c r="B584">
        <f>COUNTIF($G$4:G584,G584)</f>
        <v>571</v>
      </c>
      <c r="C584" s="119"/>
      <c r="D584" s="120"/>
      <c r="E584" s="122"/>
      <c r="F584" s="123"/>
      <c r="G584" s="124" t="str">
        <f t="shared" si="31"/>
        <v/>
      </c>
      <c r="H584" s="120"/>
      <c r="I584" s="133"/>
      <c r="J584" s="140"/>
      <c r="K584" s="169" t="str">
        <f t="shared" si="32"/>
        <v/>
      </c>
    </row>
    <row r="585" spans="1:11" ht="18.75" customHeight="1">
      <c r="A585" t="str">
        <f t="shared" si="30"/>
        <v>572</v>
      </c>
      <c r="B585">
        <f>COUNTIF($G$4:G585,G585)</f>
        <v>572</v>
      </c>
      <c r="C585" s="119"/>
      <c r="D585" s="120"/>
      <c r="E585" s="122"/>
      <c r="F585" s="123"/>
      <c r="G585" s="124" t="str">
        <f t="shared" si="31"/>
        <v/>
      </c>
      <c r="H585" s="120"/>
      <c r="I585" s="133"/>
      <c r="J585" s="140"/>
      <c r="K585" s="169" t="str">
        <f t="shared" si="32"/>
        <v/>
      </c>
    </row>
    <row r="586" spans="1:11" ht="18.75" customHeight="1">
      <c r="A586" t="str">
        <f t="shared" si="30"/>
        <v>573</v>
      </c>
      <c r="B586">
        <f>COUNTIF($G$4:G586,G586)</f>
        <v>573</v>
      </c>
      <c r="C586" s="119"/>
      <c r="D586" s="120"/>
      <c r="E586" s="122"/>
      <c r="F586" s="123"/>
      <c r="G586" s="124" t="str">
        <f t="shared" si="31"/>
        <v/>
      </c>
      <c r="H586" s="120"/>
      <c r="I586" s="133"/>
      <c r="J586" s="140"/>
      <c r="K586" s="169" t="str">
        <f t="shared" si="32"/>
        <v/>
      </c>
    </row>
    <row r="587" spans="1:11" ht="18.75" customHeight="1">
      <c r="A587" t="str">
        <f t="shared" si="30"/>
        <v>574</v>
      </c>
      <c r="B587">
        <f>COUNTIF($G$4:G587,G587)</f>
        <v>574</v>
      </c>
      <c r="C587" s="119"/>
      <c r="D587" s="120"/>
      <c r="E587" s="122"/>
      <c r="F587" s="123"/>
      <c r="G587" s="124" t="str">
        <f t="shared" si="31"/>
        <v/>
      </c>
      <c r="H587" s="120"/>
      <c r="I587" s="133"/>
      <c r="J587" s="140"/>
      <c r="K587" s="169" t="str">
        <f t="shared" si="32"/>
        <v/>
      </c>
    </row>
    <row r="588" spans="1:11" ht="18.75" customHeight="1">
      <c r="A588" t="str">
        <f t="shared" si="30"/>
        <v>575</v>
      </c>
      <c r="B588">
        <f>COUNTIF($G$4:G588,G588)</f>
        <v>575</v>
      </c>
      <c r="C588" s="119"/>
      <c r="D588" s="120"/>
      <c r="E588" s="122"/>
      <c r="F588" s="123"/>
      <c r="G588" s="124" t="str">
        <f t="shared" si="31"/>
        <v/>
      </c>
      <c r="H588" s="120"/>
      <c r="I588" s="133"/>
      <c r="J588" s="140"/>
      <c r="K588" s="169" t="str">
        <f t="shared" si="32"/>
        <v/>
      </c>
    </row>
    <row r="589" spans="1:11" ht="18.75" customHeight="1">
      <c r="A589" t="str">
        <f t="shared" si="30"/>
        <v>576</v>
      </c>
      <c r="B589">
        <f>COUNTIF($G$4:G589,G589)</f>
        <v>576</v>
      </c>
      <c r="C589" s="119"/>
      <c r="D589" s="120"/>
      <c r="E589" s="122"/>
      <c r="F589" s="123"/>
      <c r="G589" s="124" t="str">
        <f t="shared" si="31"/>
        <v/>
      </c>
      <c r="H589" s="120"/>
      <c r="I589" s="133"/>
      <c r="J589" s="140"/>
      <c r="K589" s="169" t="str">
        <f t="shared" si="32"/>
        <v/>
      </c>
    </row>
    <row r="590" spans="1:11" ht="18.75" customHeight="1">
      <c r="A590" t="str">
        <f t="shared" si="30"/>
        <v>577</v>
      </c>
      <c r="B590">
        <f>COUNTIF($G$4:G590,G590)</f>
        <v>577</v>
      </c>
      <c r="C590" s="119"/>
      <c r="D590" s="120"/>
      <c r="E590" s="122"/>
      <c r="F590" s="123"/>
      <c r="G590" s="124" t="str">
        <f t="shared" si="31"/>
        <v/>
      </c>
      <c r="H590" s="120"/>
      <c r="I590" s="133"/>
      <c r="J590" s="140"/>
      <c r="K590" s="169" t="str">
        <f t="shared" si="32"/>
        <v/>
      </c>
    </row>
    <row r="591" spans="1:11" ht="18.75" customHeight="1">
      <c r="A591" t="str">
        <f t="shared" si="30"/>
        <v>578</v>
      </c>
      <c r="B591">
        <f>COUNTIF($G$4:G591,G591)</f>
        <v>578</v>
      </c>
      <c r="C591" s="119"/>
      <c r="D591" s="120"/>
      <c r="E591" s="122"/>
      <c r="F591" s="123"/>
      <c r="G591" s="124" t="str">
        <f t="shared" si="31"/>
        <v/>
      </c>
      <c r="H591" s="120"/>
      <c r="I591" s="133"/>
      <c r="J591" s="140"/>
      <c r="K591" s="169" t="str">
        <f t="shared" si="32"/>
        <v/>
      </c>
    </row>
    <row r="592" spans="1:11" ht="18.75" customHeight="1">
      <c r="A592" t="str">
        <f t="shared" si="30"/>
        <v>579</v>
      </c>
      <c r="B592">
        <f>COUNTIF($G$4:G592,G592)</f>
        <v>579</v>
      </c>
      <c r="C592" s="119"/>
      <c r="D592" s="120"/>
      <c r="E592" s="122"/>
      <c r="F592" s="123"/>
      <c r="G592" s="124" t="str">
        <f t="shared" si="31"/>
        <v/>
      </c>
      <c r="H592" s="120"/>
      <c r="I592" s="133"/>
      <c r="J592" s="140"/>
      <c r="K592" s="169" t="str">
        <f t="shared" si="32"/>
        <v/>
      </c>
    </row>
    <row r="593" spans="1:11" ht="18.75" customHeight="1">
      <c r="A593" t="str">
        <f t="shared" si="30"/>
        <v>580</v>
      </c>
      <c r="B593">
        <f>COUNTIF($G$4:G593,G593)</f>
        <v>580</v>
      </c>
      <c r="C593" s="119"/>
      <c r="D593" s="120"/>
      <c r="E593" s="122"/>
      <c r="F593" s="123"/>
      <c r="G593" s="124" t="str">
        <f t="shared" si="31"/>
        <v/>
      </c>
      <c r="H593" s="120"/>
      <c r="I593" s="133"/>
      <c r="J593" s="140"/>
      <c r="K593" s="169" t="str">
        <f t="shared" si="32"/>
        <v/>
      </c>
    </row>
    <row r="594" spans="1:11" ht="18.75" customHeight="1">
      <c r="A594" t="str">
        <f t="shared" si="30"/>
        <v>581</v>
      </c>
      <c r="B594">
        <f>COUNTIF($G$4:G594,G594)</f>
        <v>581</v>
      </c>
      <c r="C594" s="119"/>
      <c r="D594" s="120"/>
      <c r="E594" s="122"/>
      <c r="F594" s="123"/>
      <c r="G594" s="124" t="str">
        <f t="shared" si="31"/>
        <v/>
      </c>
      <c r="H594" s="120"/>
      <c r="I594" s="133"/>
      <c r="J594" s="140"/>
      <c r="K594" s="169" t="str">
        <f t="shared" si="32"/>
        <v/>
      </c>
    </row>
    <row r="595" spans="1:11" ht="18.75" customHeight="1">
      <c r="A595" t="str">
        <f t="shared" si="30"/>
        <v>582</v>
      </c>
      <c r="B595">
        <f>COUNTIF($G$4:G595,G595)</f>
        <v>582</v>
      </c>
      <c r="C595" s="119"/>
      <c r="D595" s="120"/>
      <c r="E595" s="122"/>
      <c r="F595" s="123"/>
      <c r="G595" s="124" t="str">
        <f t="shared" si="31"/>
        <v/>
      </c>
      <c r="H595" s="120"/>
      <c r="I595" s="133"/>
      <c r="J595" s="140"/>
      <c r="K595" s="169" t="str">
        <f t="shared" si="32"/>
        <v/>
      </c>
    </row>
    <row r="596" spans="1:11" ht="18.75" customHeight="1">
      <c r="A596" t="str">
        <f t="shared" si="30"/>
        <v>583</v>
      </c>
      <c r="B596">
        <f>COUNTIF($G$4:G596,G596)</f>
        <v>583</v>
      </c>
      <c r="C596" s="119"/>
      <c r="D596" s="120"/>
      <c r="E596" s="122"/>
      <c r="F596" s="123"/>
      <c r="G596" s="124" t="str">
        <f t="shared" si="31"/>
        <v/>
      </c>
      <c r="H596" s="120"/>
      <c r="I596" s="133"/>
      <c r="J596" s="140"/>
      <c r="K596" s="169" t="str">
        <f t="shared" si="32"/>
        <v/>
      </c>
    </row>
    <row r="597" spans="1:11" ht="18.75" customHeight="1">
      <c r="A597" t="str">
        <f t="shared" si="30"/>
        <v>584</v>
      </c>
      <c r="B597">
        <f>COUNTIF($G$4:G597,G597)</f>
        <v>584</v>
      </c>
      <c r="C597" s="119"/>
      <c r="D597" s="120"/>
      <c r="E597" s="122"/>
      <c r="F597" s="123"/>
      <c r="G597" s="124" t="str">
        <f t="shared" si="31"/>
        <v/>
      </c>
      <c r="H597" s="120"/>
      <c r="I597" s="133"/>
      <c r="J597" s="140"/>
      <c r="K597" s="169" t="str">
        <f t="shared" si="32"/>
        <v/>
      </c>
    </row>
    <row r="598" spans="1:11" ht="18.75" customHeight="1">
      <c r="A598" t="str">
        <f t="shared" si="30"/>
        <v>585</v>
      </c>
      <c r="B598">
        <f>COUNTIF($G$4:G598,G598)</f>
        <v>585</v>
      </c>
      <c r="C598" s="119"/>
      <c r="D598" s="120"/>
      <c r="E598" s="122"/>
      <c r="F598" s="123"/>
      <c r="G598" s="124" t="str">
        <f t="shared" si="31"/>
        <v/>
      </c>
      <c r="H598" s="120"/>
      <c r="I598" s="133"/>
      <c r="J598" s="140"/>
      <c r="K598" s="169" t="str">
        <f t="shared" si="32"/>
        <v/>
      </c>
    </row>
    <row r="599" spans="1:11" ht="18.75" customHeight="1">
      <c r="A599" t="str">
        <f t="shared" si="30"/>
        <v>586</v>
      </c>
      <c r="B599">
        <f>COUNTIF($G$4:G599,G599)</f>
        <v>586</v>
      </c>
      <c r="C599" s="119"/>
      <c r="D599" s="120"/>
      <c r="E599" s="122"/>
      <c r="F599" s="123"/>
      <c r="G599" s="124" t="str">
        <f t="shared" si="31"/>
        <v/>
      </c>
      <c r="H599" s="120"/>
      <c r="I599" s="133"/>
      <c r="J599" s="140"/>
      <c r="K599" s="169" t="str">
        <f t="shared" si="32"/>
        <v/>
      </c>
    </row>
    <row r="600" spans="1:11" ht="18.75" customHeight="1">
      <c r="A600" t="str">
        <f t="shared" si="30"/>
        <v>587</v>
      </c>
      <c r="B600">
        <f>COUNTIF($G$4:G600,G600)</f>
        <v>587</v>
      </c>
      <c r="C600" s="119"/>
      <c r="D600" s="120"/>
      <c r="E600" s="122"/>
      <c r="F600" s="123"/>
      <c r="G600" s="124" t="str">
        <f t="shared" si="31"/>
        <v/>
      </c>
      <c r="H600" s="120"/>
      <c r="I600" s="133"/>
      <c r="J600" s="140"/>
      <c r="K600" s="169" t="str">
        <f t="shared" si="32"/>
        <v/>
      </c>
    </row>
    <row r="601" spans="1:11" ht="18.75" customHeight="1">
      <c r="A601" t="str">
        <f t="shared" si="30"/>
        <v>588</v>
      </c>
      <c r="B601">
        <f>COUNTIF($G$4:G601,G601)</f>
        <v>588</v>
      </c>
      <c r="C601" s="119"/>
      <c r="D601" s="120"/>
      <c r="E601" s="122"/>
      <c r="F601" s="123"/>
      <c r="G601" s="124" t="str">
        <f t="shared" si="31"/>
        <v/>
      </c>
      <c r="H601" s="120"/>
      <c r="I601" s="133"/>
      <c r="J601" s="140"/>
      <c r="K601" s="169" t="str">
        <f t="shared" si="32"/>
        <v/>
      </c>
    </row>
    <row r="602" spans="1:11" ht="18.75" customHeight="1">
      <c r="A602" t="str">
        <f t="shared" si="30"/>
        <v>589</v>
      </c>
      <c r="B602">
        <f>COUNTIF($G$4:G602,G602)</f>
        <v>589</v>
      </c>
      <c r="C602" s="119"/>
      <c r="D602" s="120"/>
      <c r="E602" s="122"/>
      <c r="F602" s="123"/>
      <c r="G602" s="124" t="str">
        <f t="shared" si="31"/>
        <v/>
      </c>
      <c r="H602" s="120"/>
      <c r="I602" s="133"/>
      <c r="J602" s="140"/>
      <c r="K602" s="169" t="str">
        <f t="shared" si="32"/>
        <v/>
      </c>
    </row>
    <row r="603" spans="1:11" ht="18.75" customHeight="1">
      <c r="A603" t="str">
        <f t="shared" si="30"/>
        <v>590</v>
      </c>
      <c r="B603">
        <f>COUNTIF($G$4:G603,G603)</f>
        <v>590</v>
      </c>
      <c r="C603" s="119"/>
      <c r="D603" s="120"/>
      <c r="E603" s="122"/>
      <c r="F603" s="123"/>
      <c r="G603" s="124" t="str">
        <f t="shared" si="31"/>
        <v/>
      </c>
      <c r="H603" s="120"/>
      <c r="I603" s="133"/>
      <c r="J603" s="140"/>
      <c r="K603" s="169" t="str">
        <f t="shared" si="32"/>
        <v/>
      </c>
    </row>
    <row r="604" spans="1:11" ht="18.75" customHeight="1">
      <c r="A604" t="str">
        <f t="shared" si="30"/>
        <v>591</v>
      </c>
      <c r="B604">
        <f>COUNTIF($G$4:G604,G604)</f>
        <v>591</v>
      </c>
      <c r="C604" s="119"/>
      <c r="D604" s="120"/>
      <c r="E604" s="122"/>
      <c r="F604" s="123"/>
      <c r="G604" s="124" t="str">
        <f t="shared" si="31"/>
        <v/>
      </c>
      <c r="H604" s="120"/>
      <c r="I604" s="133"/>
      <c r="J604" s="140"/>
      <c r="K604" s="169" t="str">
        <f t="shared" si="32"/>
        <v/>
      </c>
    </row>
    <row r="605" spans="1:11" ht="18.75" customHeight="1">
      <c r="A605" t="str">
        <f t="shared" si="30"/>
        <v>592</v>
      </c>
      <c r="B605">
        <f>COUNTIF($G$4:G605,G605)</f>
        <v>592</v>
      </c>
      <c r="C605" s="119"/>
      <c r="D605" s="120"/>
      <c r="E605" s="122"/>
      <c r="F605" s="123"/>
      <c r="G605" s="124" t="str">
        <f t="shared" si="31"/>
        <v/>
      </c>
      <c r="H605" s="120"/>
      <c r="I605" s="133"/>
      <c r="J605" s="140"/>
      <c r="K605" s="169" t="str">
        <f t="shared" si="32"/>
        <v/>
      </c>
    </row>
    <row r="606" spans="1:11" ht="18.75" customHeight="1">
      <c r="A606" t="str">
        <f t="shared" si="30"/>
        <v>593</v>
      </c>
      <c r="B606">
        <f>COUNTIF($G$4:G606,G606)</f>
        <v>593</v>
      </c>
      <c r="C606" s="119"/>
      <c r="D606" s="120"/>
      <c r="E606" s="122"/>
      <c r="F606" s="123"/>
      <c r="G606" s="124" t="str">
        <f t="shared" si="31"/>
        <v/>
      </c>
      <c r="H606" s="120"/>
      <c r="I606" s="133"/>
      <c r="J606" s="140"/>
      <c r="K606" s="169" t="str">
        <f t="shared" si="32"/>
        <v/>
      </c>
    </row>
    <row r="607" spans="1:11" ht="18.75" customHeight="1">
      <c r="A607" t="str">
        <f t="shared" si="30"/>
        <v>594</v>
      </c>
      <c r="B607">
        <f>COUNTIF($G$4:G607,G607)</f>
        <v>594</v>
      </c>
      <c r="C607" s="119"/>
      <c r="D607" s="120"/>
      <c r="E607" s="122"/>
      <c r="F607" s="123"/>
      <c r="G607" s="124" t="str">
        <f t="shared" si="31"/>
        <v/>
      </c>
      <c r="H607" s="120"/>
      <c r="I607" s="133"/>
      <c r="J607" s="140"/>
      <c r="K607" s="169" t="str">
        <f t="shared" si="32"/>
        <v/>
      </c>
    </row>
    <row r="608" spans="1:11" ht="18.75" customHeight="1">
      <c r="A608" t="str">
        <f t="shared" si="30"/>
        <v>595</v>
      </c>
      <c r="B608">
        <f>COUNTIF($G$4:G608,G608)</f>
        <v>595</v>
      </c>
      <c r="C608" s="119"/>
      <c r="D608" s="120"/>
      <c r="E608" s="122"/>
      <c r="F608" s="123"/>
      <c r="G608" s="124" t="str">
        <f t="shared" si="31"/>
        <v/>
      </c>
      <c r="H608" s="120"/>
      <c r="I608" s="133"/>
      <c r="J608" s="140"/>
      <c r="K608" s="169" t="str">
        <f t="shared" si="32"/>
        <v/>
      </c>
    </row>
    <row r="609" spans="1:11" ht="18.75" customHeight="1">
      <c r="A609" t="str">
        <f t="shared" si="30"/>
        <v>596</v>
      </c>
      <c r="B609">
        <f>COUNTIF($G$4:G609,G609)</f>
        <v>596</v>
      </c>
      <c r="C609" s="119"/>
      <c r="D609" s="120"/>
      <c r="E609" s="122"/>
      <c r="F609" s="123"/>
      <c r="G609" s="124" t="str">
        <f t="shared" si="31"/>
        <v/>
      </c>
      <c r="H609" s="120"/>
      <c r="I609" s="133"/>
      <c r="J609" s="140"/>
      <c r="K609" s="169" t="str">
        <f t="shared" si="32"/>
        <v/>
      </c>
    </row>
    <row r="610" spans="1:11" ht="18.75" customHeight="1">
      <c r="A610" t="str">
        <f t="shared" si="30"/>
        <v>597</v>
      </c>
      <c r="B610">
        <f>COUNTIF($G$4:G610,G610)</f>
        <v>597</v>
      </c>
      <c r="C610" s="119"/>
      <c r="D610" s="120"/>
      <c r="E610" s="122"/>
      <c r="F610" s="123"/>
      <c r="G610" s="124" t="str">
        <f t="shared" si="31"/>
        <v/>
      </c>
      <c r="H610" s="120"/>
      <c r="I610" s="133"/>
      <c r="J610" s="140"/>
      <c r="K610" s="169" t="str">
        <f t="shared" si="32"/>
        <v/>
      </c>
    </row>
    <row r="611" spans="1:11" ht="18.75" customHeight="1">
      <c r="A611" t="str">
        <f t="shared" si="30"/>
        <v>598</v>
      </c>
      <c r="B611">
        <f>COUNTIF($G$4:G611,G611)</f>
        <v>598</v>
      </c>
      <c r="C611" s="119"/>
      <c r="D611" s="120"/>
      <c r="E611" s="122"/>
      <c r="F611" s="123"/>
      <c r="G611" s="124" t="str">
        <f t="shared" si="31"/>
        <v/>
      </c>
      <c r="H611" s="120"/>
      <c r="I611" s="133"/>
      <c r="J611" s="140"/>
      <c r="K611" s="169" t="str">
        <f t="shared" si="32"/>
        <v/>
      </c>
    </row>
    <row r="612" spans="1:11" ht="18.75" customHeight="1">
      <c r="A612" t="str">
        <f t="shared" si="30"/>
        <v>599</v>
      </c>
      <c r="B612">
        <f>COUNTIF($G$4:G612,G612)</f>
        <v>599</v>
      </c>
      <c r="C612" s="119"/>
      <c r="D612" s="120"/>
      <c r="E612" s="122"/>
      <c r="F612" s="123"/>
      <c r="G612" s="124" t="str">
        <f t="shared" si="31"/>
        <v/>
      </c>
      <c r="H612" s="120"/>
      <c r="I612" s="133"/>
      <c r="J612" s="140"/>
      <c r="K612" s="169" t="str">
        <f t="shared" si="32"/>
        <v/>
      </c>
    </row>
    <row r="613" spans="1:11" ht="18.75" customHeight="1">
      <c r="A613" t="str">
        <f t="shared" si="30"/>
        <v>600</v>
      </c>
      <c r="B613">
        <f>COUNTIF($G$4:G613,G613)</f>
        <v>600</v>
      </c>
      <c r="C613" s="119"/>
      <c r="D613" s="120"/>
      <c r="E613" s="122"/>
      <c r="F613" s="123"/>
      <c r="G613" s="124" t="str">
        <f t="shared" si="31"/>
        <v/>
      </c>
      <c r="H613" s="120"/>
      <c r="I613" s="133"/>
      <c r="J613" s="140"/>
      <c r="K613" s="169" t="str">
        <f t="shared" si="32"/>
        <v/>
      </c>
    </row>
    <row r="614" spans="1:11" ht="18.75" customHeight="1">
      <c r="A614" t="str">
        <f t="shared" si="30"/>
        <v>601</v>
      </c>
      <c r="B614">
        <f>COUNTIF($G$4:G614,G614)</f>
        <v>601</v>
      </c>
      <c r="C614" s="119"/>
      <c r="D614" s="120"/>
      <c r="E614" s="122"/>
      <c r="F614" s="123"/>
      <c r="G614" s="124" t="str">
        <f t="shared" si="31"/>
        <v/>
      </c>
      <c r="H614" s="120"/>
      <c r="I614" s="133"/>
      <c r="J614" s="140"/>
      <c r="K614" s="169" t="str">
        <f t="shared" si="32"/>
        <v/>
      </c>
    </row>
    <row r="615" spans="1:11" ht="18.75" customHeight="1">
      <c r="A615" t="str">
        <f t="shared" si="30"/>
        <v>602</v>
      </c>
      <c r="B615">
        <f>COUNTIF($G$4:G615,G615)</f>
        <v>602</v>
      </c>
      <c r="C615" s="119"/>
      <c r="D615" s="120"/>
      <c r="E615" s="122"/>
      <c r="F615" s="123"/>
      <c r="G615" s="124" t="str">
        <f t="shared" si="31"/>
        <v/>
      </c>
      <c r="H615" s="120"/>
      <c r="I615" s="133"/>
      <c r="J615" s="140"/>
      <c r="K615" s="169" t="str">
        <f t="shared" si="32"/>
        <v/>
      </c>
    </row>
    <row r="616" spans="1:11" ht="18.75" customHeight="1">
      <c r="C616" s="147"/>
      <c r="D616" s="151"/>
      <c r="E616" s="153"/>
      <c r="F616" s="153"/>
      <c r="G616" s="153"/>
      <c r="H616" s="156" t="s">
        <v>38</v>
      </c>
      <c r="I616" s="160">
        <f>SUM(I564:I615)</f>
        <v>0</v>
      </c>
      <c r="J616" s="141">
        <f>SUM(J564:J615)</f>
        <v>0</v>
      </c>
      <c r="K616" s="170"/>
    </row>
    <row r="617" spans="1:11" ht="18.75" customHeight="1">
      <c r="C617" s="148"/>
      <c r="D617" s="152"/>
      <c r="E617" s="154"/>
      <c r="F617" s="154"/>
      <c r="G617" s="154"/>
      <c r="H617" s="157" t="s">
        <v>65</v>
      </c>
      <c r="I617" s="161">
        <f>I56+I112+I168+I224+I280+I336+I392+I448+I504+I560+I616</f>
        <v>0</v>
      </c>
      <c r="J617" s="165">
        <f>J56+J112+J168+J224+J280+J336+J392+J448+J504+J560+J616</f>
        <v>0</v>
      </c>
      <c r="K617" s="171">
        <f>I617-J617</f>
        <v>0</v>
      </c>
    </row>
    <row r="618" spans="1:11" ht="30" customHeight="1">
      <c r="E618" s="44"/>
      <c r="F618" s="44"/>
      <c r="G618" s="44"/>
      <c r="I618" s="162"/>
      <c r="J618" s="166"/>
      <c r="K618" s="172" t="s">
        <v>82</v>
      </c>
    </row>
    <row r="619" spans="1:11" s="9" customFormat="1" ht="13.95">
      <c r="C619" s="146" t="s">
        <v>1</v>
      </c>
      <c r="D619" s="150" t="s">
        <v>5</v>
      </c>
      <c r="E619" s="150" t="s">
        <v>32</v>
      </c>
      <c r="F619" s="150" t="s">
        <v>21</v>
      </c>
      <c r="G619" s="150" t="s">
        <v>12</v>
      </c>
      <c r="H619" s="150" t="s">
        <v>13</v>
      </c>
      <c r="I619" s="159" t="s">
        <v>10</v>
      </c>
      <c r="J619" s="164" t="s">
        <v>16</v>
      </c>
      <c r="K619" s="168" t="s">
        <v>18</v>
      </c>
    </row>
    <row r="620" spans="1:11" ht="18.75" customHeight="1">
      <c r="A620" t="str">
        <f t="shared" ref="A620:A671" si="33">G620&amp;B620</f>
        <v>606</v>
      </c>
      <c r="B620">
        <f>COUNTIF($G$4:G620,G620)</f>
        <v>606</v>
      </c>
      <c r="C620" s="119"/>
      <c r="D620" s="120"/>
      <c r="E620" s="122"/>
      <c r="F620" s="123"/>
      <c r="G620" s="124" t="str">
        <f t="shared" ref="G620:G671" si="34">IF(AND(E620="収入",F620=1),"会費",(IF(AND(E620="収入",F620=2),"補助金および助成金",(IF(AND(E620="収入",F620=3),"寄付金",(IF(AND(E620="収入",F620=4),"雑収入",(IF(AND(E620="収入",F620=5),"前年度繰越金",(IF(AND(E620="支出",F620=1),"社会奉仕活動",(IF(AND(E620="支出",F620=2),"生きがいを高める活動",(IF(AND(E620="支出",F620=3),"健康を進める活動",(IF(AND(E620="支出",F620=4),"その他の社会活動",(IF(AND(E620="支出",F620=5),"補助対象外","")))))))))))))))))))</f>
        <v/>
      </c>
      <c r="H620" s="120"/>
      <c r="I620" s="133"/>
      <c r="J620" s="140"/>
      <c r="K620" s="169" t="str">
        <f>IF(AND((E620="収入"),I620&gt;0),(K617+I620),(IF(AND((E620="支出"),J620&gt;0),(K617-J620),"")))</f>
        <v/>
      </c>
    </row>
    <row r="621" spans="1:11" ht="18.75" customHeight="1">
      <c r="A621" t="str">
        <f t="shared" si="33"/>
        <v>607</v>
      </c>
      <c r="B621">
        <f>COUNTIF($G$4:G621,G621)</f>
        <v>607</v>
      </c>
      <c r="C621" s="119"/>
      <c r="D621" s="120"/>
      <c r="E621" s="122"/>
      <c r="F621" s="123"/>
      <c r="G621" s="124" t="str">
        <f t="shared" si="34"/>
        <v/>
      </c>
      <c r="H621" s="120"/>
      <c r="I621" s="133"/>
      <c r="J621" s="140"/>
      <c r="K621" s="169" t="str">
        <f t="shared" ref="K621:K671" si="35">IF(AND((E621="収入"),I621&gt;0),(K620+I621),(IF(AND((E621="支出"),J621&gt;0),(K620-J621),"")))</f>
        <v/>
      </c>
    </row>
    <row r="622" spans="1:11" ht="18.75" customHeight="1">
      <c r="A622" t="str">
        <f t="shared" si="33"/>
        <v>608</v>
      </c>
      <c r="B622">
        <f>COUNTIF($G$4:G622,G622)</f>
        <v>608</v>
      </c>
      <c r="C622" s="119"/>
      <c r="D622" s="120"/>
      <c r="E622" s="122"/>
      <c r="F622" s="123"/>
      <c r="G622" s="124" t="str">
        <f t="shared" si="34"/>
        <v/>
      </c>
      <c r="H622" s="120"/>
      <c r="I622" s="133"/>
      <c r="J622" s="140"/>
      <c r="K622" s="169" t="str">
        <f t="shared" si="35"/>
        <v/>
      </c>
    </row>
    <row r="623" spans="1:11" ht="18.75" customHeight="1">
      <c r="A623" t="str">
        <f t="shared" si="33"/>
        <v>609</v>
      </c>
      <c r="B623">
        <f>COUNTIF($G$4:G623,G623)</f>
        <v>609</v>
      </c>
      <c r="C623" s="119"/>
      <c r="D623" s="120"/>
      <c r="E623" s="122"/>
      <c r="F623" s="123"/>
      <c r="G623" s="124" t="str">
        <f t="shared" si="34"/>
        <v/>
      </c>
      <c r="H623" s="120"/>
      <c r="I623" s="133"/>
      <c r="J623" s="140"/>
      <c r="K623" s="169" t="str">
        <f t="shared" si="35"/>
        <v/>
      </c>
    </row>
    <row r="624" spans="1:11" ht="18.75" customHeight="1">
      <c r="A624" t="str">
        <f t="shared" si="33"/>
        <v>610</v>
      </c>
      <c r="B624">
        <f>COUNTIF($G$4:G624,G624)</f>
        <v>610</v>
      </c>
      <c r="C624" s="119"/>
      <c r="D624" s="120"/>
      <c r="E624" s="122"/>
      <c r="F624" s="123"/>
      <c r="G624" s="124" t="str">
        <f t="shared" si="34"/>
        <v/>
      </c>
      <c r="H624" s="120"/>
      <c r="I624" s="133"/>
      <c r="J624" s="140"/>
      <c r="K624" s="169" t="str">
        <f t="shared" si="35"/>
        <v/>
      </c>
    </row>
    <row r="625" spans="1:11" ht="18.75" customHeight="1">
      <c r="A625" t="str">
        <f t="shared" si="33"/>
        <v>611</v>
      </c>
      <c r="B625">
        <f>COUNTIF($G$4:G625,G625)</f>
        <v>611</v>
      </c>
      <c r="C625" s="119"/>
      <c r="D625" s="120"/>
      <c r="E625" s="122"/>
      <c r="F625" s="123"/>
      <c r="G625" s="124" t="str">
        <f t="shared" si="34"/>
        <v/>
      </c>
      <c r="H625" s="120"/>
      <c r="I625" s="133"/>
      <c r="J625" s="140"/>
      <c r="K625" s="169" t="str">
        <f t="shared" si="35"/>
        <v/>
      </c>
    </row>
    <row r="626" spans="1:11" ht="18.75" customHeight="1">
      <c r="A626" t="str">
        <f t="shared" si="33"/>
        <v>612</v>
      </c>
      <c r="B626">
        <f>COUNTIF($G$4:G626,G626)</f>
        <v>612</v>
      </c>
      <c r="C626" s="119"/>
      <c r="D626" s="120"/>
      <c r="E626" s="122"/>
      <c r="F626" s="123"/>
      <c r="G626" s="124" t="str">
        <f t="shared" si="34"/>
        <v/>
      </c>
      <c r="H626" s="120"/>
      <c r="I626" s="133"/>
      <c r="J626" s="140"/>
      <c r="K626" s="169" t="str">
        <f t="shared" si="35"/>
        <v/>
      </c>
    </row>
    <row r="627" spans="1:11" ht="18.75" customHeight="1">
      <c r="A627" t="str">
        <f t="shared" si="33"/>
        <v>613</v>
      </c>
      <c r="B627">
        <f>COUNTIF($G$4:G627,G627)</f>
        <v>613</v>
      </c>
      <c r="C627" s="119"/>
      <c r="D627" s="120"/>
      <c r="E627" s="122"/>
      <c r="F627" s="123"/>
      <c r="G627" s="124" t="str">
        <f t="shared" si="34"/>
        <v/>
      </c>
      <c r="H627" s="120"/>
      <c r="I627" s="133"/>
      <c r="J627" s="140"/>
      <c r="K627" s="169" t="str">
        <f t="shared" si="35"/>
        <v/>
      </c>
    </row>
    <row r="628" spans="1:11" ht="18.75" customHeight="1">
      <c r="A628" t="str">
        <f t="shared" si="33"/>
        <v>614</v>
      </c>
      <c r="B628">
        <f>COUNTIF($G$4:G628,G628)</f>
        <v>614</v>
      </c>
      <c r="C628" s="119"/>
      <c r="D628" s="120"/>
      <c r="E628" s="122"/>
      <c r="F628" s="123"/>
      <c r="G628" s="124" t="str">
        <f t="shared" si="34"/>
        <v/>
      </c>
      <c r="H628" s="120"/>
      <c r="I628" s="133"/>
      <c r="J628" s="140"/>
      <c r="K628" s="169" t="str">
        <f t="shared" si="35"/>
        <v/>
      </c>
    </row>
    <row r="629" spans="1:11" ht="18.75" customHeight="1">
      <c r="A629" t="str">
        <f t="shared" si="33"/>
        <v>615</v>
      </c>
      <c r="B629">
        <f>COUNTIF($G$4:G629,G629)</f>
        <v>615</v>
      </c>
      <c r="C629" s="119"/>
      <c r="D629" s="120"/>
      <c r="E629" s="122"/>
      <c r="F629" s="123"/>
      <c r="G629" s="124" t="str">
        <f t="shared" si="34"/>
        <v/>
      </c>
      <c r="H629" s="120"/>
      <c r="I629" s="133"/>
      <c r="J629" s="140"/>
      <c r="K629" s="169" t="str">
        <f t="shared" si="35"/>
        <v/>
      </c>
    </row>
    <row r="630" spans="1:11" ht="18.75" customHeight="1">
      <c r="A630" t="str">
        <f t="shared" si="33"/>
        <v>616</v>
      </c>
      <c r="B630">
        <f>COUNTIF($G$4:G630,G630)</f>
        <v>616</v>
      </c>
      <c r="C630" s="119"/>
      <c r="D630" s="120"/>
      <c r="E630" s="122"/>
      <c r="F630" s="123"/>
      <c r="G630" s="124" t="str">
        <f t="shared" si="34"/>
        <v/>
      </c>
      <c r="H630" s="120"/>
      <c r="I630" s="133"/>
      <c r="J630" s="140"/>
      <c r="K630" s="169" t="str">
        <f t="shared" si="35"/>
        <v/>
      </c>
    </row>
    <row r="631" spans="1:11" ht="18.75" customHeight="1">
      <c r="A631" t="str">
        <f t="shared" si="33"/>
        <v>617</v>
      </c>
      <c r="B631">
        <f>COUNTIF($G$4:G631,G631)</f>
        <v>617</v>
      </c>
      <c r="C631" s="119"/>
      <c r="D631" s="120"/>
      <c r="E631" s="122"/>
      <c r="F631" s="123"/>
      <c r="G631" s="124" t="str">
        <f t="shared" si="34"/>
        <v/>
      </c>
      <c r="H631" s="120"/>
      <c r="I631" s="133"/>
      <c r="J631" s="140"/>
      <c r="K631" s="169" t="str">
        <f t="shared" si="35"/>
        <v/>
      </c>
    </row>
    <row r="632" spans="1:11" ht="18.75" customHeight="1">
      <c r="A632" t="str">
        <f t="shared" si="33"/>
        <v>618</v>
      </c>
      <c r="B632">
        <f>COUNTIF($G$4:G632,G632)</f>
        <v>618</v>
      </c>
      <c r="C632" s="119"/>
      <c r="D632" s="120"/>
      <c r="E632" s="122"/>
      <c r="F632" s="123"/>
      <c r="G632" s="124" t="str">
        <f t="shared" si="34"/>
        <v/>
      </c>
      <c r="H632" s="120"/>
      <c r="I632" s="133"/>
      <c r="J632" s="140"/>
      <c r="K632" s="169" t="str">
        <f t="shared" si="35"/>
        <v/>
      </c>
    </row>
    <row r="633" spans="1:11" ht="18.75" customHeight="1">
      <c r="A633" t="str">
        <f t="shared" si="33"/>
        <v>619</v>
      </c>
      <c r="B633">
        <f>COUNTIF($G$4:G633,G633)</f>
        <v>619</v>
      </c>
      <c r="C633" s="119"/>
      <c r="D633" s="120"/>
      <c r="E633" s="122"/>
      <c r="F633" s="123"/>
      <c r="G633" s="124" t="str">
        <f t="shared" si="34"/>
        <v/>
      </c>
      <c r="H633" s="120"/>
      <c r="I633" s="133"/>
      <c r="J633" s="140"/>
      <c r="K633" s="169" t="str">
        <f t="shared" si="35"/>
        <v/>
      </c>
    </row>
    <row r="634" spans="1:11" ht="18.75" customHeight="1">
      <c r="A634" t="str">
        <f t="shared" si="33"/>
        <v>620</v>
      </c>
      <c r="B634">
        <f>COUNTIF($G$4:G634,G634)</f>
        <v>620</v>
      </c>
      <c r="C634" s="119"/>
      <c r="D634" s="120"/>
      <c r="E634" s="122"/>
      <c r="F634" s="123"/>
      <c r="G634" s="124" t="str">
        <f t="shared" si="34"/>
        <v/>
      </c>
      <c r="H634" s="120"/>
      <c r="I634" s="133"/>
      <c r="J634" s="140"/>
      <c r="K634" s="169" t="str">
        <f t="shared" si="35"/>
        <v/>
      </c>
    </row>
    <row r="635" spans="1:11" ht="18.75" customHeight="1">
      <c r="A635" t="str">
        <f t="shared" si="33"/>
        <v>621</v>
      </c>
      <c r="B635">
        <f>COUNTIF($G$4:G635,G635)</f>
        <v>621</v>
      </c>
      <c r="C635" s="119"/>
      <c r="D635" s="120"/>
      <c r="E635" s="122"/>
      <c r="F635" s="123"/>
      <c r="G635" s="124" t="str">
        <f t="shared" si="34"/>
        <v/>
      </c>
      <c r="H635" s="120"/>
      <c r="I635" s="133"/>
      <c r="J635" s="140"/>
      <c r="K635" s="169" t="str">
        <f t="shared" si="35"/>
        <v/>
      </c>
    </row>
    <row r="636" spans="1:11" ht="18.75" customHeight="1">
      <c r="A636" t="str">
        <f t="shared" si="33"/>
        <v>622</v>
      </c>
      <c r="B636">
        <f>COUNTIF($G$4:G636,G636)</f>
        <v>622</v>
      </c>
      <c r="C636" s="119"/>
      <c r="D636" s="120"/>
      <c r="E636" s="122"/>
      <c r="F636" s="123"/>
      <c r="G636" s="124" t="str">
        <f t="shared" si="34"/>
        <v/>
      </c>
      <c r="H636" s="120"/>
      <c r="I636" s="133"/>
      <c r="J636" s="140"/>
      <c r="K636" s="169" t="str">
        <f t="shared" si="35"/>
        <v/>
      </c>
    </row>
    <row r="637" spans="1:11" ht="18.75" customHeight="1">
      <c r="A637" t="str">
        <f t="shared" si="33"/>
        <v>623</v>
      </c>
      <c r="B637">
        <f>COUNTIF($G$4:G637,G637)</f>
        <v>623</v>
      </c>
      <c r="C637" s="119"/>
      <c r="D637" s="120"/>
      <c r="E637" s="122"/>
      <c r="F637" s="123"/>
      <c r="G637" s="124" t="str">
        <f t="shared" si="34"/>
        <v/>
      </c>
      <c r="H637" s="120"/>
      <c r="I637" s="133"/>
      <c r="J637" s="140"/>
      <c r="K637" s="169" t="str">
        <f t="shared" si="35"/>
        <v/>
      </c>
    </row>
    <row r="638" spans="1:11" ht="18.75" customHeight="1">
      <c r="A638" t="str">
        <f t="shared" si="33"/>
        <v>624</v>
      </c>
      <c r="B638">
        <f>COUNTIF($G$4:G638,G638)</f>
        <v>624</v>
      </c>
      <c r="C638" s="119"/>
      <c r="D638" s="120"/>
      <c r="E638" s="122"/>
      <c r="F638" s="123"/>
      <c r="G638" s="124" t="str">
        <f t="shared" si="34"/>
        <v/>
      </c>
      <c r="H638" s="120"/>
      <c r="I638" s="133"/>
      <c r="J638" s="140"/>
      <c r="K638" s="169" t="str">
        <f t="shared" si="35"/>
        <v/>
      </c>
    </row>
    <row r="639" spans="1:11" ht="18.75" customHeight="1">
      <c r="A639" t="str">
        <f t="shared" si="33"/>
        <v>625</v>
      </c>
      <c r="B639">
        <f>COUNTIF($G$4:G639,G639)</f>
        <v>625</v>
      </c>
      <c r="C639" s="119"/>
      <c r="D639" s="120"/>
      <c r="E639" s="122"/>
      <c r="F639" s="123"/>
      <c r="G639" s="124" t="str">
        <f t="shared" si="34"/>
        <v/>
      </c>
      <c r="H639" s="120"/>
      <c r="I639" s="133"/>
      <c r="J639" s="140"/>
      <c r="K639" s="169" t="str">
        <f t="shared" si="35"/>
        <v/>
      </c>
    </row>
    <row r="640" spans="1:11" ht="18.75" customHeight="1">
      <c r="A640" t="str">
        <f t="shared" si="33"/>
        <v>626</v>
      </c>
      <c r="B640">
        <f>COUNTIF($G$4:G640,G640)</f>
        <v>626</v>
      </c>
      <c r="C640" s="119"/>
      <c r="D640" s="120"/>
      <c r="E640" s="122"/>
      <c r="F640" s="123"/>
      <c r="G640" s="124" t="str">
        <f t="shared" si="34"/>
        <v/>
      </c>
      <c r="H640" s="120"/>
      <c r="I640" s="133"/>
      <c r="J640" s="140"/>
      <c r="K640" s="169" t="str">
        <f t="shared" si="35"/>
        <v/>
      </c>
    </row>
    <row r="641" spans="1:11" ht="18.75" customHeight="1">
      <c r="A641" t="str">
        <f t="shared" si="33"/>
        <v>627</v>
      </c>
      <c r="B641">
        <f>COUNTIF($G$4:G641,G641)</f>
        <v>627</v>
      </c>
      <c r="C641" s="119"/>
      <c r="D641" s="120"/>
      <c r="E641" s="122"/>
      <c r="F641" s="123"/>
      <c r="G641" s="124" t="str">
        <f t="shared" si="34"/>
        <v/>
      </c>
      <c r="H641" s="120"/>
      <c r="I641" s="133"/>
      <c r="J641" s="140"/>
      <c r="K641" s="169" t="str">
        <f t="shared" si="35"/>
        <v/>
      </c>
    </row>
    <row r="642" spans="1:11" ht="18.75" customHeight="1">
      <c r="A642" t="str">
        <f t="shared" si="33"/>
        <v>628</v>
      </c>
      <c r="B642">
        <f>COUNTIF($G$4:G642,G642)</f>
        <v>628</v>
      </c>
      <c r="C642" s="119"/>
      <c r="D642" s="120"/>
      <c r="E642" s="122"/>
      <c r="F642" s="123"/>
      <c r="G642" s="124" t="str">
        <f t="shared" si="34"/>
        <v/>
      </c>
      <c r="H642" s="120"/>
      <c r="I642" s="133"/>
      <c r="J642" s="140"/>
      <c r="K642" s="169" t="str">
        <f t="shared" si="35"/>
        <v/>
      </c>
    </row>
    <row r="643" spans="1:11" ht="18.75" customHeight="1">
      <c r="A643" t="str">
        <f t="shared" si="33"/>
        <v>629</v>
      </c>
      <c r="B643">
        <f>COUNTIF($G$4:G643,G643)</f>
        <v>629</v>
      </c>
      <c r="C643" s="119"/>
      <c r="D643" s="120"/>
      <c r="E643" s="122"/>
      <c r="F643" s="123"/>
      <c r="G643" s="124" t="str">
        <f t="shared" si="34"/>
        <v/>
      </c>
      <c r="H643" s="120"/>
      <c r="I643" s="133"/>
      <c r="J643" s="140"/>
      <c r="K643" s="169" t="str">
        <f t="shared" si="35"/>
        <v/>
      </c>
    </row>
    <row r="644" spans="1:11" ht="18.75" customHeight="1">
      <c r="A644" t="str">
        <f t="shared" si="33"/>
        <v>630</v>
      </c>
      <c r="B644">
        <f>COUNTIF($G$4:G644,G644)</f>
        <v>630</v>
      </c>
      <c r="C644" s="119"/>
      <c r="D644" s="120"/>
      <c r="E644" s="122"/>
      <c r="F644" s="123"/>
      <c r="G644" s="124" t="str">
        <f t="shared" si="34"/>
        <v/>
      </c>
      <c r="H644" s="120"/>
      <c r="I644" s="133"/>
      <c r="J644" s="140"/>
      <c r="K644" s="169" t="str">
        <f t="shared" si="35"/>
        <v/>
      </c>
    </row>
    <row r="645" spans="1:11" ht="18.75" customHeight="1">
      <c r="A645" t="str">
        <f t="shared" si="33"/>
        <v>631</v>
      </c>
      <c r="B645">
        <f>COUNTIF($G$4:G645,G645)</f>
        <v>631</v>
      </c>
      <c r="C645" s="119"/>
      <c r="D645" s="120"/>
      <c r="E645" s="122"/>
      <c r="F645" s="123"/>
      <c r="G645" s="124" t="str">
        <f t="shared" si="34"/>
        <v/>
      </c>
      <c r="H645" s="120"/>
      <c r="I645" s="133"/>
      <c r="J645" s="140"/>
      <c r="K645" s="169" t="str">
        <f t="shared" si="35"/>
        <v/>
      </c>
    </row>
    <row r="646" spans="1:11" ht="18.75" customHeight="1">
      <c r="A646" t="str">
        <f t="shared" si="33"/>
        <v>632</v>
      </c>
      <c r="B646">
        <f>COUNTIF($G$4:G646,G646)</f>
        <v>632</v>
      </c>
      <c r="C646" s="119"/>
      <c r="D646" s="120"/>
      <c r="E646" s="122"/>
      <c r="F646" s="123"/>
      <c r="G646" s="124" t="str">
        <f t="shared" si="34"/>
        <v/>
      </c>
      <c r="H646" s="120"/>
      <c r="I646" s="133"/>
      <c r="J646" s="140"/>
      <c r="K646" s="169" t="str">
        <f t="shared" si="35"/>
        <v/>
      </c>
    </row>
    <row r="647" spans="1:11" ht="18.75" customHeight="1">
      <c r="A647" t="str">
        <f t="shared" si="33"/>
        <v>633</v>
      </c>
      <c r="B647">
        <f>COUNTIF($G$4:G647,G647)</f>
        <v>633</v>
      </c>
      <c r="C647" s="119"/>
      <c r="D647" s="120"/>
      <c r="E647" s="122"/>
      <c r="F647" s="123"/>
      <c r="G647" s="124" t="str">
        <f t="shared" si="34"/>
        <v/>
      </c>
      <c r="H647" s="120"/>
      <c r="I647" s="133"/>
      <c r="J647" s="140"/>
      <c r="K647" s="169" t="str">
        <f t="shared" si="35"/>
        <v/>
      </c>
    </row>
    <row r="648" spans="1:11" ht="18.75" customHeight="1">
      <c r="A648" t="str">
        <f t="shared" si="33"/>
        <v>634</v>
      </c>
      <c r="B648">
        <f>COUNTIF($G$4:G648,G648)</f>
        <v>634</v>
      </c>
      <c r="C648" s="119"/>
      <c r="D648" s="120"/>
      <c r="E648" s="122"/>
      <c r="F648" s="123"/>
      <c r="G648" s="124" t="str">
        <f t="shared" si="34"/>
        <v/>
      </c>
      <c r="H648" s="120"/>
      <c r="I648" s="133"/>
      <c r="J648" s="140"/>
      <c r="K648" s="169" t="str">
        <f t="shared" si="35"/>
        <v/>
      </c>
    </row>
    <row r="649" spans="1:11" ht="18.75" customHeight="1">
      <c r="A649" t="str">
        <f t="shared" si="33"/>
        <v>635</v>
      </c>
      <c r="B649">
        <f>COUNTIF($G$4:G649,G649)</f>
        <v>635</v>
      </c>
      <c r="C649" s="119"/>
      <c r="D649" s="120"/>
      <c r="E649" s="122"/>
      <c r="F649" s="123"/>
      <c r="G649" s="124" t="str">
        <f t="shared" si="34"/>
        <v/>
      </c>
      <c r="H649" s="120"/>
      <c r="I649" s="133"/>
      <c r="J649" s="140"/>
      <c r="K649" s="169" t="str">
        <f t="shared" si="35"/>
        <v/>
      </c>
    </row>
    <row r="650" spans="1:11" ht="18.75" customHeight="1">
      <c r="A650" t="str">
        <f t="shared" si="33"/>
        <v>636</v>
      </c>
      <c r="B650">
        <f>COUNTIF($G$4:G650,G650)</f>
        <v>636</v>
      </c>
      <c r="C650" s="119"/>
      <c r="D650" s="120"/>
      <c r="E650" s="122"/>
      <c r="F650" s="123"/>
      <c r="G650" s="124" t="str">
        <f t="shared" si="34"/>
        <v/>
      </c>
      <c r="H650" s="120"/>
      <c r="I650" s="133"/>
      <c r="J650" s="140"/>
      <c r="K650" s="169" t="str">
        <f t="shared" si="35"/>
        <v/>
      </c>
    </row>
    <row r="651" spans="1:11" ht="18.75" customHeight="1">
      <c r="A651" t="str">
        <f t="shared" si="33"/>
        <v>637</v>
      </c>
      <c r="B651">
        <f>COUNTIF($G$4:G651,G651)</f>
        <v>637</v>
      </c>
      <c r="C651" s="119"/>
      <c r="D651" s="120"/>
      <c r="E651" s="122"/>
      <c r="F651" s="123"/>
      <c r="G651" s="124" t="str">
        <f t="shared" si="34"/>
        <v/>
      </c>
      <c r="H651" s="120"/>
      <c r="I651" s="133"/>
      <c r="J651" s="140"/>
      <c r="K651" s="169" t="str">
        <f t="shared" si="35"/>
        <v/>
      </c>
    </row>
    <row r="652" spans="1:11" ht="18.75" customHeight="1">
      <c r="A652" t="str">
        <f t="shared" si="33"/>
        <v>638</v>
      </c>
      <c r="B652">
        <f>COUNTIF($G$4:G652,G652)</f>
        <v>638</v>
      </c>
      <c r="C652" s="119"/>
      <c r="D652" s="120"/>
      <c r="E652" s="122"/>
      <c r="F652" s="123"/>
      <c r="G652" s="124" t="str">
        <f t="shared" si="34"/>
        <v/>
      </c>
      <c r="H652" s="120"/>
      <c r="I652" s="133"/>
      <c r="J652" s="140"/>
      <c r="K652" s="169" t="str">
        <f t="shared" si="35"/>
        <v/>
      </c>
    </row>
    <row r="653" spans="1:11" ht="18.75" customHeight="1">
      <c r="A653" t="str">
        <f t="shared" si="33"/>
        <v>639</v>
      </c>
      <c r="B653">
        <f>COUNTIF($G$4:G653,G653)</f>
        <v>639</v>
      </c>
      <c r="C653" s="119"/>
      <c r="D653" s="120"/>
      <c r="E653" s="122"/>
      <c r="F653" s="123"/>
      <c r="G653" s="124" t="str">
        <f t="shared" si="34"/>
        <v/>
      </c>
      <c r="H653" s="120"/>
      <c r="I653" s="133"/>
      <c r="J653" s="140"/>
      <c r="K653" s="169" t="str">
        <f t="shared" si="35"/>
        <v/>
      </c>
    </row>
    <row r="654" spans="1:11" ht="18.75" customHeight="1">
      <c r="A654" t="str">
        <f t="shared" si="33"/>
        <v>640</v>
      </c>
      <c r="B654">
        <f>COUNTIF($G$4:G654,G654)</f>
        <v>640</v>
      </c>
      <c r="C654" s="119"/>
      <c r="D654" s="120"/>
      <c r="E654" s="122"/>
      <c r="F654" s="123"/>
      <c r="G654" s="124" t="str">
        <f t="shared" si="34"/>
        <v/>
      </c>
      <c r="H654" s="120"/>
      <c r="I654" s="133"/>
      <c r="J654" s="140"/>
      <c r="K654" s="169" t="str">
        <f t="shared" si="35"/>
        <v/>
      </c>
    </row>
    <row r="655" spans="1:11" ht="18.75" customHeight="1">
      <c r="A655" t="str">
        <f t="shared" si="33"/>
        <v>641</v>
      </c>
      <c r="B655">
        <f>COUNTIF($G$4:G655,G655)</f>
        <v>641</v>
      </c>
      <c r="C655" s="119"/>
      <c r="D655" s="120"/>
      <c r="E655" s="122"/>
      <c r="F655" s="123"/>
      <c r="G655" s="124" t="str">
        <f t="shared" si="34"/>
        <v/>
      </c>
      <c r="H655" s="120"/>
      <c r="I655" s="133"/>
      <c r="J655" s="140"/>
      <c r="K655" s="169" t="str">
        <f t="shared" si="35"/>
        <v/>
      </c>
    </row>
    <row r="656" spans="1:11" ht="18.75" customHeight="1">
      <c r="A656" t="str">
        <f t="shared" si="33"/>
        <v>642</v>
      </c>
      <c r="B656">
        <f>COUNTIF($G$4:G656,G656)</f>
        <v>642</v>
      </c>
      <c r="C656" s="119"/>
      <c r="D656" s="120"/>
      <c r="E656" s="122"/>
      <c r="F656" s="123"/>
      <c r="G656" s="124" t="str">
        <f t="shared" si="34"/>
        <v/>
      </c>
      <c r="H656" s="120"/>
      <c r="I656" s="133"/>
      <c r="J656" s="140"/>
      <c r="K656" s="169" t="str">
        <f t="shared" si="35"/>
        <v/>
      </c>
    </row>
    <row r="657" spans="1:11" ht="18.75" customHeight="1">
      <c r="A657" t="str">
        <f t="shared" si="33"/>
        <v>643</v>
      </c>
      <c r="B657">
        <f>COUNTIF($G$4:G657,G657)</f>
        <v>643</v>
      </c>
      <c r="C657" s="119"/>
      <c r="D657" s="120"/>
      <c r="E657" s="122"/>
      <c r="F657" s="123"/>
      <c r="G657" s="124" t="str">
        <f t="shared" si="34"/>
        <v/>
      </c>
      <c r="H657" s="120"/>
      <c r="I657" s="133"/>
      <c r="J657" s="140"/>
      <c r="K657" s="169" t="str">
        <f t="shared" si="35"/>
        <v/>
      </c>
    </row>
    <row r="658" spans="1:11" ht="18.75" customHeight="1">
      <c r="A658" t="str">
        <f t="shared" si="33"/>
        <v>644</v>
      </c>
      <c r="B658">
        <f>COUNTIF($G$4:G658,G658)</f>
        <v>644</v>
      </c>
      <c r="C658" s="119"/>
      <c r="D658" s="120"/>
      <c r="E658" s="122"/>
      <c r="F658" s="123"/>
      <c r="G658" s="124" t="str">
        <f t="shared" si="34"/>
        <v/>
      </c>
      <c r="H658" s="120"/>
      <c r="I658" s="133"/>
      <c r="J658" s="140"/>
      <c r="K658" s="169" t="str">
        <f t="shared" si="35"/>
        <v/>
      </c>
    </row>
    <row r="659" spans="1:11" ht="18.75" customHeight="1">
      <c r="A659" t="str">
        <f t="shared" si="33"/>
        <v>645</v>
      </c>
      <c r="B659">
        <f>COUNTIF($G$4:G659,G659)</f>
        <v>645</v>
      </c>
      <c r="C659" s="119"/>
      <c r="D659" s="120"/>
      <c r="E659" s="122"/>
      <c r="F659" s="123"/>
      <c r="G659" s="124" t="str">
        <f t="shared" si="34"/>
        <v/>
      </c>
      <c r="H659" s="120"/>
      <c r="I659" s="133"/>
      <c r="J659" s="140"/>
      <c r="K659" s="169" t="str">
        <f t="shared" si="35"/>
        <v/>
      </c>
    </row>
    <row r="660" spans="1:11" ht="18.75" customHeight="1">
      <c r="A660" t="str">
        <f t="shared" si="33"/>
        <v>646</v>
      </c>
      <c r="B660">
        <f>COUNTIF($G$4:G660,G660)</f>
        <v>646</v>
      </c>
      <c r="C660" s="119"/>
      <c r="D660" s="120"/>
      <c r="E660" s="122"/>
      <c r="F660" s="123"/>
      <c r="G660" s="124" t="str">
        <f t="shared" si="34"/>
        <v/>
      </c>
      <c r="H660" s="120"/>
      <c r="I660" s="133"/>
      <c r="J660" s="140"/>
      <c r="K660" s="169" t="str">
        <f t="shared" si="35"/>
        <v/>
      </c>
    </row>
    <row r="661" spans="1:11" ht="18.75" customHeight="1">
      <c r="A661" t="str">
        <f t="shared" si="33"/>
        <v>647</v>
      </c>
      <c r="B661">
        <f>COUNTIF($G$4:G661,G661)</f>
        <v>647</v>
      </c>
      <c r="C661" s="119"/>
      <c r="D661" s="120"/>
      <c r="E661" s="122"/>
      <c r="F661" s="123"/>
      <c r="G661" s="124" t="str">
        <f t="shared" si="34"/>
        <v/>
      </c>
      <c r="H661" s="120"/>
      <c r="I661" s="133"/>
      <c r="J661" s="140"/>
      <c r="K661" s="169" t="str">
        <f t="shared" si="35"/>
        <v/>
      </c>
    </row>
    <row r="662" spans="1:11" ht="18.75" customHeight="1">
      <c r="A662" t="str">
        <f t="shared" si="33"/>
        <v>648</v>
      </c>
      <c r="B662">
        <f>COUNTIF($G$4:G662,G662)</f>
        <v>648</v>
      </c>
      <c r="C662" s="119"/>
      <c r="D662" s="120"/>
      <c r="E662" s="122"/>
      <c r="F662" s="123"/>
      <c r="G662" s="124" t="str">
        <f t="shared" si="34"/>
        <v/>
      </c>
      <c r="H662" s="120"/>
      <c r="I662" s="133"/>
      <c r="J662" s="140"/>
      <c r="K662" s="169" t="str">
        <f t="shared" si="35"/>
        <v/>
      </c>
    </row>
    <row r="663" spans="1:11" ht="18.75" customHeight="1">
      <c r="A663" t="str">
        <f t="shared" si="33"/>
        <v>649</v>
      </c>
      <c r="B663">
        <f>COUNTIF($G$4:G663,G663)</f>
        <v>649</v>
      </c>
      <c r="C663" s="119"/>
      <c r="D663" s="120"/>
      <c r="E663" s="122"/>
      <c r="F663" s="123"/>
      <c r="G663" s="124" t="str">
        <f t="shared" si="34"/>
        <v/>
      </c>
      <c r="H663" s="120"/>
      <c r="I663" s="133"/>
      <c r="J663" s="140"/>
      <c r="K663" s="169" t="str">
        <f t="shared" si="35"/>
        <v/>
      </c>
    </row>
    <row r="664" spans="1:11" ht="18.75" customHeight="1">
      <c r="A664" t="str">
        <f t="shared" si="33"/>
        <v>650</v>
      </c>
      <c r="B664">
        <f>COUNTIF($G$4:G664,G664)</f>
        <v>650</v>
      </c>
      <c r="C664" s="119"/>
      <c r="D664" s="120"/>
      <c r="E664" s="122"/>
      <c r="F664" s="123"/>
      <c r="G664" s="124" t="str">
        <f t="shared" si="34"/>
        <v/>
      </c>
      <c r="H664" s="120"/>
      <c r="I664" s="133"/>
      <c r="J664" s="140"/>
      <c r="K664" s="169" t="str">
        <f t="shared" si="35"/>
        <v/>
      </c>
    </row>
    <row r="665" spans="1:11" ht="18.75" customHeight="1">
      <c r="A665" t="str">
        <f t="shared" si="33"/>
        <v>651</v>
      </c>
      <c r="B665">
        <f>COUNTIF($G$4:G665,G665)</f>
        <v>651</v>
      </c>
      <c r="C665" s="119"/>
      <c r="D665" s="120"/>
      <c r="E665" s="122"/>
      <c r="F665" s="123"/>
      <c r="G665" s="124" t="str">
        <f t="shared" si="34"/>
        <v/>
      </c>
      <c r="H665" s="120"/>
      <c r="I665" s="133"/>
      <c r="J665" s="140"/>
      <c r="K665" s="169" t="str">
        <f t="shared" si="35"/>
        <v/>
      </c>
    </row>
    <row r="666" spans="1:11" ht="18.75" customHeight="1">
      <c r="A666" t="str">
        <f t="shared" si="33"/>
        <v>652</v>
      </c>
      <c r="B666">
        <f>COUNTIF($G$4:G666,G666)</f>
        <v>652</v>
      </c>
      <c r="C666" s="119"/>
      <c r="D666" s="120"/>
      <c r="E666" s="122"/>
      <c r="F666" s="123"/>
      <c r="G666" s="124" t="str">
        <f t="shared" si="34"/>
        <v/>
      </c>
      <c r="H666" s="120"/>
      <c r="I666" s="133"/>
      <c r="J666" s="140"/>
      <c r="K666" s="169" t="str">
        <f t="shared" si="35"/>
        <v/>
      </c>
    </row>
    <row r="667" spans="1:11" ht="18.75" customHeight="1">
      <c r="A667" t="str">
        <f t="shared" si="33"/>
        <v>653</v>
      </c>
      <c r="B667">
        <f>COUNTIF($G$4:G667,G667)</f>
        <v>653</v>
      </c>
      <c r="C667" s="119"/>
      <c r="D667" s="120"/>
      <c r="E667" s="122"/>
      <c r="F667" s="123"/>
      <c r="G667" s="124" t="str">
        <f t="shared" si="34"/>
        <v/>
      </c>
      <c r="H667" s="120"/>
      <c r="I667" s="133"/>
      <c r="J667" s="140"/>
      <c r="K667" s="169" t="str">
        <f t="shared" si="35"/>
        <v/>
      </c>
    </row>
    <row r="668" spans="1:11" ht="18.75" customHeight="1">
      <c r="A668" t="str">
        <f t="shared" si="33"/>
        <v>654</v>
      </c>
      <c r="B668">
        <f>COUNTIF($G$4:G668,G668)</f>
        <v>654</v>
      </c>
      <c r="C668" s="119"/>
      <c r="D668" s="120"/>
      <c r="E668" s="122"/>
      <c r="F668" s="123"/>
      <c r="G668" s="124" t="str">
        <f t="shared" si="34"/>
        <v/>
      </c>
      <c r="H668" s="120"/>
      <c r="I668" s="133"/>
      <c r="J668" s="140"/>
      <c r="K668" s="169" t="str">
        <f t="shared" si="35"/>
        <v/>
      </c>
    </row>
    <row r="669" spans="1:11" ht="18.75" customHeight="1">
      <c r="A669" t="str">
        <f t="shared" si="33"/>
        <v>655</v>
      </c>
      <c r="B669">
        <f>COUNTIF($G$4:G669,G669)</f>
        <v>655</v>
      </c>
      <c r="C669" s="119"/>
      <c r="D669" s="120"/>
      <c r="E669" s="122"/>
      <c r="F669" s="123"/>
      <c r="G669" s="124" t="str">
        <f t="shared" si="34"/>
        <v/>
      </c>
      <c r="H669" s="120"/>
      <c r="I669" s="133"/>
      <c r="J669" s="140"/>
      <c r="K669" s="169" t="str">
        <f t="shared" si="35"/>
        <v/>
      </c>
    </row>
    <row r="670" spans="1:11" ht="18.75" customHeight="1">
      <c r="A670" t="str">
        <f t="shared" si="33"/>
        <v>656</v>
      </c>
      <c r="B670">
        <f>COUNTIF($G$4:G670,G670)</f>
        <v>656</v>
      </c>
      <c r="C670" s="119"/>
      <c r="D670" s="120"/>
      <c r="E670" s="122"/>
      <c r="F670" s="123"/>
      <c r="G670" s="124" t="str">
        <f t="shared" si="34"/>
        <v/>
      </c>
      <c r="H670" s="120"/>
      <c r="I670" s="133"/>
      <c r="J670" s="140"/>
      <c r="K670" s="169" t="str">
        <f t="shared" si="35"/>
        <v/>
      </c>
    </row>
    <row r="671" spans="1:11" ht="18.75" customHeight="1">
      <c r="A671" t="str">
        <f t="shared" si="33"/>
        <v>657</v>
      </c>
      <c r="B671">
        <f>COUNTIF($G$4:G671,G671)</f>
        <v>657</v>
      </c>
      <c r="C671" s="119"/>
      <c r="D671" s="120"/>
      <c r="E671" s="122"/>
      <c r="F671" s="123"/>
      <c r="G671" s="124" t="str">
        <f t="shared" si="34"/>
        <v/>
      </c>
      <c r="H671" s="120"/>
      <c r="I671" s="133"/>
      <c r="J671" s="140"/>
      <c r="K671" s="169" t="str">
        <f t="shared" si="35"/>
        <v/>
      </c>
    </row>
    <row r="672" spans="1:11" ht="18.75" customHeight="1">
      <c r="C672" s="147"/>
      <c r="D672" s="151"/>
      <c r="E672" s="153"/>
      <c r="F672" s="153"/>
      <c r="G672" s="153"/>
      <c r="H672" s="156" t="s">
        <v>51</v>
      </c>
      <c r="I672" s="160">
        <f>SUM(I620:I671)</f>
        <v>0</v>
      </c>
      <c r="J672" s="141">
        <f>SUM(J620:J671)</f>
        <v>0</v>
      </c>
      <c r="K672" s="170"/>
    </row>
    <row r="673" spans="3:11" ht="18.75" customHeight="1">
      <c r="C673" s="148"/>
      <c r="D673" s="152"/>
      <c r="E673" s="154"/>
      <c r="F673" s="154"/>
      <c r="G673" s="154"/>
      <c r="H673" s="157" t="s">
        <v>65</v>
      </c>
      <c r="I673" s="161">
        <f>I56+I112+I168+I224+I280+I336+I392+I448+I504+I560+I616+I672</f>
        <v>0</v>
      </c>
      <c r="J673" s="165">
        <f>J56+J112+J168+J224+J280+J336+J392+J448+J504+J560+J616+J672</f>
        <v>0</v>
      </c>
      <c r="K673" s="171">
        <f>I673-J673</f>
        <v>0</v>
      </c>
    </row>
    <row r="674" spans="3:11" ht="18.75" customHeight="1">
      <c r="G674" s="51"/>
      <c r="H674" s="158"/>
      <c r="I674" s="163"/>
      <c r="J674" s="163"/>
    </row>
    <row r="675" spans="3:11" ht="18.75" customHeight="1">
      <c r="G675" s="51"/>
      <c r="H675" s="62"/>
    </row>
    <row r="676" spans="3:11" ht="18.75" customHeight="1">
      <c r="G676" s="52" t="s">
        <v>29</v>
      </c>
      <c r="H676" s="63" t="s">
        <v>50</v>
      </c>
      <c r="I676" s="74">
        <f>SUMIF(F4:F673,1,I4:I673)</f>
        <v>0</v>
      </c>
      <c r="J676" s="94"/>
      <c r="K676" s="105"/>
    </row>
    <row r="677" spans="3:11" ht="18.75" customHeight="1">
      <c r="G677" s="53"/>
      <c r="H677" s="63" t="s">
        <v>3</v>
      </c>
      <c r="I677" s="74">
        <f>SUMIF(F4:F673,2,I4:I673)</f>
        <v>0</v>
      </c>
      <c r="J677" s="94"/>
      <c r="K677" s="105"/>
    </row>
    <row r="678" spans="3:11" ht="18.75" customHeight="1">
      <c r="G678" s="53"/>
      <c r="H678" s="63" t="s">
        <v>52</v>
      </c>
      <c r="I678" s="74">
        <f>SUMIF(F4:F673,3,I4:I673)</f>
        <v>0</v>
      </c>
      <c r="J678" s="94"/>
      <c r="K678" s="105"/>
    </row>
    <row r="679" spans="3:11" ht="18.75" customHeight="1">
      <c r="G679" s="53"/>
      <c r="H679" s="63" t="s">
        <v>53</v>
      </c>
      <c r="I679" s="74">
        <f>SUMIF(F4:F673,4,I4:I673)</f>
        <v>0</v>
      </c>
      <c r="J679" s="94"/>
      <c r="K679" s="105"/>
    </row>
    <row r="680" spans="3:11" ht="18.75" customHeight="1">
      <c r="G680" s="53"/>
      <c r="H680" s="63" t="s">
        <v>54</v>
      </c>
      <c r="I680" s="74">
        <f>SUMIF(F4:F673,5,I4:I673)</f>
        <v>0</v>
      </c>
      <c r="J680" s="94"/>
      <c r="K680" s="105"/>
    </row>
    <row r="681" spans="3:11" ht="18.75" customHeight="1">
      <c r="G681" s="54"/>
      <c r="H681" s="64" t="s">
        <v>44</v>
      </c>
      <c r="I681" s="75">
        <f>SUM(I676:I680)</f>
        <v>0</v>
      </c>
      <c r="J681" s="95"/>
      <c r="K681" s="106"/>
    </row>
    <row r="682" spans="3:11" ht="18.75" customHeight="1">
      <c r="G682" s="55" t="s">
        <v>35</v>
      </c>
      <c r="H682" s="65" t="s">
        <v>55</v>
      </c>
      <c r="I682" s="76">
        <f>SUMIF(F4:F673,1,J4:J673)</f>
        <v>0</v>
      </c>
      <c r="J682" s="96"/>
      <c r="K682" s="107"/>
    </row>
    <row r="683" spans="3:11" ht="18.75" customHeight="1">
      <c r="G683" s="56"/>
      <c r="H683" s="66" t="s">
        <v>58</v>
      </c>
      <c r="I683" s="77">
        <f>SUMIF(F4:F673,2,J4:J673)</f>
        <v>0</v>
      </c>
      <c r="J683" s="97"/>
      <c r="K683" s="108"/>
    </row>
    <row r="684" spans="3:11" ht="18.75" customHeight="1">
      <c r="G684" s="56"/>
      <c r="H684" s="66" t="s">
        <v>61</v>
      </c>
      <c r="I684" s="77">
        <f>SUMIF(F4:F673,3,J4:J673)</f>
        <v>0</v>
      </c>
      <c r="J684" s="97"/>
      <c r="K684" s="108"/>
    </row>
    <row r="685" spans="3:11" ht="18.75" customHeight="1">
      <c r="G685" s="56"/>
      <c r="H685" s="66" t="s">
        <v>62</v>
      </c>
      <c r="I685" s="77">
        <f>SUMIF(F4:F673,4,J4:J673)</f>
        <v>0</v>
      </c>
      <c r="J685" s="97"/>
      <c r="K685" s="108"/>
    </row>
    <row r="686" spans="3:11" ht="18.75" customHeight="1">
      <c r="G686" s="56"/>
      <c r="H686" s="66" t="s">
        <v>2</v>
      </c>
      <c r="I686" s="77">
        <f>SUMIF(F4:F673,5,J4:J673)</f>
        <v>0</v>
      </c>
      <c r="J686" s="97"/>
      <c r="K686" s="108"/>
    </row>
    <row r="687" spans="3:11" ht="18.75" customHeight="1">
      <c r="G687" s="57"/>
      <c r="H687" s="67" t="s">
        <v>40</v>
      </c>
      <c r="I687" s="78">
        <f>SUM(I682:I686)</f>
        <v>0</v>
      </c>
      <c r="J687" s="98"/>
      <c r="K687" s="109"/>
    </row>
    <row r="688" spans="3:11" ht="18.75" customHeight="1">
      <c r="G688" s="58" t="s">
        <v>46</v>
      </c>
      <c r="H688" s="68"/>
      <c r="I688" s="79">
        <f>I681-I687</f>
        <v>0</v>
      </c>
      <c r="J688" s="99"/>
      <c r="K688" s="110"/>
    </row>
    <row r="689" spans="2:11" ht="18.75" customHeight="1">
      <c r="B689" s="9"/>
      <c r="G689" s="59" t="s">
        <v>322</v>
      </c>
      <c r="H689" s="130">
        <f>I688</f>
        <v>0</v>
      </c>
      <c r="I689" s="136" t="s">
        <v>129</v>
      </c>
      <c r="J689" s="136"/>
      <c r="K689" s="136"/>
    </row>
    <row r="690" spans="2:11" ht="18.75" customHeight="1">
      <c r="B690" s="9"/>
      <c r="G690" s="59"/>
      <c r="H690" s="130"/>
      <c r="I690" s="136"/>
      <c r="J690" s="136"/>
      <c r="K690" s="136"/>
    </row>
    <row r="691" spans="2:11" ht="18.75" customHeight="1">
      <c r="B691" s="9"/>
      <c r="G691" s="125" t="s">
        <v>264</v>
      </c>
      <c r="H691" s="44"/>
      <c r="I691" s="137"/>
      <c r="J691" s="80"/>
      <c r="K691" s="80"/>
    </row>
    <row r="692" spans="2:11" ht="18.75" customHeight="1">
      <c r="B692" s="9"/>
      <c r="G692" s="126">
        <v>46112</v>
      </c>
      <c r="H692" s="44"/>
      <c r="I692" s="137"/>
      <c r="J692" s="80"/>
      <c r="K692" s="80"/>
    </row>
    <row r="693" spans="2:11" ht="18.75" customHeight="1">
      <c r="B693" s="9"/>
      <c r="G693" s="127" t="s">
        <v>337</v>
      </c>
      <c r="H693" s="131"/>
      <c r="I693" s="138" t="s">
        <v>335</v>
      </c>
      <c r="J693" s="80"/>
      <c r="K693" s="80"/>
    </row>
    <row r="694" spans="2:11" ht="18.75" customHeight="1">
      <c r="B694" s="9"/>
      <c r="G694" s="127" t="s">
        <v>63</v>
      </c>
      <c r="H694" s="131"/>
      <c r="I694" s="138" t="s">
        <v>335</v>
      </c>
      <c r="J694" s="80"/>
      <c r="K694" s="80"/>
    </row>
    <row r="695" spans="2:11" ht="18.75" customHeight="1">
      <c r="B695" s="9"/>
      <c r="G695" s="127"/>
      <c r="H695" s="44"/>
      <c r="I695" s="137"/>
      <c r="J695" s="80"/>
      <c r="K695" s="80"/>
    </row>
    <row r="696" spans="2:11" ht="18.75" customHeight="1">
      <c r="B696" s="9"/>
      <c r="G696" s="125" t="s">
        <v>336</v>
      </c>
      <c r="H696" s="44"/>
      <c r="I696" s="137"/>
      <c r="J696" s="80"/>
      <c r="K696" s="80"/>
    </row>
    <row r="697" spans="2:11" ht="18.75" customHeight="1">
      <c r="B697" s="9"/>
      <c r="G697" s="126">
        <v>46112</v>
      </c>
      <c r="H697" s="44"/>
      <c r="I697" s="137"/>
      <c r="J697" s="80"/>
      <c r="K697" s="80"/>
    </row>
    <row r="698" spans="2:11" ht="18.75" customHeight="1">
      <c r="B698" s="9"/>
      <c r="G698" s="127" t="s">
        <v>274</v>
      </c>
      <c r="H698" s="131"/>
      <c r="I698" s="138" t="s">
        <v>335</v>
      </c>
      <c r="J698" s="80"/>
      <c r="K698" s="80"/>
    </row>
    <row r="699" spans="2:11" ht="18.75" customHeight="1">
      <c r="B699" s="9"/>
      <c r="G699" s="127" t="s">
        <v>274</v>
      </c>
      <c r="H699" s="131"/>
      <c r="I699" s="138" t="s">
        <v>335</v>
      </c>
      <c r="J699" s="80"/>
      <c r="K699" s="80"/>
    </row>
    <row r="700" spans="2:11" ht="18.75" customHeight="1">
      <c r="B700" s="9"/>
      <c r="C700" s="19" t="s">
        <v>17</v>
      </c>
      <c r="G700" s="59"/>
      <c r="H700" s="59"/>
      <c r="I700" s="80"/>
      <c r="J700" s="80"/>
      <c r="K700" s="80"/>
    </row>
    <row r="701" spans="2:11" ht="18.75" customHeight="1">
      <c r="B701" s="9"/>
      <c r="G701" s="59"/>
      <c r="H701" s="59"/>
      <c r="I701" s="80"/>
      <c r="J701" s="80"/>
      <c r="K701" s="80"/>
    </row>
    <row r="702" spans="2:11" ht="18.75" customHeight="1">
      <c r="B702" s="9"/>
      <c r="C702" s="20" t="s">
        <v>22</v>
      </c>
      <c r="G702" s="59"/>
      <c r="H702" s="59"/>
      <c r="I702" s="80"/>
      <c r="J702" s="80"/>
      <c r="K702" s="80"/>
    </row>
    <row r="703" spans="2:11" ht="18.75" customHeight="1">
      <c r="B703" s="9"/>
      <c r="C703" s="21" t="s">
        <v>96</v>
      </c>
    </row>
    <row r="704" spans="2:11" ht="15" customHeight="1">
      <c r="B704" s="9"/>
      <c r="C704" s="22" t="s">
        <v>1</v>
      </c>
      <c r="D704" s="22" t="s">
        <v>5</v>
      </c>
      <c r="E704" s="22" t="s">
        <v>32</v>
      </c>
      <c r="F704" s="22" t="s">
        <v>21</v>
      </c>
      <c r="G704" s="22" t="s">
        <v>12</v>
      </c>
      <c r="H704" s="22" t="s">
        <v>13</v>
      </c>
      <c r="I704" s="81" t="s">
        <v>83</v>
      </c>
      <c r="J704" s="100"/>
      <c r="K704" s="111"/>
    </row>
    <row r="705" spans="2:11" s="10" customFormat="1" ht="15" customHeight="1">
      <c r="B705" s="9">
        <v>1</v>
      </c>
      <c r="C705" s="23" t="str">
        <f t="shared" ref="C705:C734" si="36">IFERROR(VLOOKUP("会費"&amp;B705,$A$4:$J$671,3,FALSE),"")</f>
        <v/>
      </c>
      <c r="D705" s="23" t="str">
        <f t="shared" ref="D705:D734" si="37">IFERROR(VLOOKUP("会費"&amp;B705,$A$4:$J$671,4,FALSE),"")</f>
        <v/>
      </c>
      <c r="E705" s="12" t="str">
        <f t="shared" ref="E705:E734" si="38">IFERROR(VLOOKUP("会費"&amp;B705,$A$4:$J$671,5,FALSE),"")</f>
        <v/>
      </c>
      <c r="F705" s="12" t="str">
        <f t="shared" ref="F705:F734" si="39">IFERROR(VLOOKUP("会費"&amp;B705,$A$4:$J$671,6,FALSE),"")</f>
        <v/>
      </c>
      <c r="G705" s="12" t="str">
        <f t="shared" ref="G705:G734" si="40">IFERROR(VLOOKUP("会費"&amp;B705,$A$4:$J$671,7,FALSE),"")</f>
        <v/>
      </c>
      <c r="H705" s="23" t="str">
        <f t="shared" ref="H705:H734" si="41">IFERROR(VLOOKUP("会費"&amp;B705,$A$4:$J$671,8,FALSE),"")</f>
        <v/>
      </c>
      <c r="I705" s="82" t="str">
        <f t="shared" ref="I705:I734" si="42">IFERROR(VLOOKUP("会費"&amp;B705,$A$4:$J$671,9,FALSE),"")</f>
        <v/>
      </c>
      <c r="J705" s="82"/>
      <c r="K705" s="82"/>
    </row>
    <row r="706" spans="2:11" s="10" customFormat="1" ht="15" customHeight="1">
      <c r="B706" s="9">
        <v>2</v>
      </c>
      <c r="C706" s="23" t="str">
        <f t="shared" si="36"/>
        <v/>
      </c>
      <c r="D706" s="23" t="str">
        <f t="shared" si="37"/>
        <v/>
      </c>
      <c r="E706" s="12" t="str">
        <f t="shared" si="38"/>
        <v/>
      </c>
      <c r="F706" s="12" t="str">
        <f t="shared" si="39"/>
        <v/>
      </c>
      <c r="G706" s="12" t="str">
        <f t="shared" si="40"/>
        <v/>
      </c>
      <c r="H706" s="23" t="str">
        <f t="shared" si="41"/>
        <v/>
      </c>
      <c r="I706" s="82" t="str">
        <f t="shared" si="42"/>
        <v/>
      </c>
      <c r="J706" s="82"/>
      <c r="K706" s="82"/>
    </row>
    <row r="707" spans="2:11" s="10" customFormat="1" ht="15" customHeight="1">
      <c r="B707" s="9">
        <v>3</v>
      </c>
      <c r="C707" s="23" t="str">
        <f t="shared" si="36"/>
        <v/>
      </c>
      <c r="D707" s="23" t="str">
        <f t="shared" si="37"/>
        <v/>
      </c>
      <c r="E707" s="12" t="str">
        <f t="shared" si="38"/>
        <v/>
      </c>
      <c r="F707" s="12" t="str">
        <f t="shared" si="39"/>
        <v/>
      </c>
      <c r="G707" s="12" t="str">
        <f t="shared" si="40"/>
        <v/>
      </c>
      <c r="H707" s="23" t="str">
        <f t="shared" si="41"/>
        <v/>
      </c>
      <c r="I707" s="82" t="str">
        <f t="shared" si="42"/>
        <v/>
      </c>
      <c r="J707" s="82"/>
      <c r="K707" s="82"/>
    </row>
    <row r="708" spans="2:11" s="10" customFormat="1" ht="15" customHeight="1">
      <c r="B708" s="9">
        <v>4</v>
      </c>
      <c r="C708" s="23" t="str">
        <f t="shared" si="36"/>
        <v/>
      </c>
      <c r="D708" s="23" t="str">
        <f t="shared" si="37"/>
        <v/>
      </c>
      <c r="E708" s="12" t="str">
        <f t="shared" si="38"/>
        <v/>
      </c>
      <c r="F708" s="12" t="str">
        <f t="shared" si="39"/>
        <v/>
      </c>
      <c r="G708" s="12" t="str">
        <f t="shared" si="40"/>
        <v/>
      </c>
      <c r="H708" s="23" t="str">
        <f t="shared" si="41"/>
        <v/>
      </c>
      <c r="I708" s="82" t="str">
        <f t="shared" si="42"/>
        <v/>
      </c>
      <c r="J708" s="82"/>
      <c r="K708" s="82"/>
    </row>
    <row r="709" spans="2:11" s="10" customFormat="1" ht="15" customHeight="1">
      <c r="B709" s="9">
        <v>5</v>
      </c>
      <c r="C709" s="23" t="str">
        <f t="shared" si="36"/>
        <v/>
      </c>
      <c r="D709" s="23" t="str">
        <f t="shared" si="37"/>
        <v/>
      </c>
      <c r="E709" s="12" t="str">
        <f t="shared" si="38"/>
        <v/>
      </c>
      <c r="F709" s="12" t="str">
        <f t="shared" si="39"/>
        <v/>
      </c>
      <c r="G709" s="12" t="str">
        <f t="shared" si="40"/>
        <v/>
      </c>
      <c r="H709" s="23" t="str">
        <f t="shared" si="41"/>
        <v/>
      </c>
      <c r="I709" s="82" t="str">
        <f t="shared" si="42"/>
        <v/>
      </c>
      <c r="J709" s="82"/>
      <c r="K709" s="82"/>
    </row>
    <row r="710" spans="2:11" s="10" customFormat="1" ht="15" customHeight="1">
      <c r="B710" s="9">
        <v>6</v>
      </c>
      <c r="C710" s="23" t="str">
        <f t="shared" si="36"/>
        <v/>
      </c>
      <c r="D710" s="23" t="str">
        <f t="shared" si="37"/>
        <v/>
      </c>
      <c r="E710" s="12" t="str">
        <f t="shared" si="38"/>
        <v/>
      </c>
      <c r="F710" s="12" t="str">
        <f t="shared" si="39"/>
        <v/>
      </c>
      <c r="G710" s="12" t="str">
        <f t="shared" si="40"/>
        <v/>
      </c>
      <c r="H710" s="23" t="str">
        <f t="shared" si="41"/>
        <v/>
      </c>
      <c r="I710" s="82" t="str">
        <f t="shared" si="42"/>
        <v/>
      </c>
      <c r="J710" s="82"/>
      <c r="K710" s="82"/>
    </row>
    <row r="711" spans="2:11" s="10" customFormat="1" ht="15" customHeight="1">
      <c r="B711" s="9">
        <v>7</v>
      </c>
      <c r="C711" s="23" t="str">
        <f t="shared" si="36"/>
        <v/>
      </c>
      <c r="D711" s="23" t="str">
        <f t="shared" si="37"/>
        <v/>
      </c>
      <c r="E711" s="12" t="str">
        <f t="shared" si="38"/>
        <v/>
      </c>
      <c r="F711" s="12" t="str">
        <f t="shared" si="39"/>
        <v/>
      </c>
      <c r="G711" s="12" t="str">
        <f t="shared" si="40"/>
        <v/>
      </c>
      <c r="H711" s="23" t="str">
        <f t="shared" si="41"/>
        <v/>
      </c>
      <c r="I711" s="82" t="str">
        <f t="shared" si="42"/>
        <v/>
      </c>
      <c r="J711" s="82"/>
      <c r="K711" s="82"/>
    </row>
    <row r="712" spans="2:11" s="10" customFormat="1" ht="15" customHeight="1">
      <c r="B712" s="9">
        <v>8</v>
      </c>
      <c r="C712" s="23" t="str">
        <f t="shared" si="36"/>
        <v/>
      </c>
      <c r="D712" s="23" t="str">
        <f t="shared" si="37"/>
        <v/>
      </c>
      <c r="E712" s="12" t="str">
        <f t="shared" si="38"/>
        <v/>
      </c>
      <c r="F712" s="12" t="str">
        <f t="shared" si="39"/>
        <v/>
      </c>
      <c r="G712" s="12" t="str">
        <f t="shared" si="40"/>
        <v/>
      </c>
      <c r="H712" s="23" t="str">
        <f t="shared" si="41"/>
        <v/>
      </c>
      <c r="I712" s="82" t="str">
        <f t="shared" si="42"/>
        <v/>
      </c>
      <c r="J712" s="82"/>
      <c r="K712" s="82"/>
    </row>
    <row r="713" spans="2:11" s="10" customFormat="1" ht="15" customHeight="1">
      <c r="B713" s="9">
        <v>9</v>
      </c>
      <c r="C713" s="23" t="str">
        <f t="shared" si="36"/>
        <v/>
      </c>
      <c r="D713" s="23" t="str">
        <f t="shared" si="37"/>
        <v/>
      </c>
      <c r="E713" s="12" t="str">
        <f t="shared" si="38"/>
        <v/>
      </c>
      <c r="F713" s="12" t="str">
        <f t="shared" si="39"/>
        <v/>
      </c>
      <c r="G713" s="12" t="str">
        <f t="shared" si="40"/>
        <v/>
      </c>
      <c r="H713" s="23" t="str">
        <f t="shared" si="41"/>
        <v/>
      </c>
      <c r="I713" s="82" t="str">
        <f t="shared" si="42"/>
        <v/>
      </c>
      <c r="J713" s="82"/>
      <c r="K713" s="82"/>
    </row>
    <row r="714" spans="2:11" s="10" customFormat="1" ht="15" customHeight="1">
      <c r="B714" s="9">
        <v>10</v>
      </c>
      <c r="C714" s="23" t="str">
        <f t="shared" si="36"/>
        <v/>
      </c>
      <c r="D714" s="23" t="str">
        <f t="shared" si="37"/>
        <v/>
      </c>
      <c r="E714" s="12" t="str">
        <f t="shared" si="38"/>
        <v/>
      </c>
      <c r="F714" s="12" t="str">
        <f t="shared" si="39"/>
        <v/>
      </c>
      <c r="G714" s="12" t="str">
        <f t="shared" si="40"/>
        <v/>
      </c>
      <c r="H714" s="23" t="str">
        <f t="shared" si="41"/>
        <v/>
      </c>
      <c r="I714" s="82" t="str">
        <f t="shared" si="42"/>
        <v/>
      </c>
      <c r="J714" s="82"/>
      <c r="K714" s="82"/>
    </row>
    <row r="715" spans="2:11" s="10" customFormat="1" ht="15" customHeight="1">
      <c r="B715" s="9">
        <v>11</v>
      </c>
      <c r="C715" s="23" t="str">
        <f t="shared" si="36"/>
        <v/>
      </c>
      <c r="D715" s="23" t="str">
        <f t="shared" si="37"/>
        <v/>
      </c>
      <c r="E715" s="12" t="str">
        <f t="shared" si="38"/>
        <v/>
      </c>
      <c r="F715" s="12" t="str">
        <f t="shared" si="39"/>
        <v/>
      </c>
      <c r="G715" s="12" t="str">
        <f t="shared" si="40"/>
        <v/>
      </c>
      <c r="H715" s="23" t="str">
        <f t="shared" si="41"/>
        <v/>
      </c>
      <c r="I715" s="82" t="str">
        <f t="shared" si="42"/>
        <v/>
      </c>
      <c r="J715" s="82"/>
      <c r="K715" s="82"/>
    </row>
    <row r="716" spans="2:11" s="10" customFormat="1" ht="15" customHeight="1">
      <c r="B716" s="9">
        <v>12</v>
      </c>
      <c r="C716" s="23" t="str">
        <f t="shared" si="36"/>
        <v/>
      </c>
      <c r="D716" s="23" t="str">
        <f t="shared" si="37"/>
        <v/>
      </c>
      <c r="E716" s="12" t="str">
        <f t="shared" si="38"/>
        <v/>
      </c>
      <c r="F716" s="12" t="str">
        <f t="shared" si="39"/>
        <v/>
      </c>
      <c r="G716" s="12" t="str">
        <f t="shared" si="40"/>
        <v/>
      </c>
      <c r="H716" s="23" t="str">
        <f t="shared" si="41"/>
        <v/>
      </c>
      <c r="I716" s="82" t="str">
        <f t="shared" si="42"/>
        <v/>
      </c>
      <c r="J716" s="82"/>
      <c r="K716" s="82"/>
    </row>
    <row r="717" spans="2:11" s="10" customFormat="1" ht="15" customHeight="1">
      <c r="B717" s="9">
        <v>13</v>
      </c>
      <c r="C717" s="23" t="str">
        <f t="shared" si="36"/>
        <v/>
      </c>
      <c r="D717" s="23" t="str">
        <f t="shared" si="37"/>
        <v/>
      </c>
      <c r="E717" s="12" t="str">
        <f t="shared" si="38"/>
        <v/>
      </c>
      <c r="F717" s="12" t="str">
        <f t="shared" si="39"/>
        <v/>
      </c>
      <c r="G717" s="12" t="str">
        <f t="shared" si="40"/>
        <v/>
      </c>
      <c r="H717" s="23" t="str">
        <f t="shared" si="41"/>
        <v/>
      </c>
      <c r="I717" s="82" t="str">
        <f t="shared" si="42"/>
        <v/>
      </c>
      <c r="J717" s="82"/>
      <c r="K717" s="82"/>
    </row>
    <row r="718" spans="2:11" s="10" customFormat="1" ht="15" customHeight="1">
      <c r="B718" s="9">
        <v>14</v>
      </c>
      <c r="C718" s="23" t="str">
        <f t="shared" si="36"/>
        <v/>
      </c>
      <c r="D718" s="23" t="str">
        <f t="shared" si="37"/>
        <v/>
      </c>
      <c r="E718" s="12" t="str">
        <f t="shared" si="38"/>
        <v/>
      </c>
      <c r="F718" s="12" t="str">
        <f t="shared" si="39"/>
        <v/>
      </c>
      <c r="G718" s="12" t="str">
        <f t="shared" si="40"/>
        <v/>
      </c>
      <c r="H718" s="23" t="str">
        <f t="shared" si="41"/>
        <v/>
      </c>
      <c r="I718" s="82" t="str">
        <f t="shared" si="42"/>
        <v/>
      </c>
      <c r="J718" s="82"/>
      <c r="K718" s="82"/>
    </row>
    <row r="719" spans="2:11" s="10" customFormat="1" ht="15" customHeight="1">
      <c r="B719" s="9">
        <v>15</v>
      </c>
      <c r="C719" s="23" t="str">
        <f t="shared" si="36"/>
        <v/>
      </c>
      <c r="D719" s="23" t="str">
        <f t="shared" si="37"/>
        <v/>
      </c>
      <c r="E719" s="12" t="str">
        <f t="shared" si="38"/>
        <v/>
      </c>
      <c r="F719" s="12" t="str">
        <f t="shared" si="39"/>
        <v/>
      </c>
      <c r="G719" s="12" t="str">
        <f t="shared" si="40"/>
        <v/>
      </c>
      <c r="H719" s="23" t="str">
        <f t="shared" si="41"/>
        <v/>
      </c>
      <c r="I719" s="82" t="str">
        <f t="shared" si="42"/>
        <v/>
      </c>
      <c r="J719" s="82"/>
      <c r="K719" s="82"/>
    </row>
    <row r="720" spans="2:11" s="10" customFormat="1" ht="15" customHeight="1">
      <c r="B720" s="9">
        <v>16</v>
      </c>
      <c r="C720" s="23" t="str">
        <f t="shared" si="36"/>
        <v/>
      </c>
      <c r="D720" s="23" t="str">
        <f t="shared" si="37"/>
        <v/>
      </c>
      <c r="E720" s="12" t="str">
        <f t="shared" si="38"/>
        <v/>
      </c>
      <c r="F720" s="12" t="str">
        <f t="shared" si="39"/>
        <v/>
      </c>
      <c r="G720" s="12" t="str">
        <f t="shared" si="40"/>
        <v/>
      </c>
      <c r="H720" s="23" t="str">
        <f t="shared" si="41"/>
        <v/>
      </c>
      <c r="I720" s="82" t="str">
        <f t="shared" si="42"/>
        <v/>
      </c>
      <c r="J720" s="82"/>
      <c r="K720" s="82"/>
    </row>
    <row r="721" spans="2:11" s="10" customFormat="1" ht="15" customHeight="1">
      <c r="B721" s="9">
        <v>17</v>
      </c>
      <c r="C721" s="23" t="str">
        <f t="shared" si="36"/>
        <v/>
      </c>
      <c r="D721" s="23" t="str">
        <f t="shared" si="37"/>
        <v/>
      </c>
      <c r="E721" s="12" t="str">
        <f t="shared" si="38"/>
        <v/>
      </c>
      <c r="F721" s="12" t="str">
        <f t="shared" si="39"/>
        <v/>
      </c>
      <c r="G721" s="12" t="str">
        <f t="shared" si="40"/>
        <v/>
      </c>
      <c r="H721" s="23" t="str">
        <f t="shared" si="41"/>
        <v/>
      </c>
      <c r="I721" s="82" t="str">
        <f t="shared" si="42"/>
        <v/>
      </c>
      <c r="J721" s="82"/>
      <c r="K721" s="82"/>
    </row>
    <row r="722" spans="2:11" s="10" customFormat="1" ht="15" customHeight="1">
      <c r="B722" s="9">
        <v>18</v>
      </c>
      <c r="C722" s="23" t="str">
        <f t="shared" si="36"/>
        <v/>
      </c>
      <c r="D722" s="23" t="str">
        <f t="shared" si="37"/>
        <v/>
      </c>
      <c r="E722" s="12" t="str">
        <f t="shared" si="38"/>
        <v/>
      </c>
      <c r="F722" s="12" t="str">
        <f t="shared" si="39"/>
        <v/>
      </c>
      <c r="G722" s="12" t="str">
        <f t="shared" si="40"/>
        <v/>
      </c>
      <c r="H722" s="23" t="str">
        <f t="shared" si="41"/>
        <v/>
      </c>
      <c r="I722" s="82" t="str">
        <f t="shared" si="42"/>
        <v/>
      </c>
      <c r="J722" s="82"/>
      <c r="K722" s="82"/>
    </row>
    <row r="723" spans="2:11" s="10" customFormat="1" ht="15" customHeight="1">
      <c r="B723" s="9">
        <v>19</v>
      </c>
      <c r="C723" s="23" t="str">
        <f t="shared" si="36"/>
        <v/>
      </c>
      <c r="D723" s="23" t="str">
        <f t="shared" si="37"/>
        <v/>
      </c>
      <c r="E723" s="12" t="str">
        <f t="shared" si="38"/>
        <v/>
      </c>
      <c r="F723" s="12" t="str">
        <f t="shared" si="39"/>
        <v/>
      </c>
      <c r="G723" s="12" t="str">
        <f t="shared" si="40"/>
        <v/>
      </c>
      <c r="H723" s="23" t="str">
        <f t="shared" si="41"/>
        <v/>
      </c>
      <c r="I723" s="82" t="str">
        <f t="shared" si="42"/>
        <v/>
      </c>
      <c r="J723" s="82"/>
      <c r="K723" s="82"/>
    </row>
    <row r="724" spans="2:11" s="10" customFormat="1" ht="15" customHeight="1">
      <c r="B724" s="9">
        <v>20</v>
      </c>
      <c r="C724" s="23" t="str">
        <f t="shared" si="36"/>
        <v/>
      </c>
      <c r="D724" s="23" t="str">
        <f t="shared" si="37"/>
        <v/>
      </c>
      <c r="E724" s="12" t="str">
        <f t="shared" si="38"/>
        <v/>
      </c>
      <c r="F724" s="12" t="str">
        <f t="shared" si="39"/>
        <v/>
      </c>
      <c r="G724" s="12" t="str">
        <f t="shared" si="40"/>
        <v/>
      </c>
      <c r="H724" s="23" t="str">
        <f t="shared" si="41"/>
        <v/>
      </c>
      <c r="I724" s="82" t="str">
        <f t="shared" si="42"/>
        <v/>
      </c>
      <c r="J724" s="82"/>
      <c r="K724" s="82"/>
    </row>
    <row r="725" spans="2:11" s="10" customFormat="1" ht="15" customHeight="1">
      <c r="B725" s="9">
        <v>21</v>
      </c>
      <c r="C725" s="23" t="str">
        <f t="shared" si="36"/>
        <v/>
      </c>
      <c r="D725" s="23" t="str">
        <f t="shared" si="37"/>
        <v/>
      </c>
      <c r="E725" s="12" t="str">
        <f t="shared" si="38"/>
        <v/>
      </c>
      <c r="F725" s="12" t="str">
        <f t="shared" si="39"/>
        <v/>
      </c>
      <c r="G725" s="12" t="str">
        <f t="shared" si="40"/>
        <v/>
      </c>
      <c r="H725" s="23" t="str">
        <f t="shared" si="41"/>
        <v/>
      </c>
      <c r="I725" s="82" t="str">
        <f t="shared" si="42"/>
        <v/>
      </c>
      <c r="J725" s="82"/>
      <c r="K725" s="82"/>
    </row>
    <row r="726" spans="2:11" s="10" customFormat="1" ht="15" customHeight="1">
      <c r="B726" s="9">
        <v>22</v>
      </c>
      <c r="C726" s="23" t="str">
        <f t="shared" si="36"/>
        <v/>
      </c>
      <c r="D726" s="23" t="str">
        <f t="shared" si="37"/>
        <v/>
      </c>
      <c r="E726" s="12" t="str">
        <f t="shared" si="38"/>
        <v/>
      </c>
      <c r="F726" s="12" t="str">
        <f t="shared" si="39"/>
        <v/>
      </c>
      <c r="G726" s="12" t="str">
        <f t="shared" si="40"/>
        <v/>
      </c>
      <c r="H726" s="23" t="str">
        <f t="shared" si="41"/>
        <v/>
      </c>
      <c r="I726" s="82" t="str">
        <f t="shared" si="42"/>
        <v/>
      </c>
      <c r="J726" s="82"/>
      <c r="K726" s="82"/>
    </row>
    <row r="727" spans="2:11" s="10" customFormat="1" ht="15" customHeight="1">
      <c r="B727" s="9">
        <v>23</v>
      </c>
      <c r="C727" s="23" t="str">
        <f t="shared" si="36"/>
        <v/>
      </c>
      <c r="D727" s="23" t="str">
        <f t="shared" si="37"/>
        <v/>
      </c>
      <c r="E727" s="12" t="str">
        <f t="shared" si="38"/>
        <v/>
      </c>
      <c r="F727" s="12" t="str">
        <f t="shared" si="39"/>
        <v/>
      </c>
      <c r="G727" s="12" t="str">
        <f t="shared" si="40"/>
        <v/>
      </c>
      <c r="H727" s="23" t="str">
        <f t="shared" si="41"/>
        <v/>
      </c>
      <c r="I727" s="82" t="str">
        <f t="shared" si="42"/>
        <v/>
      </c>
      <c r="J727" s="82"/>
      <c r="K727" s="82"/>
    </row>
    <row r="728" spans="2:11" s="10" customFormat="1" ht="15" customHeight="1">
      <c r="B728" s="9">
        <v>24</v>
      </c>
      <c r="C728" s="23" t="str">
        <f t="shared" si="36"/>
        <v/>
      </c>
      <c r="D728" s="23" t="str">
        <f t="shared" si="37"/>
        <v/>
      </c>
      <c r="E728" s="12" t="str">
        <f t="shared" si="38"/>
        <v/>
      </c>
      <c r="F728" s="12" t="str">
        <f t="shared" si="39"/>
        <v/>
      </c>
      <c r="G728" s="12" t="str">
        <f t="shared" si="40"/>
        <v/>
      </c>
      <c r="H728" s="23" t="str">
        <f t="shared" si="41"/>
        <v/>
      </c>
      <c r="I728" s="82" t="str">
        <f t="shared" si="42"/>
        <v/>
      </c>
      <c r="J728" s="82"/>
      <c r="K728" s="82"/>
    </row>
    <row r="729" spans="2:11" s="10" customFormat="1" ht="15" customHeight="1">
      <c r="B729" s="9">
        <v>25</v>
      </c>
      <c r="C729" s="23" t="str">
        <f t="shared" si="36"/>
        <v/>
      </c>
      <c r="D729" s="23" t="str">
        <f t="shared" si="37"/>
        <v/>
      </c>
      <c r="E729" s="12" t="str">
        <f t="shared" si="38"/>
        <v/>
      </c>
      <c r="F729" s="12" t="str">
        <f t="shared" si="39"/>
        <v/>
      </c>
      <c r="G729" s="12" t="str">
        <f t="shared" si="40"/>
        <v/>
      </c>
      <c r="H729" s="23" t="str">
        <f t="shared" si="41"/>
        <v/>
      </c>
      <c r="I729" s="82" t="str">
        <f t="shared" si="42"/>
        <v/>
      </c>
      <c r="J729" s="82"/>
      <c r="K729" s="82"/>
    </row>
    <row r="730" spans="2:11" s="10" customFormat="1" ht="15" customHeight="1">
      <c r="B730" s="9">
        <v>26</v>
      </c>
      <c r="C730" s="23" t="str">
        <f t="shared" si="36"/>
        <v/>
      </c>
      <c r="D730" s="23" t="str">
        <f t="shared" si="37"/>
        <v/>
      </c>
      <c r="E730" s="12" t="str">
        <f t="shared" si="38"/>
        <v/>
      </c>
      <c r="F730" s="12" t="str">
        <f t="shared" si="39"/>
        <v/>
      </c>
      <c r="G730" s="12" t="str">
        <f t="shared" si="40"/>
        <v/>
      </c>
      <c r="H730" s="23" t="str">
        <f t="shared" si="41"/>
        <v/>
      </c>
      <c r="I730" s="82" t="str">
        <f t="shared" si="42"/>
        <v/>
      </c>
      <c r="J730" s="82"/>
      <c r="K730" s="82"/>
    </row>
    <row r="731" spans="2:11" s="10" customFormat="1" ht="15" customHeight="1">
      <c r="B731" s="9">
        <v>27</v>
      </c>
      <c r="C731" s="23" t="str">
        <f t="shared" si="36"/>
        <v/>
      </c>
      <c r="D731" s="23" t="str">
        <f t="shared" si="37"/>
        <v/>
      </c>
      <c r="E731" s="12" t="str">
        <f t="shared" si="38"/>
        <v/>
      </c>
      <c r="F731" s="12" t="str">
        <f t="shared" si="39"/>
        <v/>
      </c>
      <c r="G731" s="12" t="str">
        <f t="shared" si="40"/>
        <v/>
      </c>
      <c r="H731" s="23" t="str">
        <f t="shared" si="41"/>
        <v/>
      </c>
      <c r="I731" s="82" t="str">
        <f t="shared" si="42"/>
        <v/>
      </c>
      <c r="J731" s="82"/>
      <c r="K731" s="82"/>
    </row>
    <row r="732" spans="2:11" s="10" customFormat="1" ht="15" customHeight="1">
      <c r="B732" s="9">
        <v>28</v>
      </c>
      <c r="C732" s="23" t="str">
        <f t="shared" si="36"/>
        <v/>
      </c>
      <c r="D732" s="23" t="str">
        <f t="shared" si="37"/>
        <v/>
      </c>
      <c r="E732" s="12" t="str">
        <f t="shared" si="38"/>
        <v/>
      </c>
      <c r="F732" s="12" t="str">
        <f t="shared" si="39"/>
        <v/>
      </c>
      <c r="G732" s="12" t="str">
        <f t="shared" si="40"/>
        <v/>
      </c>
      <c r="H732" s="23" t="str">
        <f t="shared" si="41"/>
        <v/>
      </c>
      <c r="I732" s="82" t="str">
        <f t="shared" si="42"/>
        <v/>
      </c>
      <c r="J732" s="82"/>
      <c r="K732" s="82"/>
    </row>
    <row r="733" spans="2:11" s="10" customFormat="1" ht="15" customHeight="1">
      <c r="B733" s="9">
        <v>29</v>
      </c>
      <c r="C733" s="23" t="str">
        <f t="shared" si="36"/>
        <v/>
      </c>
      <c r="D733" s="23" t="str">
        <f t="shared" si="37"/>
        <v/>
      </c>
      <c r="E733" s="12" t="str">
        <f t="shared" si="38"/>
        <v/>
      </c>
      <c r="F733" s="12" t="str">
        <f t="shared" si="39"/>
        <v/>
      </c>
      <c r="G733" s="12" t="str">
        <f t="shared" si="40"/>
        <v/>
      </c>
      <c r="H733" s="23" t="str">
        <f t="shared" si="41"/>
        <v/>
      </c>
      <c r="I733" s="82" t="str">
        <f t="shared" si="42"/>
        <v/>
      </c>
      <c r="J733" s="82"/>
      <c r="K733" s="82"/>
    </row>
    <row r="734" spans="2:11" s="10" customFormat="1" ht="15" customHeight="1">
      <c r="B734" s="9">
        <v>30</v>
      </c>
      <c r="C734" s="23" t="str">
        <f t="shared" si="36"/>
        <v/>
      </c>
      <c r="D734" s="23" t="str">
        <f t="shared" si="37"/>
        <v/>
      </c>
      <c r="E734" s="12" t="str">
        <f t="shared" si="38"/>
        <v/>
      </c>
      <c r="F734" s="12" t="str">
        <f t="shared" si="39"/>
        <v/>
      </c>
      <c r="G734" s="12" t="str">
        <f t="shared" si="40"/>
        <v/>
      </c>
      <c r="H734" s="23" t="str">
        <f t="shared" si="41"/>
        <v/>
      </c>
      <c r="I734" s="82" t="str">
        <f t="shared" si="42"/>
        <v/>
      </c>
      <c r="J734" s="82"/>
      <c r="K734" s="82"/>
    </row>
    <row r="735" spans="2:11" s="10" customFormat="1" ht="15" customHeight="1">
      <c r="B735" s="9"/>
      <c r="C735" s="11"/>
      <c r="D735" s="11"/>
      <c r="E735" s="9"/>
      <c r="F735" s="9"/>
      <c r="G735" s="9"/>
      <c r="H735" s="22" t="s">
        <v>103</v>
      </c>
      <c r="I735" s="85">
        <f>SUM(I705:I734)</f>
        <v>0</v>
      </c>
      <c r="J735" s="85"/>
      <c r="K735" s="85"/>
    </row>
    <row r="736" spans="2:11" s="10" customFormat="1" ht="15" customHeight="1">
      <c r="B736" s="9"/>
      <c r="C736" s="21" t="s">
        <v>0</v>
      </c>
      <c r="D736" s="11"/>
      <c r="E736" s="9"/>
      <c r="F736" s="9"/>
      <c r="G736" s="9"/>
      <c r="H736" s="11"/>
    </row>
    <row r="737" spans="2:11" s="10" customFormat="1" ht="15" customHeight="1">
      <c r="B737" s="9"/>
      <c r="C737" s="22" t="s">
        <v>1</v>
      </c>
      <c r="D737" s="22" t="s">
        <v>5</v>
      </c>
      <c r="E737" s="22" t="s">
        <v>32</v>
      </c>
      <c r="F737" s="22" t="s">
        <v>21</v>
      </c>
      <c r="G737" s="22" t="s">
        <v>12</v>
      </c>
      <c r="H737" s="22" t="s">
        <v>13</v>
      </c>
      <c r="I737" s="81" t="s">
        <v>83</v>
      </c>
      <c r="J737" s="100"/>
      <c r="K737" s="111"/>
    </row>
    <row r="738" spans="2:11" s="10" customFormat="1" ht="15" customHeight="1">
      <c r="B738" s="9">
        <v>1</v>
      </c>
      <c r="C738" s="23" t="str">
        <f t="shared" ref="C738:C767" si="43">IFERROR(VLOOKUP("補助金および助成金"&amp;B738,$A$4:$J$671,3,FALSE),"")</f>
        <v/>
      </c>
      <c r="D738" s="23" t="str">
        <f t="shared" ref="D738:D767" si="44">IFERROR(VLOOKUP("補助金および助成金"&amp;B738,$A$4:$J$671,4,FALSE),"")</f>
        <v/>
      </c>
      <c r="E738" s="12" t="str">
        <f t="shared" ref="E738:E767" si="45">IFERROR(VLOOKUP("補助金および助成金"&amp;B738,$A$4:$J$671,5,FALSE),"")</f>
        <v/>
      </c>
      <c r="F738" s="12" t="str">
        <f t="shared" ref="F738:F767" si="46">IFERROR(VLOOKUP("補助金および助成金"&amp;B738,$A$4:$J$671,6,FALSE),"")</f>
        <v/>
      </c>
      <c r="G738" s="12" t="str">
        <f t="shared" ref="G738:G767" si="47">IFERROR(VLOOKUP("補助金および助成金"&amp;B738,$A$4:$J$671,7,FALSE),"")</f>
        <v/>
      </c>
      <c r="H738" s="23" t="str">
        <f t="shared" ref="H738:H767" si="48">IFERROR(VLOOKUP("補助金および助成金"&amp;B738,$A$4:$J$671,8,FALSE),"")</f>
        <v/>
      </c>
      <c r="I738" s="82" t="str">
        <f t="shared" ref="I738:I767" si="49">IFERROR(VLOOKUP("補助金および助成金"&amp;B738,$A$4:$J$671,9,FALSE),"")</f>
        <v/>
      </c>
      <c r="J738" s="82"/>
      <c r="K738" s="82"/>
    </row>
    <row r="739" spans="2:11" s="10" customFormat="1" ht="15" customHeight="1">
      <c r="B739" s="9">
        <v>2</v>
      </c>
      <c r="C739" s="23" t="str">
        <f t="shared" si="43"/>
        <v/>
      </c>
      <c r="D739" s="23" t="str">
        <f t="shared" si="44"/>
        <v/>
      </c>
      <c r="E739" s="12" t="str">
        <f t="shared" si="45"/>
        <v/>
      </c>
      <c r="F739" s="12" t="str">
        <f t="shared" si="46"/>
        <v/>
      </c>
      <c r="G739" s="12" t="str">
        <f t="shared" si="47"/>
        <v/>
      </c>
      <c r="H739" s="23" t="str">
        <f t="shared" si="48"/>
        <v/>
      </c>
      <c r="I739" s="82" t="str">
        <f t="shared" si="49"/>
        <v/>
      </c>
      <c r="J739" s="82"/>
      <c r="K739" s="82"/>
    </row>
    <row r="740" spans="2:11" s="10" customFormat="1" ht="15" customHeight="1">
      <c r="B740" s="9">
        <v>3</v>
      </c>
      <c r="C740" s="23" t="str">
        <f t="shared" si="43"/>
        <v/>
      </c>
      <c r="D740" s="23" t="str">
        <f t="shared" si="44"/>
        <v/>
      </c>
      <c r="E740" s="12" t="str">
        <f t="shared" si="45"/>
        <v/>
      </c>
      <c r="F740" s="12" t="str">
        <f t="shared" si="46"/>
        <v/>
      </c>
      <c r="G740" s="12" t="str">
        <f t="shared" si="47"/>
        <v/>
      </c>
      <c r="H740" s="23" t="str">
        <f t="shared" si="48"/>
        <v/>
      </c>
      <c r="I740" s="82" t="str">
        <f t="shared" si="49"/>
        <v/>
      </c>
      <c r="J740" s="82"/>
      <c r="K740" s="82"/>
    </row>
    <row r="741" spans="2:11" s="10" customFormat="1" ht="15" customHeight="1">
      <c r="B741" s="9">
        <v>4</v>
      </c>
      <c r="C741" s="23" t="str">
        <f t="shared" si="43"/>
        <v/>
      </c>
      <c r="D741" s="23" t="str">
        <f t="shared" si="44"/>
        <v/>
      </c>
      <c r="E741" s="12" t="str">
        <f t="shared" si="45"/>
        <v/>
      </c>
      <c r="F741" s="12" t="str">
        <f t="shared" si="46"/>
        <v/>
      </c>
      <c r="G741" s="12" t="str">
        <f t="shared" si="47"/>
        <v/>
      </c>
      <c r="H741" s="23" t="str">
        <f t="shared" si="48"/>
        <v/>
      </c>
      <c r="I741" s="82" t="str">
        <f t="shared" si="49"/>
        <v/>
      </c>
      <c r="J741" s="82"/>
      <c r="K741" s="82"/>
    </row>
    <row r="742" spans="2:11" s="10" customFormat="1" ht="15" customHeight="1">
      <c r="B742" s="9">
        <v>5</v>
      </c>
      <c r="C742" s="23" t="str">
        <f t="shared" si="43"/>
        <v/>
      </c>
      <c r="D742" s="23" t="str">
        <f t="shared" si="44"/>
        <v/>
      </c>
      <c r="E742" s="12" t="str">
        <f t="shared" si="45"/>
        <v/>
      </c>
      <c r="F742" s="12" t="str">
        <f t="shared" si="46"/>
        <v/>
      </c>
      <c r="G742" s="12" t="str">
        <f t="shared" si="47"/>
        <v/>
      </c>
      <c r="H742" s="23" t="str">
        <f t="shared" si="48"/>
        <v/>
      </c>
      <c r="I742" s="82" t="str">
        <f t="shared" si="49"/>
        <v/>
      </c>
      <c r="J742" s="82"/>
      <c r="K742" s="82"/>
    </row>
    <row r="743" spans="2:11" s="10" customFormat="1" ht="15" customHeight="1">
      <c r="B743" s="9">
        <v>6</v>
      </c>
      <c r="C743" s="23" t="str">
        <f t="shared" si="43"/>
        <v/>
      </c>
      <c r="D743" s="23" t="str">
        <f t="shared" si="44"/>
        <v/>
      </c>
      <c r="E743" s="12" t="str">
        <f t="shared" si="45"/>
        <v/>
      </c>
      <c r="F743" s="12" t="str">
        <f t="shared" si="46"/>
        <v/>
      </c>
      <c r="G743" s="12" t="str">
        <f t="shared" si="47"/>
        <v/>
      </c>
      <c r="H743" s="23" t="str">
        <f t="shared" si="48"/>
        <v/>
      </c>
      <c r="I743" s="82" t="str">
        <f t="shared" si="49"/>
        <v/>
      </c>
      <c r="J743" s="82"/>
      <c r="K743" s="82"/>
    </row>
    <row r="744" spans="2:11" s="10" customFormat="1" ht="15" customHeight="1">
      <c r="B744" s="9">
        <v>7</v>
      </c>
      <c r="C744" s="23" t="str">
        <f t="shared" si="43"/>
        <v/>
      </c>
      <c r="D744" s="23" t="str">
        <f t="shared" si="44"/>
        <v/>
      </c>
      <c r="E744" s="12" t="str">
        <f t="shared" si="45"/>
        <v/>
      </c>
      <c r="F744" s="12" t="str">
        <f t="shared" si="46"/>
        <v/>
      </c>
      <c r="G744" s="12" t="str">
        <f t="shared" si="47"/>
        <v/>
      </c>
      <c r="H744" s="23" t="str">
        <f t="shared" si="48"/>
        <v/>
      </c>
      <c r="I744" s="82" t="str">
        <f t="shared" si="49"/>
        <v/>
      </c>
      <c r="J744" s="82"/>
      <c r="K744" s="82"/>
    </row>
    <row r="745" spans="2:11" s="10" customFormat="1" ht="15" customHeight="1">
      <c r="B745" s="9">
        <v>8</v>
      </c>
      <c r="C745" s="23" t="str">
        <f t="shared" si="43"/>
        <v/>
      </c>
      <c r="D745" s="23" t="str">
        <f t="shared" si="44"/>
        <v/>
      </c>
      <c r="E745" s="12" t="str">
        <f t="shared" si="45"/>
        <v/>
      </c>
      <c r="F745" s="12" t="str">
        <f t="shared" si="46"/>
        <v/>
      </c>
      <c r="G745" s="12" t="str">
        <f t="shared" si="47"/>
        <v/>
      </c>
      <c r="H745" s="23" t="str">
        <f t="shared" si="48"/>
        <v/>
      </c>
      <c r="I745" s="82" t="str">
        <f t="shared" si="49"/>
        <v/>
      </c>
      <c r="J745" s="82"/>
      <c r="K745" s="82"/>
    </row>
    <row r="746" spans="2:11" s="10" customFormat="1" ht="15" customHeight="1">
      <c r="B746" s="9">
        <v>9</v>
      </c>
      <c r="C746" s="23" t="str">
        <f t="shared" si="43"/>
        <v/>
      </c>
      <c r="D746" s="23" t="str">
        <f t="shared" si="44"/>
        <v/>
      </c>
      <c r="E746" s="12" t="str">
        <f t="shared" si="45"/>
        <v/>
      </c>
      <c r="F746" s="12" t="str">
        <f t="shared" si="46"/>
        <v/>
      </c>
      <c r="G746" s="12" t="str">
        <f t="shared" si="47"/>
        <v/>
      </c>
      <c r="H746" s="23" t="str">
        <f t="shared" si="48"/>
        <v/>
      </c>
      <c r="I746" s="82" t="str">
        <f t="shared" si="49"/>
        <v/>
      </c>
      <c r="J746" s="82"/>
      <c r="K746" s="82"/>
    </row>
    <row r="747" spans="2:11" s="10" customFormat="1" ht="15" customHeight="1">
      <c r="B747" s="9">
        <v>10</v>
      </c>
      <c r="C747" s="23" t="str">
        <f t="shared" si="43"/>
        <v/>
      </c>
      <c r="D747" s="23" t="str">
        <f t="shared" si="44"/>
        <v/>
      </c>
      <c r="E747" s="12" t="str">
        <f t="shared" si="45"/>
        <v/>
      </c>
      <c r="F747" s="12" t="str">
        <f t="shared" si="46"/>
        <v/>
      </c>
      <c r="G747" s="12" t="str">
        <f t="shared" si="47"/>
        <v/>
      </c>
      <c r="H747" s="23" t="str">
        <f t="shared" si="48"/>
        <v/>
      </c>
      <c r="I747" s="82" t="str">
        <f t="shared" si="49"/>
        <v/>
      </c>
      <c r="J747" s="82"/>
      <c r="K747" s="82"/>
    </row>
    <row r="748" spans="2:11" s="10" customFormat="1" ht="15" customHeight="1">
      <c r="B748" s="9">
        <v>11</v>
      </c>
      <c r="C748" s="23" t="str">
        <f t="shared" si="43"/>
        <v/>
      </c>
      <c r="D748" s="23" t="str">
        <f t="shared" si="44"/>
        <v/>
      </c>
      <c r="E748" s="12" t="str">
        <f t="shared" si="45"/>
        <v/>
      </c>
      <c r="F748" s="12" t="str">
        <f t="shared" si="46"/>
        <v/>
      </c>
      <c r="G748" s="12" t="str">
        <f t="shared" si="47"/>
        <v/>
      </c>
      <c r="H748" s="23" t="str">
        <f t="shared" si="48"/>
        <v/>
      </c>
      <c r="I748" s="82" t="str">
        <f t="shared" si="49"/>
        <v/>
      </c>
      <c r="J748" s="82"/>
      <c r="K748" s="82"/>
    </row>
    <row r="749" spans="2:11" s="10" customFormat="1" ht="15" customHeight="1">
      <c r="B749" s="9">
        <v>12</v>
      </c>
      <c r="C749" s="23" t="str">
        <f t="shared" si="43"/>
        <v/>
      </c>
      <c r="D749" s="23" t="str">
        <f t="shared" si="44"/>
        <v/>
      </c>
      <c r="E749" s="12" t="str">
        <f t="shared" si="45"/>
        <v/>
      </c>
      <c r="F749" s="12" t="str">
        <f t="shared" si="46"/>
        <v/>
      </c>
      <c r="G749" s="12" t="str">
        <f t="shared" si="47"/>
        <v/>
      </c>
      <c r="H749" s="23" t="str">
        <f t="shared" si="48"/>
        <v/>
      </c>
      <c r="I749" s="82" t="str">
        <f t="shared" si="49"/>
        <v/>
      </c>
      <c r="J749" s="82"/>
      <c r="K749" s="82"/>
    </row>
    <row r="750" spans="2:11" s="10" customFormat="1" ht="15" customHeight="1">
      <c r="B750" s="9">
        <v>13</v>
      </c>
      <c r="C750" s="23" t="str">
        <f t="shared" si="43"/>
        <v/>
      </c>
      <c r="D750" s="23" t="str">
        <f t="shared" si="44"/>
        <v/>
      </c>
      <c r="E750" s="12" t="str">
        <f t="shared" si="45"/>
        <v/>
      </c>
      <c r="F750" s="12" t="str">
        <f t="shared" si="46"/>
        <v/>
      </c>
      <c r="G750" s="12" t="str">
        <f t="shared" si="47"/>
        <v/>
      </c>
      <c r="H750" s="23" t="str">
        <f t="shared" si="48"/>
        <v/>
      </c>
      <c r="I750" s="82" t="str">
        <f t="shared" si="49"/>
        <v/>
      </c>
      <c r="J750" s="82"/>
      <c r="K750" s="82"/>
    </row>
    <row r="751" spans="2:11" s="10" customFormat="1" ht="15" customHeight="1">
      <c r="B751" s="9">
        <v>14</v>
      </c>
      <c r="C751" s="23" t="str">
        <f t="shared" si="43"/>
        <v/>
      </c>
      <c r="D751" s="23" t="str">
        <f t="shared" si="44"/>
        <v/>
      </c>
      <c r="E751" s="12" t="str">
        <f t="shared" si="45"/>
        <v/>
      </c>
      <c r="F751" s="12" t="str">
        <f t="shared" si="46"/>
        <v/>
      </c>
      <c r="G751" s="12" t="str">
        <f t="shared" si="47"/>
        <v/>
      </c>
      <c r="H751" s="23" t="str">
        <f t="shared" si="48"/>
        <v/>
      </c>
      <c r="I751" s="82" t="str">
        <f t="shared" si="49"/>
        <v/>
      </c>
      <c r="J751" s="82"/>
      <c r="K751" s="82"/>
    </row>
    <row r="752" spans="2:11" s="10" customFormat="1" ht="15" customHeight="1">
      <c r="B752" s="9">
        <v>15</v>
      </c>
      <c r="C752" s="23" t="str">
        <f t="shared" si="43"/>
        <v/>
      </c>
      <c r="D752" s="23" t="str">
        <f t="shared" si="44"/>
        <v/>
      </c>
      <c r="E752" s="12" t="str">
        <f t="shared" si="45"/>
        <v/>
      </c>
      <c r="F752" s="12" t="str">
        <f t="shared" si="46"/>
        <v/>
      </c>
      <c r="G752" s="12" t="str">
        <f t="shared" si="47"/>
        <v/>
      </c>
      <c r="H752" s="23" t="str">
        <f t="shared" si="48"/>
        <v/>
      </c>
      <c r="I752" s="82" t="str">
        <f t="shared" si="49"/>
        <v/>
      </c>
      <c r="J752" s="82"/>
      <c r="K752" s="82"/>
    </row>
    <row r="753" spans="2:11" s="10" customFormat="1" ht="15" customHeight="1">
      <c r="B753" s="9">
        <v>16</v>
      </c>
      <c r="C753" s="23" t="str">
        <f t="shared" si="43"/>
        <v/>
      </c>
      <c r="D753" s="23" t="str">
        <f t="shared" si="44"/>
        <v/>
      </c>
      <c r="E753" s="12" t="str">
        <f t="shared" si="45"/>
        <v/>
      </c>
      <c r="F753" s="12" t="str">
        <f t="shared" si="46"/>
        <v/>
      </c>
      <c r="G753" s="12" t="str">
        <f t="shared" si="47"/>
        <v/>
      </c>
      <c r="H753" s="23" t="str">
        <f t="shared" si="48"/>
        <v/>
      </c>
      <c r="I753" s="82" t="str">
        <f t="shared" si="49"/>
        <v/>
      </c>
      <c r="J753" s="82"/>
      <c r="K753" s="82"/>
    </row>
    <row r="754" spans="2:11" s="10" customFormat="1" ht="15" customHeight="1">
      <c r="B754" s="9">
        <v>17</v>
      </c>
      <c r="C754" s="23" t="str">
        <f t="shared" si="43"/>
        <v/>
      </c>
      <c r="D754" s="23" t="str">
        <f t="shared" si="44"/>
        <v/>
      </c>
      <c r="E754" s="12" t="str">
        <f t="shared" si="45"/>
        <v/>
      </c>
      <c r="F754" s="12" t="str">
        <f t="shared" si="46"/>
        <v/>
      </c>
      <c r="G754" s="12" t="str">
        <f t="shared" si="47"/>
        <v/>
      </c>
      <c r="H754" s="23" t="str">
        <f t="shared" si="48"/>
        <v/>
      </c>
      <c r="I754" s="82" t="str">
        <f t="shared" si="49"/>
        <v/>
      </c>
      <c r="J754" s="82"/>
      <c r="K754" s="82"/>
    </row>
    <row r="755" spans="2:11" s="10" customFormat="1" ht="15" customHeight="1">
      <c r="B755" s="9">
        <v>18</v>
      </c>
      <c r="C755" s="23" t="str">
        <f t="shared" si="43"/>
        <v/>
      </c>
      <c r="D755" s="23" t="str">
        <f t="shared" si="44"/>
        <v/>
      </c>
      <c r="E755" s="12" t="str">
        <f t="shared" si="45"/>
        <v/>
      </c>
      <c r="F755" s="12" t="str">
        <f t="shared" si="46"/>
        <v/>
      </c>
      <c r="G755" s="12" t="str">
        <f t="shared" si="47"/>
        <v/>
      </c>
      <c r="H755" s="23" t="str">
        <f t="shared" si="48"/>
        <v/>
      </c>
      <c r="I755" s="82" t="str">
        <f t="shared" si="49"/>
        <v/>
      </c>
      <c r="J755" s="82"/>
      <c r="K755" s="82"/>
    </row>
    <row r="756" spans="2:11" s="10" customFormat="1" ht="15" customHeight="1">
      <c r="B756" s="9">
        <v>19</v>
      </c>
      <c r="C756" s="23" t="str">
        <f t="shared" si="43"/>
        <v/>
      </c>
      <c r="D756" s="23" t="str">
        <f t="shared" si="44"/>
        <v/>
      </c>
      <c r="E756" s="12" t="str">
        <f t="shared" si="45"/>
        <v/>
      </c>
      <c r="F756" s="12" t="str">
        <f t="shared" si="46"/>
        <v/>
      </c>
      <c r="G756" s="12" t="str">
        <f t="shared" si="47"/>
        <v/>
      </c>
      <c r="H756" s="23" t="str">
        <f t="shared" si="48"/>
        <v/>
      </c>
      <c r="I756" s="82" t="str">
        <f t="shared" si="49"/>
        <v/>
      </c>
      <c r="J756" s="82"/>
      <c r="K756" s="82"/>
    </row>
    <row r="757" spans="2:11" s="10" customFormat="1" ht="15" customHeight="1">
      <c r="B757" s="9">
        <v>20</v>
      </c>
      <c r="C757" s="23" t="str">
        <f t="shared" si="43"/>
        <v/>
      </c>
      <c r="D757" s="23" t="str">
        <f t="shared" si="44"/>
        <v/>
      </c>
      <c r="E757" s="12" t="str">
        <f t="shared" si="45"/>
        <v/>
      </c>
      <c r="F757" s="12" t="str">
        <f t="shared" si="46"/>
        <v/>
      </c>
      <c r="G757" s="12" t="str">
        <f t="shared" si="47"/>
        <v/>
      </c>
      <c r="H757" s="23" t="str">
        <f t="shared" si="48"/>
        <v/>
      </c>
      <c r="I757" s="82" t="str">
        <f t="shared" si="49"/>
        <v/>
      </c>
      <c r="J757" s="82"/>
      <c r="K757" s="82"/>
    </row>
    <row r="758" spans="2:11" s="10" customFormat="1" ht="15" customHeight="1">
      <c r="B758" s="9">
        <v>21</v>
      </c>
      <c r="C758" s="23" t="str">
        <f t="shared" si="43"/>
        <v/>
      </c>
      <c r="D758" s="23" t="str">
        <f t="shared" si="44"/>
        <v/>
      </c>
      <c r="E758" s="12" t="str">
        <f t="shared" si="45"/>
        <v/>
      </c>
      <c r="F758" s="12" t="str">
        <f t="shared" si="46"/>
        <v/>
      </c>
      <c r="G758" s="12" t="str">
        <f t="shared" si="47"/>
        <v/>
      </c>
      <c r="H758" s="23" t="str">
        <f t="shared" si="48"/>
        <v/>
      </c>
      <c r="I758" s="82" t="str">
        <f t="shared" si="49"/>
        <v/>
      </c>
      <c r="J758" s="82"/>
      <c r="K758" s="82"/>
    </row>
    <row r="759" spans="2:11" s="10" customFormat="1" ht="15" customHeight="1">
      <c r="B759" s="9">
        <v>22</v>
      </c>
      <c r="C759" s="23" t="str">
        <f t="shared" si="43"/>
        <v/>
      </c>
      <c r="D759" s="23" t="str">
        <f t="shared" si="44"/>
        <v/>
      </c>
      <c r="E759" s="12" t="str">
        <f t="shared" si="45"/>
        <v/>
      </c>
      <c r="F759" s="12" t="str">
        <f t="shared" si="46"/>
        <v/>
      </c>
      <c r="G759" s="12" t="str">
        <f t="shared" si="47"/>
        <v/>
      </c>
      <c r="H759" s="23" t="str">
        <f t="shared" si="48"/>
        <v/>
      </c>
      <c r="I759" s="82" t="str">
        <f t="shared" si="49"/>
        <v/>
      </c>
      <c r="J759" s="82"/>
      <c r="K759" s="82"/>
    </row>
    <row r="760" spans="2:11" s="10" customFormat="1" ht="15" customHeight="1">
      <c r="B760" s="9">
        <v>23</v>
      </c>
      <c r="C760" s="23" t="str">
        <f t="shared" si="43"/>
        <v/>
      </c>
      <c r="D760" s="23" t="str">
        <f t="shared" si="44"/>
        <v/>
      </c>
      <c r="E760" s="12" t="str">
        <f t="shared" si="45"/>
        <v/>
      </c>
      <c r="F760" s="12" t="str">
        <f t="shared" si="46"/>
        <v/>
      </c>
      <c r="G760" s="12" t="str">
        <f t="shared" si="47"/>
        <v/>
      </c>
      <c r="H760" s="23" t="str">
        <f t="shared" si="48"/>
        <v/>
      </c>
      <c r="I760" s="82" t="str">
        <f t="shared" si="49"/>
        <v/>
      </c>
      <c r="J760" s="82"/>
      <c r="K760" s="82"/>
    </row>
    <row r="761" spans="2:11" s="10" customFormat="1" ht="15" customHeight="1">
      <c r="B761" s="9">
        <v>24</v>
      </c>
      <c r="C761" s="23" t="str">
        <f t="shared" si="43"/>
        <v/>
      </c>
      <c r="D761" s="23" t="str">
        <f t="shared" si="44"/>
        <v/>
      </c>
      <c r="E761" s="12" t="str">
        <f t="shared" si="45"/>
        <v/>
      </c>
      <c r="F761" s="12" t="str">
        <f t="shared" si="46"/>
        <v/>
      </c>
      <c r="G761" s="12" t="str">
        <f t="shared" si="47"/>
        <v/>
      </c>
      <c r="H761" s="23" t="str">
        <f t="shared" si="48"/>
        <v/>
      </c>
      <c r="I761" s="82" t="str">
        <f t="shared" si="49"/>
        <v/>
      </c>
      <c r="J761" s="82"/>
      <c r="K761" s="82"/>
    </row>
    <row r="762" spans="2:11" s="10" customFormat="1" ht="15" customHeight="1">
      <c r="B762" s="9">
        <v>25</v>
      </c>
      <c r="C762" s="23" t="str">
        <f t="shared" si="43"/>
        <v/>
      </c>
      <c r="D762" s="23" t="str">
        <f t="shared" si="44"/>
        <v/>
      </c>
      <c r="E762" s="12" t="str">
        <f t="shared" si="45"/>
        <v/>
      </c>
      <c r="F762" s="12" t="str">
        <f t="shared" si="46"/>
        <v/>
      </c>
      <c r="G762" s="12" t="str">
        <f t="shared" si="47"/>
        <v/>
      </c>
      <c r="H762" s="23" t="str">
        <f t="shared" si="48"/>
        <v/>
      </c>
      <c r="I762" s="82" t="str">
        <f t="shared" si="49"/>
        <v/>
      </c>
      <c r="J762" s="82"/>
      <c r="K762" s="82"/>
    </row>
    <row r="763" spans="2:11" s="10" customFormat="1" ht="15" customHeight="1">
      <c r="B763" s="9">
        <v>26</v>
      </c>
      <c r="C763" s="23" t="str">
        <f t="shared" si="43"/>
        <v/>
      </c>
      <c r="D763" s="23" t="str">
        <f t="shared" si="44"/>
        <v/>
      </c>
      <c r="E763" s="12" t="str">
        <f t="shared" si="45"/>
        <v/>
      </c>
      <c r="F763" s="12" t="str">
        <f t="shared" si="46"/>
        <v/>
      </c>
      <c r="G763" s="12" t="str">
        <f t="shared" si="47"/>
        <v/>
      </c>
      <c r="H763" s="23" t="str">
        <f t="shared" si="48"/>
        <v/>
      </c>
      <c r="I763" s="82" t="str">
        <f t="shared" si="49"/>
        <v/>
      </c>
      <c r="J763" s="82"/>
      <c r="K763" s="82"/>
    </row>
    <row r="764" spans="2:11" s="10" customFormat="1" ht="15" customHeight="1">
      <c r="B764" s="9">
        <v>27</v>
      </c>
      <c r="C764" s="23" t="str">
        <f t="shared" si="43"/>
        <v/>
      </c>
      <c r="D764" s="23" t="str">
        <f t="shared" si="44"/>
        <v/>
      </c>
      <c r="E764" s="12" t="str">
        <f t="shared" si="45"/>
        <v/>
      </c>
      <c r="F764" s="12" t="str">
        <f t="shared" si="46"/>
        <v/>
      </c>
      <c r="G764" s="12" t="str">
        <f t="shared" si="47"/>
        <v/>
      </c>
      <c r="H764" s="23" t="str">
        <f t="shared" si="48"/>
        <v/>
      </c>
      <c r="I764" s="82" t="str">
        <f t="shared" si="49"/>
        <v/>
      </c>
      <c r="J764" s="82"/>
      <c r="K764" s="82"/>
    </row>
    <row r="765" spans="2:11" s="10" customFormat="1" ht="15" customHeight="1">
      <c r="B765" s="9">
        <v>28</v>
      </c>
      <c r="C765" s="23" t="str">
        <f t="shared" si="43"/>
        <v/>
      </c>
      <c r="D765" s="23" t="str">
        <f t="shared" si="44"/>
        <v/>
      </c>
      <c r="E765" s="12" t="str">
        <f t="shared" si="45"/>
        <v/>
      </c>
      <c r="F765" s="12" t="str">
        <f t="shared" si="46"/>
        <v/>
      </c>
      <c r="G765" s="12" t="str">
        <f t="shared" si="47"/>
        <v/>
      </c>
      <c r="H765" s="23" t="str">
        <f t="shared" si="48"/>
        <v/>
      </c>
      <c r="I765" s="82" t="str">
        <f t="shared" si="49"/>
        <v/>
      </c>
      <c r="J765" s="82"/>
      <c r="K765" s="82"/>
    </row>
    <row r="766" spans="2:11" s="10" customFormat="1" ht="15" customHeight="1">
      <c r="B766" s="9">
        <v>29</v>
      </c>
      <c r="C766" s="23" t="str">
        <f t="shared" si="43"/>
        <v/>
      </c>
      <c r="D766" s="23" t="str">
        <f t="shared" si="44"/>
        <v/>
      </c>
      <c r="E766" s="12" t="str">
        <f t="shared" si="45"/>
        <v/>
      </c>
      <c r="F766" s="12" t="str">
        <f t="shared" si="46"/>
        <v/>
      </c>
      <c r="G766" s="12" t="str">
        <f t="shared" si="47"/>
        <v/>
      </c>
      <c r="H766" s="23" t="str">
        <f t="shared" si="48"/>
        <v/>
      </c>
      <c r="I766" s="82" t="str">
        <f t="shared" si="49"/>
        <v/>
      </c>
      <c r="J766" s="82"/>
      <c r="K766" s="82"/>
    </row>
    <row r="767" spans="2:11" s="10" customFormat="1" ht="15" customHeight="1">
      <c r="B767" s="9">
        <v>30</v>
      </c>
      <c r="C767" s="23" t="str">
        <f t="shared" si="43"/>
        <v/>
      </c>
      <c r="D767" s="23" t="str">
        <f t="shared" si="44"/>
        <v/>
      </c>
      <c r="E767" s="12" t="str">
        <f t="shared" si="45"/>
        <v/>
      </c>
      <c r="F767" s="12" t="str">
        <f t="shared" si="46"/>
        <v/>
      </c>
      <c r="G767" s="12" t="str">
        <f t="shared" si="47"/>
        <v/>
      </c>
      <c r="H767" s="23" t="str">
        <f t="shared" si="48"/>
        <v/>
      </c>
      <c r="I767" s="82" t="str">
        <f t="shared" si="49"/>
        <v/>
      </c>
      <c r="J767" s="82"/>
      <c r="K767" s="82"/>
    </row>
    <row r="768" spans="2:11" s="10" customFormat="1" ht="15" customHeight="1">
      <c r="B768" s="9"/>
      <c r="C768" s="11"/>
      <c r="D768" s="11"/>
      <c r="E768" s="9"/>
      <c r="F768" s="9"/>
      <c r="G768" s="9"/>
      <c r="H768" s="22" t="s">
        <v>104</v>
      </c>
      <c r="I768" s="85">
        <f>SUM(I738:I767)</f>
        <v>0</v>
      </c>
      <c r="J768" s="85"/>
      <c r="K768" s="85"/>
    </row>
    <row r="769" spans="2:11" s="10" customFormat="1" ht="15" customHeight="1">
      <c r="B769" s="9"/>
      <c r="C769" s="11"/>
      <c r="D769" s="11"/>
      <c r="E769" s="9"/>
      <c r="F769" s="9"/>
      <c r="G769" s="9"/>
      <c r="H769" s="11"/>
    </row>
    <row r="770" spans="2:11" s="10" customFormat="1" ht="15" customHeight="1">
      <c r="B770" s="9"/>
      <c r="C770" s="21" t="s">
        <v>97</v>
      </c>
      <c r="D770" s="11"/>
      <c r="E770" s="9"/>
      <c r="F770" s="9"/>
      <c r="G770" s="9"/>
      <c r="H770" s="11"/>
    </row>
    <row r="771" spans="2:11" s="10" customFormat="1" ht="15" customHeight="1">
      <c r="B771" s="9"/>
      <c r="C771" s="22" t="s">
        <v>1</v>
      </c>
      <c r="D771" s="22" t="s">
        <v>5</v>
      </c>
      <c r="E771" s="22" t="s">
        <v>32</v>
      </c>
      <c r="F771" s="22" t="s">
        <v>21</v>
      </c>
      <c r="G771" s="22" t="s">
        <v>12</v>
      </c>
      <c r="H771" s="22" t="s">
        <v>13</v>
      </c>
      <c r="I771" s="81" t="s">
        <v>83</v>
      </c>
      <c r="J771" s="100"/>
      <c r="K771" s="111"/>
    </row>
    <row r="772" spans="2:11" ht="15" customHeight="1">
      <c r="B772" s="9">
        <v>1</v>
      </c>
      <c r="C772" s="23" t="str">
        <f t="shared" ref="C772:C801" si="50">IFERROR(VLOOKUP("寄付金"&amp;B772,$A$4:$J$671,3,FALSE),"")</f>
        <v/>
      </c>
      <c r="D772" s="23" t="str">
        <f t="shared" ref="D772:D801" si="51">IFERROR(VLOOKUP("寄付金"&amp;B772,$A$4:$J$671,4,FALSE),"")</f>
        <v/>
      </c>
      <c r="E772" s="12" t="str">
        <f t="shared" ref="E772:E801" si="52">IFERROR(VLOOKUP("寄付金"&amp;B772,$A$4:$J$671,5,FALSE),"")</f>
        <v/>
      </c>
      <c r="F772" s="12" t="str">
        <f t="shared" ref="F772:F801" si="53">IFERROR(VLOOKUP("寄付金"&amp;B772,$A$4:$J$671,6,FALSE),"")</f>
        <v/>
      </c>
      <c r="G772" s="12" t="str">
        <f t="shared" ref="G772:G801" si="54">IFERROR(VLOOKUP("寄付金"&amp;B772,$A$4:$J$671,7,FALSE),"")</f>
        <v/>
      </c>
      <c r="H772" s="23" t="str">
        <f t="shared" ref="H772:H801" si="55">IFERROR(VLOOKUP("寄付金"&amp;B772,$A$4:$J$671,8,FALSE),"")</f>
        <v/>
      </c>
      <c r="I772" s="82" t="str">
        <f t="shared" ref="I772:I801" si="56">IFERROR(VLOOKUP("寄付金"&amp;B772,$A$4:$J$671,9,FALSE),"")</f>
        <v/>
      </c>
      <c r="J772" s="82"/>
      <c r="K772" s="82"/>
    </row>
    <row r="773" spans="2:11" ht="15" customHeight="1">
      <c r="B773" s="9">
        <v>2</v>
      </c>
      <c r="C773" s="23" t="str">
        <f t="shared" si="50"/>
        <v/>
      </c>
      <c r="D773" s="23" t="str">
        <f t="shared" si="51"/>
        <v/>
      </c>
      <c r="E773" s="12" t="str">
        <f t="shared" si="52"/>
        <v/>
      </c>
      <c r="F773" s="12" t="str">
        <f t="shared" si="53"/>
        <v/>
      </c>
      <c r="G773" s="12" t="str">
        <f t="shared" si="54"/>
        <v/>
      </c>
      <c r="H773" s="23" t="str">
        <f t="shared" si="55"/>
        <v/>
      </c>
      <c r="I773" s="82" t="str">
        <f t="shared" si="56"/>
        <v/>
      </c>
      <c r="J773" s="82"/>
      <c r="K773" s="82"/>
    </row>
    <row r="774" spans="2:11" ht="15" customHeight="1">
      <c r="B774" s="9">
        <v>3</v>
      </c>
      <c r="C774" s="23" t="str">
        <f t="shared" si="50"/>
        <v/>
      </c>
      <c r="D774" s="23" t="str">
        <f t="shared" si="51"/>
        <v/>
      </c>
      <c r="E774" s="12" t="str">
        <f t="shared" si="52"/>
        <v/>
      </c>
      <c r="F774" s="12" t="str">
        <f t="shared" si="53"/>
        <v/>
      </c>
      <c r="G774" s="12" t="str">
        <f t="shared" si="54"/>
        <v/>
      </c>
      <c r="H774" s="23" t="str">
        <f t="shared" si="55"/>
        <v/>
      </c>
      <c r="I774" s="82" t="str">
        <f t="shared" si="56"/>
        <v/>
      </c>
      <c r="J774" s="82"/>
      <c r="K774" s="82"/>
    </row>
    <row r="775" spans="2:11" ht="15" customHeight="1">
      <c r="B775" s="9">
        <v>4</v>
      </c>
      <c r="C775" s="23" t="str">
        <f t="shared" si="50"/>
        <v/>
      </c>
      <c r="D775" s="23" t="str">
        <f t="shared" si="51"/>
        <v/>
      </c>
      <c r="E775" s="12" t="str">
        <f t="shared" si="52"/>
        <v/>
      </c>
      <c r="F775" s="12" t="str">
        <f t="shared" si="53"/>
        <v/>
      </c>
      <c r="G775" s="12" t="str">
        <f t="shared" si="54"/>
        <v/>
      </c>
      <c r="H775" s="23" t="str">
        <f t="shared" si="55"/>
        <v/>
      </c>
      <c r="I775" s="82" t="str">
        <f t="shared" si="56"/>
        <v/>
      </c>
      <c r="J775" s="82"/>
      <c r="K775" s="82"/>
    </row>
    <row r="776" spans="2:11" ht="15" customHeight="1">
      <c r="B776" s="9">
        <v>5</v>
      </c>
      <c r="C776" s="23" t="str">
        <f t="shared" si="50"/>
        <v/>
      </c>
      <c r="D776" s="23" t="str">
        <f t="shared" si="51"/>
        <v/>
      </c>
      <c r="E776" s="12" t="str">
        <f t="shared" si="52"/>
        <v/>
      </c>
      <c r="F776" s="12" t="str">
        <f t="shared" si="53"/>
        <v/>
      </c>
      <c r="G776" s="12" t="str">
        <f t="shared" si="54"/>
        <v/>
      </c>
      <c r="H776" s="23" t="str">
        <f t="shared" si="55"/>
        <v/>
      </c>
      <c r="I776" s="82" t="str">
        <f t="shared" si="56"/>
        <v/>
      </c>
      <c r="J776" s="82"/>
      <c r="K776" s="82"/>
    </row>
    <row r="777" spans="2:11" ht="15" customHeight="1">
      <c r="B777" s="9">
        <v>6</v>
      </c>
      <c r="C777" s="23" t="str">
        <f t="shared" si="50"/>
        <v/>
      </c>
      <c r="D777" s="23" t="str">
        <f t="shared" si="51"/>
        <v/>
      </c>
      <c r="E777" s="12" t="str">
        <f t="shared" si="52"/>
        <v/>
      </c>
      <c r="F777" s="12" t="str">
        <f t="shared" si="53"/>
        <v/>
      </c>
      <c r="G777" s="12" t="str">
        <f t="shared" si="54"/>
        <v/>
      </c>
      <c r="H777" s="23" t="str">
        <f t="shared" si="55"/>
        <v/>
      </c>
      <c r="I777" s="82" t="str">
        <f t="shared" si="56"/>
        <v/>
      </c>
      <c r="J777" s="82"/>
      <c r="K777" s="82"/>
    </row>
    <row r="778" spans="2:11" ht="15" customHeight="1">
      <c r="B778" s="9">
        <v>7</v>
      </c>
      <c r="C778" s="23" t="str">
        <f t="shared" si="50"/>
        <v/>
      </c>
      <c r="D778" s="23" t="str">
        <f t="shared" si="51"/>
        <v/>
      </c>
      <c r="E778" s="12" t="str">
        <f t="shared" si="52"/>
        <v/>
      </c>
      <c r="F778" s="12" t="str">
        <f t="shared" si="53"/>
        <v/>
      </c>
      <c r="G778" s="12" t="str">
        <f t="shared" si="54"/>
        <v/>
      </c>
      <c r="H778" s="23" t="str">
        <f t="shared" si="55"/>
        <v/>
      </c>
      <c r="I778" s="82" t="str">
        <f t="shared" si="56"/>
        <v/>
      </c>
      <c r="J778" s="82"/>
      <c r="K778" s="82"/>
    </row>
    <row r="779" spans="2:11" ht="15" customHeight="1">
      <c r="B779" s="9">
        <v>8</v>
      </c>
      <c r="C779" s="23" t="str">
        <f t="shared" si="50"/>
        <v/>
      </c>
      <c r="D779" s="23" t="str">
        <f t="shared" si="51"/>
        <v/>
      </c>
      <c r="E779" s="12" t="str">
        <f t="shared" si="52"/>
        <v/>
      </c>
      <c r="F779" s="12" t="str">
        <f t="shared" si="53"/>
        <v/>
      </c>
      <c r="G779" s="12" t="str">
        <f t="shared" si="54"/>
        <v/>
      </c>
      <c r="H779" s="23" t="str">
        <f t="shared" si="55"/>
        <v/>
      </c>
      <c r="I779" s="82" t="str">
        <f t="shared" si="56"/>
        <v/>
      </c>
      <c r="J779" s="82"/>
      <c r="K779" s="82"/>
    </row>
    <row r="780" spans="2:11" ht="15" customHeight="1">
      <c r="B780" s="9">
        <v>9</v>
      </c>
      <c r="C780" s="23" t="str">
        <f t="shared" si="50"/>
        <v/>
      </c>
      <c r="D780" s="23" t="str">
        <f t="shared" si="51"/>
        <v/>
      </c>
      <c r="E780" s="12" t="str">
        <f t="shared" si="52"/>
        <v/>
      </c>
      <c r="F780" s="12" t="str">
        <f t="shared" si="53"/>
        <v/>
      </c>
      <c r="G780" s="12" t="str">
        <f t="shared" si="54"/>
        <v/>
      </c>
      <c r="H780" s="23" t="str">
        <f t="shared" si="55"/>
        <v/>
      </c>
      <c r="I780" s="82" t="str">
        <f t="shared" si="56"/>
        <v/>
      </c>
      <c r="J780" s="82"/>
      <c r="K780" s="82"/>
    </row>
    <row r="781" spans="2:11" ht="15" customHeight="1">
      <c r="B781" s="9">
        <v>10</v>
      </c>
      <c r="C781" s="23" t="str">
        <f t="shared" si="50"/>
        <v/>
      </c>
      <c r="D781" s="23" t="str">
        <f t="shared" si="51"/>
        <v/>
      </c>
      <c r="E781" s="12" t="str">
        <f t="shared" si="52"/>
        <v/>
      </c>
      <c r="F781" s="12" t="str">
        <f t="shared" si="53"/>
        <v/>
      </c>
      <c r="G781" s="12" t="str">
        <f t="shared" si="54"/>
        <v/>
      </c>
      <c r="H781" s="23" t="str">
        <f t="shared" si="55"/>
        <v/>
      </c>
      <c r="I781" s="82" t="str">
        <f t="shared" si="56"/>
        <v/>
      </c>
      <c r="J781" s="82"/>
      <c r="K781" s="82"/>
    </row>
    <row r="782" spans="2:11" ht="15" customHeight="1">
      <c r="B782" s="9">
        <v>11</v>
      </c>
      <c r="C782" s="23" t="str">
        <f t="shared" si="50"/>
        <v/>
      </c>
      <c r="D782" s="23" t="str">
        <f t="shared" si="51"/>
        <v/>
      </c>
      <c r="E782" s="12" t="str">
        <f t="shared" si="52"/>
        <v/>
      </c>
      <c r="F782" s="12" t="str">
        <f t="shared" si="53"/>
        <v/>
      </c>
      <c r="G782" s="12" t="str">
        <f t="shared" si="54"/>
        <v/>
      </c>
      <c r="H782" s="23" t="str">
        <f t="shared" si="55"/>
        <v/>
      </c>
      <c r="I782" s="82" t="str">
        <f t="shared" si="56"/>
        <v/>
      </c>
      <c r="J782" s="82"/>
      <c r="K782" s="82"/>
    </row>
    <row r="783" spans="2:11" ht="15" customHeight="1">
      <c r="B783" s="9">
        <v>12</v>
      </c>
      <c r="C783" s="23" t="str">
        <f t="shared" si="50"/>
        <v/>
      </c>
      <c r="D783" s="23" t="str">
        <f t="shared" si="51"/>
        <v/>
      </c>
      <c r="E783" s="12" t="str">
        <f t="shared" si="52"/>
        <v/>
      </c>
      <c r="F783" s="12" t="str">
        <f t="shared" si="53"/>
        <v/>
      </c>
      <c r="G783" s="12" t="str">
        <f t="shared" si="54"/>
        <v/>
      </c>
      <c r="H783" s="23" t="str">
        <f t="shared" si="55"/>
        <v/>
      </c>
      <c r="I783" s="82" t="str">
        <f t="shared" si="56"/>
        <v/>
      </c>
      <c r="J783" s="82"/>
      <c r="K783" s="82"/>
    </row>
    <row r="784" spans="2:11" ht="15" customHeight="1">
      <c r="B784" s="9">
        <v>13</v>
      </c>
      <c r="C784" s="23" t="str">
        <f t="shared" si="50"/>
        <v/>
      </c>
      <c r="D784" s="23" t="str">
        <f t="shared" si="51"/>
        <v/>
      </c>
      <c r="E784" s="12" t="str">
        <f t="shared" si="52"/>
        <v/>
      </c>
      <c r="F784" s="12" t="str">
        <f t="shared" si="53"/>
        <v/>
      </c>
      <c r="G784" s="12" t="str">
        <f t="shared" si="54"/>
        <v/>
      </c>
      <c r="H784" s="23" t="str">
        <f t="shared" si="55"/>
        <v/>
      </c>
      <c r="I784" s="82" t="str">
        <f t="shared" si="56"/>
        <v/>
      </c>
      <c r="J784" s="82"/>
      <c r="K784" s="82"/>
    </row>
    <row r="785" spans="2:11" ht="15" customHeight="1">
      <c r="B785" s="9">
        <v>14</v>
      </c>
      <c r="C785" s="23" t="str">
        <f t="shared" si="50"/>
        <v/>
      </c>
      <c r="D785" s="23" t="str">
        <f t="shared" si="51"/>
        <v/>
      </c>
      <c r="E785" s="12" t="str">
        <f t="shared" si="52"/>
        <v/>
      </c>
      <c r="F785" s="12" t="str">
        <f t="shared" si="53"/>
        <v/>
      </c>
      <c r="G785" s="12" t="str">
        <f t="shared" si="54"/>
        <v/>
      </c>
      <c r="H785" s="23" t="str">
        <f t="shared" si="55"/>
        <v/>
      </c>
      <c r="I785" s="82" t="str">
        <f t="shared" si="56"/>
        <v/>
      </c>
      <c r="J785" s="82"/>
      <c r="K785" s="82"/>
    </row>
    <row r="786" spans="2:11" ht="15" customHeight="1">
      <c r="B786" s="9">
        <v>15</v>
      </c>
      <c r="C786" s="23" t="str">
        <f t="shared" si="50"/>
        <v/>
      </c>
      <c r="D786" s="23" t="str">
        <f t="shared" si="51"/>
        <v/>
      </c>
      <c r="E786" s="12" t="str">
        <f t="shared" si="52"/>
        <v/>
      </c>
      <c r="F786" s="12" t="str">
        <f t="shared" si="53"/>
        <v/>
      </c>
      <c r="G786" s="12" t="str">
        <f t="shared" si="54"/>
        <v/>
      </c>
      <c r="H786" s="23" t="str">
        <f t="shared" si="55"/>
        <v/>
      </c>
      <c r="I786" s="82" t="str">
        <f t="shared" si="56"/>
        <v/>
      </c>
      <c r="J786" s="82"/>
      <c r="K786" s="82"/>
    </row>
    <row r="787" spans="2:11" ht="15" customHeight="1">
      <c r="B787" s="9">
        <v>16</v>
      </c>
      <c r="C787" s="23" t="str">
        <f t="shared" si="50"/>
        <v/>
      </c>
      <c r="D787" s="23" t="str">
        <f t="shared" si="51"/>
        <v/>
      </c>
      <c r="E787" s="12" t="str">
        <f t="shared" si="52"/>
        <v/>
      </c>
      <c r="F787" s="12" t="str">
        <f t="shared" si="53"/>
        <v/>
      </c>
      <c r="G787" s="12" t="str">
        <f t="shared" si="54"/>
        <v/>
      </c>
      <c r="H787" s="23" t="str">
        <f t="shared" si="55"/>
        <v/>
      </c>
      <c r="I787" s="82" t="str">
        <f t="shared" si="56"/>
        <v/>
      </c>
      <c r="J787" s="82"/>
      <c r="K787" s="82"/>
    </row>
    <row r="788" spans="2:11" ht="15" customHeight="1">
      <c r="B788" s="9">
        <v>17</v>
      </c>
      <c r="C788" s="23" t="str">
        <f t="shared" si="50"/>
        <v/>
      </c>
      <c r="D788" s="23" t="str">
        <f t="shared" si="51"/>
        <v/>
      </c>
      <c r="E788" s="12" t="str">
        <f t="shared" si="52"/>
        <v/>
      </c>
      <c r="F788" s="12" t="str">
        <f t="shared" si="53"/>
        <v/>
      </c>
      <c r="G788" s="12" t="str">
        <f t="shared" si="54"/>
        <v/>
      </c>
      <c r="H788" s="23" t="str">
        <f t="shared" si="55"/>
        <v/>
      </c>
      <c r="I788" s="82" t="str">
        <f t="shared" si="56"/>
        <v/>
      </c>
      <c r="J788" s="82"/>
      <c r="K788" s="82"/>
    </row>
    <row r="789" spans="2:11" ht="15" customHeight="1">
      <c r="B789" s="9">
        <v>18</v>
      </c>
      <c r="C789" s="23" t="str">
        <f t="shared" si="50"/>
        <v/>
      </c>
      <c r="D789" s="23" t="str">
        <f t="shared" si="51"/>
        <v/>
      </c>
      <c r="E789" s="12" t="str">
        <f t="shared" si="52"/>
        <v/>
      </c>
      <c r="F789" s="12" t="str">
        <f t="shared" si="53"/>
        <v/>
      </c>
      <c r="G789" s="12" t="str">
        <f t="shared" si="54"/>
        <v/>
      </c>
      <c r="H789" s="23" t="str">
        <f t="shared" si="55"/>
        <v/>
      </c>
      <c r="I789" s="82" t="str">
        <f t="shared" si="56"/>
        <v/>
      </c>
      <c r="J789" s="82"/>
      <c r="K789" s="82"/>
    </row>
    <row r="790" spans="2:11" ht="15" customHeight="1">
      <c r="B790" s="9">
        <v>19</v>
      </c>
      <c r="C790" s="23" t="str">
        <f t="shared" si="50"/>
        <v/>
      </c>
      <c r="D790" s="23" t="str">
        <f t="shared" si="51"/>
        <v/>
      </c>
      <c r="E790" s="12" t="str">
        <f t="shared" si="52"/>
        <v/>
      </c>
      <c r="F790" s="12" t="str">
        <f t="shared" si="53"/>
        <v/>
      </c>
      <c r="G790" s="12" t="str">
        <f t="shared" si="54"/>
        <v/>
      </c>
      <c r="H790" s="23" t="str">
        <f t="shared" si="55"/>
        <v/>
      </c>
      <c r="I790" s="82" t="str">
        <f t="shared" si="56"/>
        <v/>
      </c>
      <c r="J790" s="82"/>
      <c r="K790" s="82"/>
    </row>
    <row r="791" spans="2:11" ht="15" customHeight="1">
      <c r="B791" s="9">
        <v>20</v>
      </c>
      <c r="C791" s="23" t="str">
        <f t="shared" si="50"/>
        <v/>
      </c>
      <c r="D791" s="23" t="str">
        <f t="shared" si="51"/>
        <v/>
      </c>
      <c r="E791" s="12" t="str">
        <f t="shared" si="52"/>
        <v/>
      </c>
      <c r="F791" s="12" t="str">
        <f t="shared" si="53"/>
        <v/>
      </c>
      <c r="G791" s="12" t="str">
        <f t="shared" si="54"/>
        <v/>
      </c>
      <c r="H791" s="23" t="str">
        <f t="shared" si="55"/>
        <v/>
      </c>
      <c r="I791" s="82" t="str">
        <f t="shared" si="56"/>
        <v/>
      </c>
      <c r="J791" s="82"/>
      <c r="K791" s="82"/>
    </row>
    <row r="792" spans="2:11" ht="15" customHeight="1">
      <c r="B792" s="9">
        <v>21</v>
      </c>
      <c r="C792" s="23" t="str">
        <f t="shared" si="50"/>
        <v/>
      </c>
      <c r="D792" s="23" t="str">
        <f t="shared" si="51"/>
        <v/>
      </c>
      <c r="E792" s="12" t="str">
        <f t="shared" si="52"/>
        <v/>
      </c>
      <c r="F792" s="12" t="str">
        <f t="shared" si="53"/>
        <v/>
      </c>
      <c r="G792" s="12" t="str">
        <f t="shared" si="54"/>
        <v/>
      </c>
      <c r="H792" s="23" t="str">
        <f t="shared" si="55"/>
        <v/>
      </c>
      <c r="I792" s="82" t="str">
        <f t="shared" si="56"/>
        <v/>
      </c>
      <c r="J792" s="82"/>
      <c r="K792" s="82"/>
    </row>
    <row r="793" spans="2:11" ht="15" customHeight="1">
      <c r="B793" s="9">
        <v>22</v>
      </c>
      <c r="C793" s="23" t="str">
        <f t="shared" si="50"/>
        <v/>
      </c>
      <c r="D793" s="23" t="str">
        <f t="shared" si="51"/>
        <v/>
      </c>
      <c r="E793" s="12" t="str">
        <f t="shared" si="52"/>
        <v/>
      </c>
      <c r="F793" s="12" t="str">
        <f t="shared" si="53"/>
        <v/>
      </c>
      <c r="G793" s="12" t="str">
        <f t="shared" si="54"/>
        <v/>
      </c>
      <c r="H793" s="23" t="str">
        <f t="shared" si="55"/>
        <v/>
      </c>
      <c r="I793" s="82" t="str">
        <f t="shared" si="56"/>
        <v/>
      </c>
      <c r="J793" s="82"/>
      <c r="K793" s="82"/>
    </row>
    <row r="794" spans="2:11" ht="15" customHeight="1">
      <c r="B794" s="9">
        <v>23</v>
      </c>
      <c r="C794" s="23" t="str">
        <f t="shared" si="50"/>
        <v/>
      </c>
      <c r="D794" s="23" t="str">
        <f t="shared" si="51"/>
        <v/>
      </c>
      <c r="E794" s="12" t="str">
        <f t="shared" si="52"/>
        <v/>
      </c>
      <c r="F794" s="12" t="str">
        <f t="shared" si="53"/>
        <v/>
      </c>
      <c r="G794" s="12" t="str">
        <f t="shared" si="54"/>
        <v/>
      </c>
      <c r="H794" s="23" t="str">
        <f t="shared" si="55"/>
        <v/>
      </c>
      <c r="I794" s="82" t="str">
        <f t="shared" si="56"/>
        <v/>
      </c>
      <c r="J794" s="82"/>
      <c r="K794" s="82"/>
    </row>
    <row r="795" spans="2:11" ht="15" customHeight="1">
      <c r="B795" s="9">
        <v>24</v>
      </c>
      <c r="C795" s="23" t="str">
        <f t="shared" si="50"/>
        <v/>
      </c>
      <c r="D795" s="23" t="str">
        <f t="shared" si="51"/>
        <v/>
      </c>
      <c r="E795" s="12" t="str">
        <f t="shared" si="52"/>
        <v/>
      </c>
      <c r="F795" s="12" t="str">
        <f t="shared" si="53"/>
        <v/>
      </c>
      <c r="G795" s="12" t="str">
        <f t="shared" si="54"/>
        <v/>
      </c>
      <c r="H795" s="23" t="str">
        <f t="shared" si="55"/>
        <v/>
      </c>
      <c r="I795" s="82" t="str">
        <f t="shared" si="56"/>
        <v/>
      </c>
      <c r="J795" s="82"/>
      <c r="K795" s="82"/>
    </row>
    <row r="796" spans="2:11" ht="15" customHeight="1">
      <c r="B796" s="9">
        <v>25</v>
      </c>
      <c r="C796" s="23" t="str">
        <f t="shared" si="50"/>
        <v/>
      </c>
      <c r="D796" s="23" t="str">
        <f t="shared" si="51"/>
        <v/>
      </c>
      <c r="E796" s="12" t="str">
        <f t="shared" si="52"/>
        <v/>
      </c>
      <c r="F796" s="12" t="str">
        <f t="shared" si="53"/>
        <v/>
      </c>
      <c r="G796" s="12" t="str">
        <f t="shared" si="54"/>
        <v/>
      </c>
      <c r="H796" s="23" t="str">
        <f t="shared" si="55"/>
        <v/>
      </c>
      <c r="I796" s="82" t="str">
        <f t="shared" si="56"/>
        <v/>
      </c>
      <c r="J796" s="82"/>
      <c r="K796" s="82"/>
    </row>
    <row r="797" spans="2:11" ht="15" customHeight="1">
      <c r="B797" s="9">
        <v>26</v>
      </c>
      <c r="C797" s="23" t="str">
        <f t="shared" si="50"/>
        <v/>
      </c>
      <c r="D797" s="23" t="str">
        <f t="shared" si="51"/>
        <v/>
      </c>
      <c r="E797" s="12" t="str">
        <f t="shared" si="52"/>
        <v/>
      </c>
      <c r="F797" s="12" t="str">
        <f t="shared" si="53"/>
        <v/>
      </c>
      <c r="G797" s="12" t="str">
        <f t="shared" si="54"/>
        <v/>
      </c>
      <c r="H797" s="23" t="str">
        <f t="shared" si="55"/>
        <v/>
      </c>
      <c r="I797" s="82" t="str">
        <f t="shared" si="56"/>
        <v/>
      </c>
      <c r="J797" s="82"/>
      <c r="K797" s="82"/>
    </row>
    <row r="798" spans="2:11" ht="15" customHeight="1">
      <c r="B798" s="9">
        <v>27</v>
      </c>
      <c r="C798" s="23" t="str">
        <f t="shared" si="50"/>
        <v/>
      </c>
      <c r="D798" s="23" t="str">
        <f t="shared" si="51"/>
        <v/>
      </c>
      <c r="E798" s="12" t="str">
        <f t="shared" si="52"/>
        <v/>
      </c>
      <c r="F798" s="12" t="str">
        <f t="shared" si="53"/>
        <v/>
      </c>
      <c r="G798" s="12" t="str">
        <f t="shared" si="54"/>
        <v/>
      </c>
      <c r="H798" s="23" t="str">
        <f t="shared" si="55"/>
        <v/>
      </c>
      <c r="I798" s="82" t="str">
        <f t="shared" si="56"/>
        <v/>
      </c>
      <c r="J798" s="82"/>
      <c r="K798" s="82"/>
    </row>
    <row r="799" spans="2:11" ht="15" customHeight="1">
      <c r="B799" s="9">
        <v>28</v>
      </c>
      <c r="C799" s="23" t="str">
        <f t="shared" si="50"/>
        <v/>
      </c>
      <c r="D799" s="23" t="str">
        <f t="shared" si="51"/>
        <v/>
      </c>
      <c r="E799" s="12" t="str">
        <f t="shared" si="52"/>
        <v/>
      </c>
      <c r="F799" s="12" t="str">
        <f t="shared" si="53"/>
        <v/>
      </c>
      <c r="G799" s="12" t="str">
        <f t="shared" si="54"/>
        <v/>
      </c>
      <c r="H799" s="23" t="str">
        <f t="shared" si="55"/>
        <v/>
      </c>
      <c r="I799" s="82" t="str">
        <f t="shared" si="56"/>
        <v/>
      </c>
      <c r="J799" s="82"/>
      <c r="K799" s="82"/>
    </row>
    <row r="800" spans="2:11" ht="15" customHeight="1">
      <c r="B800" s="9">
        <v>29</v>
      </c>
      <c r="C800" s="23" t="str">
        <f t="shared" si="50"/>
        <v/>
      </c>
      <c r="D800" s="23" t="str">
        <f t="shared" si="51"/>
        <v/>
      </c>
      <c r="E800" s="12" t="str">
        <f t="shared" si="52"/>
        <v/>
      </c>
      <c r="F800" s="12" t="str">
        <f t="shared" si="53"/>
        <v/>
      </c>
      <c r="G800" s="12" t="str">
        <f t="shared" si="54"/>
        <v/>
      </c>
      <c r="H800" s="23" t="str">
        <f t="shared" si="55"/>
        <v/>
      </c>
      <c r="I800" s="82" t="str">
        <f t="shared" si="56"/>
        <v/>
      </c>
      <c r="J800" s="82"/>
      <c r="K800" s="82"/>
    </row>
    <row r="801" spans="2:11" ht="15" customHeight="1">
      <c r="B801" s="9">
        <v>30</v>
      </c>
      <c r="C801" s="23" t="str">
        <f t="shared" si="50"/>
        <v/>
      </c>
      <c r="D801" s="23" t="str">
        <f t="shared" si="51"/>
        <v/>
      </c>
      <c r="E801" s="12" t="str">
        <f t="shared" si="52"/>
        <v/>
      </c>
      <c r="F801" s="12" t="str">
        <f t="shared" si="53"/>
        <v/>
      </c>
      <c r="G801" s="12" t="str">
        <f t="shared" si="54"/>
        <v/>
      </c>
      <c r="H801" s="23" t="str">
        <f t="shared" si="55"/>
        <v/>
      </c>
      <c r="I801" s="82" t="str">
        <f t="shared" si="56"/>
        <v/>
      </c>
      <c r="J801" s="82"/>
      <c r="K801" s="82"/>
    </row>
    <row r="802" spans="2:11" ht="15" customHeight="1">
      <c r="B802" s="9"/>
      <c r="C802" s="11"/>
      <c r="D802" s="11"/>
      <c r="H802" s="22" t="s">
        <v>105</v>
      </c>
      <c r="I802" s="85">
        <f>SUM(I772:I801)</f>
        <v>0</v>
      </c>
      <c r="J802" s="85"/>
      <c r="K802" s="85"/>
    </row>
    <row r="803" spans="2:11" ht="15" customHeight="1">
      <c r="B803" s="9"/>
      <c r="C803" s="21" t="s">
        <v>73</v>
      </c>
      <c r="D803" s="11"/>
      <c r="H803" s="11"/>
    </row>
    <row r="804" spans="2:11" ht="15" customHeight="1">
      <c r="B804" s="9"/>
      <c r="C804" s="22" t="s">
        <v>1</v>
      </c>
      <c r="D804" s="22" t="s">
        <v>5</v>
      </c>
      <c r="E804" s="22" t="s">
        <v>32</v>
      </c>
      <c r="F804" s="22" t="s">
        <v>21</v>
      </c>
      <c r="G804" s="22" t="s">
        <v>12</v>
      </c>
      <c r="H804" s="22" t="s">
        <v>13</v>
      </c>
      <c r="I804" s="81" t="s">
        <v>83</v>
      </c>
      <c r="J804" s="100"/>
      <c r="K804" s="111"/>
    </row>
    <row r="805" spans="2:11" ht="15" customHeight="1">
      <c r="B805" s="9">
        <v>1</v>
      </c>
      <c r="C805" s="23" t="str">
        <f t="shared" ref="C805:C844" si="57">IFERROR(VLOOKUP("雑収入"&amp;B805,$A$4:$J$671,3,FALSE),"")</f>
        <v/>
      </c>
      <c r="D805" s="23" t="str">
        <f t="shared" ref="D805:D844" si="58">IFERROR(VLOOKUP("雑収入"&amp;B805,$A$4:$J$671,4,FALSE),"")</f>
        <v/>
      </c>
      <c r="E805" s="12" t="str">
        <f t="shared" ref="E805:E844" si="59">IFERROR(VLOOKUP("雑収入"&amp;B805,$A$4:$J$671,5,FALSE),"")</f>
        <v/>
      </c>
      <c r="F805" s="12" t="str">
        <f t="shared" ref="F805:F844" si="60">IFERROR(VLOOKUP("雑収入"&amp;B805,$A$4:$J$671,6,FALSE),"")</f>
        <v/>
      </c>
      <c r="G805" s="12" t="str">
        <f t="shared" ref="G805:G844" si="61">IFERROR(VLOOKUP("雑収入"&amp;B805,$A$4:$J$671,7,FALSE),"")</f>
        <v/>
      </c>
      <c r="H805" s="23" t="str">
        <f t="shared" ref="H805:H844" si="62">IFERROR(VLOOKUP("雑収入"&amp;B805,$A$4:$J$671,8,FALSE),"")</f>
        <v/>
      </c>
      <c r="I805" s="82" t="str">
        <f t="shared" ref="I805:I844" si="63">IFERROR(VLOOKUP("雑収入"&amp;B805,$A$4:$J$671,9,FALSE),"")</f>
        <v/>
      </c>
      <c r="J805" s="82"/>
      <c r="K805" s="82"/>
    </row>
    <row r="806" spans="2:11" ht="15" customHeight="1">
      <c r="B806" s="9">
        <v>2</v>
      </c>
      <c r="C806" s="23" t="str">
        <f t="shared" si="57"/>
        <v/>
      </c>
      <c r="D806" s="23" t="str">
        <f t="shared" si="58"/>
        <v/>
      </c>
      <c r="E806" s="12" t="str">
        <f t="shared" si="59"/>
        <v/>
      </c>
      <c r="F806" s="12" t="str">
        <f t="shared" si="60"/>
        <v/>
      </c>
      <c r="G806" s="12" t="str">
        <f t="shared" si="61"/>
        <v/>
      </c>
      <c r="H806" s="23" t="str">
        <f t="shared" si="62"/>
        <v/>
      </c>
      <c r="I806" s="82" t="str">
        <f t="shared" si="63"/>
        <v/>
      </c>
      <c r="J806" s="82"/>
      <c r="K806" s="82"/>
    </row>
    <row r="807" spans="2:11" ht="15" customHeight="1">
      <c r="B807" s="9">
        <v>3</v>
      </c>
      <c r="C807" s="23" t="str">
        <f t="shared" si="57"/>
        <v/>
      </c>
      <c r="D807" s="23" t="str">
        <f t="shared" si="58"/>
        <v/>
      </c>
      <c r="E807" s="12" t="str">
        <f t="shared" si="59"/>
        <v/>
      </c>
      <c r="F807" s="12" t="str">
        <f t="shared" si="60"/>
        <v/>
      </c>
      <c r="G807" s="12" t="str">
        <f t="shared" si="61"/>
        <v/>
      </c>
      <c r="H807" s="23" t="str">
        <f t="shared" si="62"/>
        <v/>
      </c>
      <c r="I807" s="82" t="str">
        <f t="shared" si="63"/>
        <v/>
      </c>
      <c r="J807" s="82"/>
      <c r="K807" s="82"/>
    </row>
    <row r="808" spans="2:11" ht="15" customHeight="1">
      <c r="B808" s="9">
        <v>4</v>
      </c>
      <c r="C808" s="23" t="str">
        <f t="shared" si="57"/>
        <v/>
      </c>
      <c r="D808" s="23" t="str">
        <f t="shared" si="58"/>
        <v/>
      </c>
      <c r="E808" s="12" t="str">
        <f t="shared" si="59"/>
        <v/>
      </c>
      <c r="F808" s="12" t="str">
        <f t="shared" si="60"/>
        <v/>
      </c>
      <c r="G808" s="12" t="str">
        <f t="shared" si="61"/>
        <v/>
      </c>
      <c r="H808" s="23" t="str">
        <f t="shared" si="62"/>
        <v/>
      </c>
      <c r="I808" s="82" t="str">
        <f t="shared" si="63"/>
        <v/>
      </c>
      <c r="J808" s="82"/>
      <c r="K808" s="82"/>
    </row>
    <row r="809" spans="2:11" ht="15" customHeight="1">
      <c r="B809" s="9">
        <v>5</v>
      </c>
      <c r="C809" s="23" t="str">
        <f t="shared" si="57"/>
        <v/>
      </c>
      <c r="D809" s="23" t="str">
        <f t="shared" si="58"/>
        <v/>
      </c>
      <c r="E809" s="12" t="str">
        <f t="shared" si="59"/>
        <v/>
      </c>
      <c r="F809" s="12" t="str">
        <f t="shared" si="60"/>
        <v/>
      </c>
      <c r="G809" s="12" t="str">
        <f t="shared" si="61"/>
        <v/>
      </c>
      <c r="H809" s="23" t="str">
        <f t="shared" si="62"/>
        <v/>
      </c>
      <c r="I809" s="82" t="str">
        <f t="shared" si="63"/>
        <v/>
      </c>
      <c r="J809" s="82"/>
      <c r="K809" s="82"/>
    </row>
    <row r="810" spans="2:11" ht="15" customHeight="1">
      <c r="B810" s="9">
        <v>6</v>
      </c>
      <c r="C810" s="23" t="str">
        <f t="shared" si="57"/>
        <v/>
      </c>
      <c r="D810" s="23" t="str">
        <f t="shared" si="58"/>
        <v/>
      </c>
      <c r="E810" s="12" t="str">
        <f t="shared" si="59"/>
        <v/>
      </c>
      <c r="F810" s="12" t="str">
        <f t="shared" si="60"/>
        <v/>
      </c>
      <c r="G810" s="12" t="str">
        <f t="shared" si="61"/>
        <v/>
      </c>
      <c r="H810" s="23" t="str">
        <f t="shared" si="62"/>
        <v/>
      </c>
      <c r="I810" s="82" t="str">
        <f t="shared" si="63"/>
        <v/>
      </c>
      <c r="J810" s="82"/>
      <c r="K810" s="82"/>
    </row>
    <row r="811" spans="2:11" ht="15" customHeight="1">
      <c r="B811" s="9">
        <v>7</v>
      </c>
      <c r="C811" s="23" t="str">
        <f t="shared" si="57"/>
        <v/>
      </c>
      <c r="D811" s="23" t="str">
        <f t="shared" si="58"/>
        <v/>
      </c>
      <c r="E811" s="12" t="str">
        <f t="shared" si="59"/>
        <v/>
      </c>
      <c r="F811" s="12" t="str">
        <f t="shared" si="60"/>
        <v/>
      </c>
      <c r="G811" s="12" t="str">
        <f t="shared" si="61"/>
        <v/>
      </c>
      <c r="H811" s="23" t="str">
        <f t="shared" si="62"/>
        <v/>
      </c>
      <c r="I811" s="82" t="str">
        <f t="shared" si="63"/>
        <v/>
      </c>
      <c r="J811" s="82"/>
      <c r="K811" s="82"/>
    </row>
    <row r="812" spans="2:11" ht="15" customHeight="1">
      <c r="B812" s="9">
        <v>8</v>
      </c>
      <c r="C812" s="23" t="str">
        <f t="shared" si="57"/>
        <v/>
      </c>
      <c r="D812" s="23" t="str">
        <f t="shared" si="58"/>
        <v/>
      </c>
      <c r="E812" s="12" t="str">
        <f t="shared" si="59"/>
        <v/>
      </c>
      <c r="F812" s="12" t="str">
        <f t="shared" si="60"/>
        <v/>
      </c>
      <c r="G812" s="12" t="str">
        <f t="shared" si="61"/>
        <v/>
      </c>
      <c r="H812" s="23" t="str">
        <f t="shared" si="62"/>
        <v/>
      </c>
      <c r="I812" s="82" t="str">
        <f t="shared" si="63"/>
        <v/>
      </c>
      <c r="J812" s="82"/>
      <c r="K812" s="82"/>
    </row>
    <row r="813" spans="2:11" ht="15" customHeight="1">
      <c r="B813" s="9">
        <v>9</v>
      </c>
      <c r="C813" s="23" t="str">
        <f t="shared" si="57"/>
        <v/>
      </c>
      <c r="D813" s="23" t="str">
        <f t="shared" si="58"/>
        <v/>
      </c>
      <c r="E813" s="12" t="str">
        <f t="shared" si="59"/>
        <v/>
      </c>
      <c r="F813" s="12" t="str">
        <f t="shared" si="60"/>
        <v/>
      </c>
      <c r="G813" s="12" t="str">
        <f t="shared" si="61"/>
        <v/>
      </c>
      <c r="H813" s="23" t="str">
        <f t="shared" si="62"/>
        <v/>
      </c>
      <c r="I813" s="82" t="str">
        <f t="shared" si="63"/>
        <v/>
      </c>
      <c r="J813" s="82"/>
      <c r="K813" s="82"/>
    </row>
    <row r="814" spans="2:11" ht="15" customHeight="1">
      <c r="B814" s="9">
        <v>10</v>
      </c>
      <c r="C814" s="23" t="str">
        <f t="shared" si="57"/>
        <v/>
      </c>
      <c r="D814" s="23" t="str">
        <f t="shared" si="58"/>
        <v/>
      </c>
      <c r="E814" s="12" t="str">
        <f t="shared" si="59"/>
        <v/>
      </c>
      <c r="F814" s="12" t="str">
        <f t="shared" si="60"/>
        <v/>
      </c>
      <c r="G814" s="12" t="str">
        <f t="shared" si="61"/>
        <v/>
      </c>
      <c r="H814" s="23" t="str">
        <f t="shared" si="62"/>
        <v/>
      </c>
      <c r="I814" s="82" t="str">
        <f t="shared" si="63"/>
        <v/>
      </c>
      <c r="J814" s="82"/>
      <c r="K814" s="82"/>
    </row>
    <row r="815" spans="2:11" ht="15" customHeight="1">
      <c r="B815" s="9">
        <v>11</v>
      </c>
      <c r="C815" s="23" t="str">
        <f t="shared" si="57"/>
        <v/>
      </c>
      <c r="D815" s="23" t="str">
        <f t="shared" si="58"/>
        <v/>
      </c>
      <c r="E815" s="12" t="str">
        <f t="shared" si="59"/>
        <v/>
      </c>
      <c r="F815" s="12" t="str">
        <f t="shared" si="60"/>
        <v/>
      </c>
      <c r="G815" s="12" t="str">
        <f t="shared" si="61"/>
        <v/>
      </c>
      <c r="H815" s="23" t="str">
        <f t="shared" si="62"/>
        <v/>
      </c>
      <c r="I815" s="82" t="str">
        <f t="shared" si="63"/>
        <v/>
      </c>
      <c r="J815" s="82"/>
      <c r="K815" s="82"/>
    </row>
    <row r="816" spans="2:11" ht="15" customHeight="1">
      <c r="B816" s="9">
        <v>12</v>
      </c>
      <c r="C816" s="23" t="str">
        <f t="shared" si="57"/>
        <v/>
      </c>
      <c r="D816" s="23" t="str">
        <f t="shared" si="58"/>
        <v/>
      </c>
      <c r="E816" s="12" t="str">
        <f t="shared" si="59"/>
        <v/>
      </c>
      <c r="F816" s="12" t="str">
        <f t="shared" si="60"/>
        <v/>
      </c>
      <c r="G816" s="12" t="str">
        <f t="shared" si="61"/>
        <v/>
      </c>
      <c r="H816" s="23" t="str">
        <f t="shared" si="62"/>
        <v/>
      </c>
      <c r="I816" s="82" t="str">
        <f t="shared" si="63"/>
        <v/>
      </c>
      <c r="J816" s="82"/>
      <c r="K816" s="82"/>
    </row>
    <row r="817" spans="2:11" ht="15" customHeight="1">
      <c r="B817" s="9">
        <v>13</v>
      </c>
      <c r="C817" s="23" t="str">
        <f t="shared" si="57"/>
        <v/>
      </c>
      <c r="D817" s="23" t="str">
        <f t="shared" si="58"/>
        <v/>
      </c>
      <c r="E817" s="12" t="str">
        <f t="shared" si="59"/>
        <v/>
      </c>
      <c r="F817" s="12" t="str">
        <f t="shared" si="60"/>
        <v/>
      </c>
      <c r="G817" s="12" t="str">
        <f t="shared" si="61"/>
        <v/>
      </c>
      <c r="H817" s="23" t="str">
        <f t="shared" si="62"/>
        <v/>
      </c>
      <c r="I817" s="82" t="str">
        <f t="shared" si="63"/>
        <v/>
      </c>
      <c r="J817" s="82"/>
      <c r="K817" s="82"/>
    </row>
    <row r="818" spans="2:11" ht="15" customHeight="1">
      <c r="B818" s="9">
        <v>14</v>
      </c>
      <c r="C818" s="23" t="str">
        <f t="shared" si="57"/>
        <v/>
      </c>
      <c r="D818" s="23" t="str">
        <f t="shared" si="58"/>
        <v/>
      </c>
      <c r="E818" s="12" t="str">
        <f t="shared" si="59"/>
        <v/>
      </c>
      <c r="F818" s="12" t="str">
        <f t="shared" si="60"/>
        <v/>
      </c>
      <c r="G818" s="12" t="str">
        <f t="shared" si="61"/>
        <v/>
      </c>
      <c r="H818" s="23" t="str">
        <f t="shared" si="62"/>
        <v/>
      </c>
      <c r="I818" s="82" t="str">
        <f t="shared" si="63"/>
        <v/>
      </c>
      <c r="J818" s="82"/>
      <c r="K818" s="82"/>
    </row>
    <row r="819" spans="2:11" ht="15" customHeight="1">
      <c r="B819" s="9">
        <v>15</v>
      </c>
      <c r="C819" s="23" t="str">
        <f t="shared" si="57"/>
        <v/>
      </c>
      <c r="D819" s="23" t="str">
        <f t="shared" si="58"/>
        <v/>
      </c>
      <c r="E819" s="12" t="str">
        <f t="shared" si="59"/>
        <v/>
      </c>
      <c r="F819" s="12" t="str">
        <f t="shared" si="60"/>
        <v/>
      </c>
      <c r="G819" s="12" t="str">
        <f t="shared" si="61"/>
        <v/>
      </c>
      <c r="H819" s="23" t="str">
        <f t="shared" si="62"/>
        <v/>
      </c>
      <c r="I819" s="82" t="str">
        <f t="shared" si="63"/>
        <v/>
      </c>
      <c r="J819" s="82"/>
      <c r="K819" s="82"/>
    </row>
    <row r="820" spans="2:11" ht="15" customHeight="1">
      <c r="B820" s="9">
        <v>16</v>
      </c>
      <c r="C820" s="23" t="str">
        <f t="shared" si="57"/>
        <v/>
      </c>
      <c r="D820" s="23" t="str">
        <f t="shared" si="58"/>
        <v/>
      </c>
      <c r="E820" s="12" t="str">
        <f t="shared" si="59"/>
        <v/>
      </c>
      <c r="F820" s="12" t="str">
        <f t="shared" si="60"/>
        <v/>
      </c>
      <c r="G820" s="12" t="str">
        <f t="shared" si="61"/>
        <v/>
      </c>
      <c r="H820" s="23" t="str">
        <f t="shared" si="62"/>
        <v/>
      </c>
      <c r="I820" s="82" t="str">
        <f t="shared" si="63"/>
        <v/>
      </c>
      <c r="J820" s="82"/>
      <c r="K820" s="82"/>
    </row>
    <row r="821" spans="2:11" ht="15" customHeight="1">
      <c r="B821" s="9">
        <v>17</v>
      </c>
      <c r="C821" s="23" t="str">
        <f t="shared" si="57"/>
        <v/>
      </c>
      <c r="D821" s="23" t="str">
        <f t="shared" si="58"/>
        <v/>
      </c>
      <c r="E821" s="12" t="str">
        <f t="shared" si="59"/>
        <v/>
      </c>
      <c r="F821" s="12" t="str">
        <f t="shared" si="60"/>
        <v/>
      </c>
      <c r="G821" s="12" t="str">
        <f t="shared" si="61"/>
        <v/>
      </c>
      <c r="H821" s="23" t="str">
        <f t="shared" si="62"/>
        <v/>
      </c>
      <c r="I821" s="82" t="str">
        <f t="shared" si="63"/>
        <v/>
      </c>
      <c r="J821" s="82"/>
      <c r="K821" s="82"/>
    </row>
    <row r="822" spans="2:11" ht="15" customHeight="1">
      <c r="B822" s="9">
        <v>18</v>
      </c>
      <c r="C822" s="23" t="str">
        <f t="shared" si="57"/>
        <v/>
      </c>
      <c r="D822" s="23" t="str">
        <f t="shared" si="58"/>
        <v/>
      </c>
      <c r="E822" s="12" t="str">
        <f t="shared" si="59"/>
        <v/>
      </c>
      <c r="F822" s="12" t="str">
        <f t="shared" si="60"/>
        <v/>
      </c>
      <c r="G822" s="12" t="str">
        <f t="shared" si="61"/>
        <v/>
      </c>
      <c r="H822" s="23" t="str">
        <f t="shared" si="62"/>
        <v/>
      </c>
      <c r="I822" s="82" t="str">
        <f t="shared" si="63"/>
        <v/>
      </c>
      <c r="J822" s="82"/>
      <c r="K822" s="82"/>
    </row>
    <row r="823" spans="2:11" ht="15" customHeight="1">
      <c r="B823" s="9">
        <v>19</v>
      </c>
      <c r="C823" s="23" t="str">
        <f t="shared" si="57"/>
        <v/>
      </c>
      <c r="D823" s="23" t="str">
        <f t="shared" si="58"/>
        <v/>
      </c>
      <c r="E823" s="12" t="str">
        <f t="shared" si="59"/>
        <v/>
      </c>
      <c r="F823" s="12" t="str">
        <f t="shared" si="60"/>
        <v/>
      </c>
      <c r="G823" s="12" t="str">
        <f t="shared" si="61"/>
        <v/>
      </c>
      <c r="H823" s="23" t="str">
        <f t="shared" si="62"/>
        <v/>
      </c>
      <c r="I823" s="82" t="str">
        <f t="shared" si="63"/>
        <v/>
      </c>
      <c r="J823" s="82"/>
      <c r="K823" s="82"/>
    </row>
    <row r="824" spans="2:11" ht="15" customHeight="1">
      <c r="B824" s="9">
        <v>20</v>
      </c>
      <c r="C824" s="23" t="str">
        <f t="shared" si="57"/>
        <v/>
      </c>
      <c r="D824" s="23" t="str">
        <f t="shared" si="58"/>
        <v/>
      </c>
      <c r="E824" s="12" t="str">
        <f t="shared" si="59"/>
        <v/>
      </c>
      <c r="F824" s="12" t="str">
        <f t="shared" si="60"/>
        <v/>
      </c>
      <c r="G824" s="12" t="str">
        <f t="shared" si="61"/>
        <v/>
      </c>
      <c r="H824" s="23" t="str">
        <f t="shared" si="62"/>
        <v/>
      </c>
      <c r="I824" s="82" t="str">
        <f t="shared" si="63"/>
        <v/>
      </c>
      <c r="J824" s="82"/>
      <c r="K824" s="82"/>
    </row>
    <row r="825" spans="2:11" ht="15" customHeight="1">
      <c r="B825" s="9">
        <v>21</v>
      </c>
      <c r="C825" s="23" t="str">
        <f t="shared" si="57"/>
        <v/>
      </c>
      <c r="D825" s="23" t="str">
        <f t="shared" si="58"/>
        <v/>
      </c>
      <c r="E825" s="12" t="str">
        <f t="shared" si="59"/>
        <v/>
      </c>
      <c r="F825" s="12" t="str">
        <f t="shared" si="60"/>
        <v/>
      </c>
      <c r="G825" s="12" t="str">
        <f t="shared" si="61"/>
        <v/>
      </c>
      <c r="H825" s="23" t="str">
        <f t="shared" si="62"/>
        <v/>
      </c>
      <c r="I825" s="82" t="str">
        <f t="shared" si="63"/>
        <v/>
      </c>
      <c r="J825" s="82"/>
      <c r="K825" s="82"/>
    </row>
    <row r="826" spans="2:11" ht="15" customHeight="1">
      <c r="B826" s="9">
        <v>22</v>
      </c>
      <c r="C826" s="23" t="str">
        <f t="shared" si="57"/>
        <v/>
      </c>
      <c r="D826" s="23" t="str">
        <f t="shared" si="58"/>
        <v/>
      </c>
      <c r="E826" s="12" t="str">
        <f t="shared" si="59"/>
        <v/>
      </c>
      <c r="F826" s="12" t="str">
        <f t="shared" si="60"/>
        <v/>
      </c>
      <c r="G826" s="12" t="str">
        <f t="shared" si="61"/>
        <v/>
      </c>
      <c r="H826" s="23" t="str">
        <f t="shared" si="62"/>
        <v/>
      </c>
      <c r="I826" s="82" t="str">
        <f t="shared" si="63"/>
        <v/>
      </c>
      <c r="J826" s="82"/>
      <c r="K826" s="82"/>
    </row>
    <row r="827" spans="2:11" ht="15" customHeight="1">
      <c r="B827" s="9">
        <v>23</v>
      </c>
      <c r="C827" s="23" t="str">
        <f t="shared" si="57"/>
        <v/>
      </c>
      <c r="D827" s="23" t="str">
        <f t="shared" si="58"/>
        <v/>
      </c>
      <c r="E827" s="12" t="str">
        <f t="shared" si="59"/>
        <v/>
      </c>
      <c r="F827" s="12" t="str">
        <f t="shared" si="60"/>
        <v/>
      </c>
      <c r="G827" s="12" t="str">
        <f t="shared" si="61"/>
        <v/>
      </c>
      <c r="H827" s="23" t="str">
        <f t="shared" si="62"/>
        <v/>
      </c>
      <c r="I827" s="82" t="str">
        <f t="shared" si="63"/>
        <v/>
      </c>
      <c r="J827" s="82"/>
      <c r="K827" s="82"/>
    </row>
    <row r="828" spans="2:11" ht="15" customHeight="1">
      <c r="B828" s="9">
        <v>24</v>
      </c>
      <c r="C828" s="23" t="str">
        <f t="shared" si="57"/>
        <v/>
      </c>
      <c r="D828" s="23" t="str">
        <f t="shared" si="58"/>
        <v/>
      </c>
      <c r="E828" s="12" t="str">
        <f t="shared" si="59"/>
        <v/>
      </c>
      <c r="F828" s="12" t="str">
        <f t="shared" si="60"/>
        <v/>
      </c>
      <c r="G828" s="12" t="str">
        <f t="shared" si="61"/>
        <v/>
      </c>
      <c r="H828" s="23" t="str">
        <f t="shared" si="62"/>
        <v/>
      </c>
      <c r="I828" s="82" t="str">
        <f t="shared" si="63"/>
        <v/>
      </c>
      <c r="J828" s="82"/>
      <c r="K828" s="82"/>
    </row>
    <row r="829" spans="2:11" ht="15" customHeight="1">
      <c r="B829" s="9">
        <v>25</v>
      </c>
      <c r="C829" s="23" t="str">
        <f t="shared" si="57"/>
        <v/>
      </c>
      <c r="D829" s="23" t="str">
        <f t="shared" si="58"/>
        <v/>
      </c>
      <c r="E829" s="12" t="str">
        <f t="shared" si="59"/>
        <v/>
      </c>
      <c r="F829" s="12" t="str">
        <f t="shared" si="60"/>
        <v/>
      </c>
      <c r="G829" s="12" t="str">
        <f t="shared" si="61"/>
        <v/>
      </c>
      <c r="H829" s="23" t="str">
        <f t="shared" si="62"/>
        <v/>
      </c>
      <c r="I829" s="82" t="str">
        <f t="shared" si="63"/>
        <v/>
      </c>
      <c r="J829" s="82"/>
      <c r="K829" s="82"/>
    </row>
    <row r="830" spans="2:11" ht="15" customHeight="1">
      <c r="B830" s="9">
        <v>26</v>
      </c>
      <c r="C830" s="23" t="str">
        <f t="shared" si="57"/>
        <v/>
      </c>
      <c r="D830" s="23" t="str">
        <f t="shared" si="58"/>
        <v/>
      </c>
      <c r="E830" s="12" t="str">
        <f t="shared" si="59"/>
        <v/>
      </c>
      <c r="F830" s="12" t="str">
        <f t="shared" si="60"/>
        <v/>
      </c>
      <c r="G830" s="12" t="str">
        <f t="shared" si="61"/>
        <v/>
      </c>
      <c r="H830" s="23" t="str">
        <f t="shared" si="62"/>
        <v/>
      </c>
      <c r="I830" s="82" t="str">
        <f t="shared" si="63"/>
        <v/>
      </c>
      <c r="J830" s="82"/>
      <c r="K830" s="82"/>
    </row>
    <row r="831" spans="2:11" ht="15" customHeight="1">
      <c r="B831" s="9">
        <v>27</v>
      </c>
      <c r="C831" s="23" t="str">
        <f t="shared" si="57"/>
        <v/>
      </c>
      <c r="D831" s="23" t="str">
        <f t="shared" si="58"/>
        <v/>
      </c>
      <c r="E831" s="12" t="str">
        <f t="shared" si="59"/>
        <v/>
      </c>
      <c r="F831" s="12" t="str">
        <f t="shared" si="60"/>
        <v/>
      </c>
      <c r="G831" s="12" t="str">
        <f t="shared" si="61"/>
        <v/>
      </c>
      <c r="H831" s="23" t="str">
        <f t="shared" si="62"/>
        <v/>
      </c>
      <c r="I831" s="82" t="str">
        <f t="shared" si="63"/>
        <v/>
      </c>
      <c r="J831" s="82"/>
      <c r="K831" s="82"/>
    </row>
    <row r="832" spans="2:11" ht="15" customHeight="1">
      <c r="B832" s="9">
        <v>28</v>
      </c>
      <c r="C832" s="23" t="str">
        <f t="shared" si="57"/>
        <v/>
      </c>
      <c r="D832" s="23" t="str">
        <f t="shared" si="58"/>
        <v/>
      </c>
      <c r="E832" s="12" t="str">
        <f t="shared" si="59"/>
        <v/>
      </c>
      <c r="F832" s="12" t="str">
        <f t="shared" si="60"/>
        <v/>
      </c>
      <c r="G832" s="12" t="str">
        <f t="shared" si="61"/>
        <v/>
      </c>
      <c r="H832" s="23" t="str">
        <f t="shared" si="62"/>
        <v/>
      </c>
      <c r="I832" s="82" t="str">
        <f t="shared" si="63"/>
        <v/>
      </c>
      <c r="J832" s="82"/>
      <c r="K832" s="82"/>
    </row>
    <row r="833" spans="2:11" ht="15" customHeight="1">
      <c r="B833" s="9">
        <v>29</v>
      </c>
      <c r="C833" s="23" t="str">
        <f t="shared" si="57"/>
        <v/>
      </c>
      <c r="D833" s="23" t="str">
        <f t="shared" si="58"/>
        <v/>
      </c>
      <c r="E833" s="12" t="str">
        <f t="shared" si="59"/>
        <v/>
      </c>
      <c r="F833" s="12" t="str">
        <f t="shared" si="60"/>
        <v/>
      </c>
      <c r="G833" s="12" t="str">
        <f t="shared" si="61"/>
        <v/>
      </c>
      <c r="H833" s="23" t="str">
        <f t="shared" si="62"/>
        <v/>
      </c>
      <c r="I833" s="82" t="str">
        <f t="shared" si="63"/>
        <v/>
      </c>
      <c r="J833" s="82"/>
      <c r="K833" s="82"/>
    </row>
    <row r="834" spans="2:11" ht="15" customHeight="1">
      <c r="B834" s="9">
        <v>30</v>
      </c>
      <c r="C834" s="23" t="str">
        <f t="shared" si="57"/>
        <v/>
      </c>
      <c r="D834" s="23" t="str">
        <f t="shared" si="58"/>
        <v/>
      </c>
      <c r="E834" s="12" t="str">
        <f t="shared" si="59"/>
        <v/>
      </c>
      <c r="F834" s="12" t="str">
        <f t="shared" si="60"/>
        <v/>
      </c>
      <c r="G834" s="12" t="str">
        <f t="shared" si="61"/>
        <v/>
      </c>
      <c r="H834" s="23" t="str">
        <f t="shared" si="62"/>
        <v/>
      </c>
      <c r="I834" s="82" t="str">
        <f t="shared" si="63"/>
        <v/>
      </c>
      <c r="J834" s="82"/>
      <c r="K834" s="82"/>
    </row>
    <row r="835" spans="2:11" ht="15" customHeight="1">
      <c r="B835" s="9">
        <v>31</v>
      </c>
      <c r="C835" s="23" t="str">
        <f t="shared" si="57"/>
        <v/>
      </c>
      <c r="D835" s="23" t="str">
        <f t="shared" si="58"/>
        <v/>
      </c>
      <c r="E835" s="12" t="str">
        <f t="shared" si="59"/>
        <v/>
      </c>
      <c r="F835" s="12" t="str">
        <f t="shared" si="60"/>
        <v/>
      </c>
      <c r="G835" s="12" t="str">
        <f t="shared" si="61"/>
        <v/>
      </c>
      <c r="H835" s="23" t="str">
        <f t="shared" si="62"/>
        <v/>
      </c>
      <c r="I835" s="82" t="str">
        <f t="shared" si="63"/>
        <v/>
      </c>
      <c r="J835" s="82"/>
      <c r="K835" s="82"/>
    </row>
    <row r="836" spans="2:11" ht="15" customHeight="1">
      <c r="B836" s="9">
        <v>32</v>
      </c>
      <c r="C836" s="23" t="str">
        <f t="shared" si="57"/>
        <v/>
      </c>
      <c r="D836" s="23" t="str">
        <f t="shared" si="58"/>
        <v/>
      </c>
      <c r="E836" s="12" t="str">
        <f t="shared" si="59"/>
        <v/>
      </c>
      <c r="F836" s="12" t="str">
        <f t="shared" si="60"/>
        <v/>
      </c>
      <c r="G836" s="12" t="str">
        <f t="shared" si="61"/>
        <v/>
      </c>
      <c r="H836" s="23" t="str">
        <f t="shared" si="62"/>
        <v/>
      </c>
      <c r="I836" s="82" t="str">
        <f t="shared" si="63"/>
        <v/>
      </c>
      <c r="J836" s="82"/>
      <c r="K836" s="82"/>
    </row>
    <row r="837" spans="2:11" ht="15" customHeight="1">
      <c r="B837" s="9">
        <v>33</v>
      </c>
      <c r="C837" s="23" t="str">
        <f t="shared" si="57"/>
        <v/>
      </c>
      <c r="D837" s="23" t="str">
        <f t="shared" si="58"/>
        <v/>
      </c>
      <c r="E837" s="12" t="str">
        <f t="shared" si="59"/>
        <v/>
      </c>
      <c r="F837" s="12" t="str">
        <f t="shared" si="60"/>
        <v/>
      </c>
      <c r="G837" s="12" t="str">
        <f t="shared" si="61"/>
        <v/>
      </c>
      <c r="H837" s="23" t="str">
        <f t="shared" si="62"/>
        <v/>
      </c>
      <c r="I837" s="82" t="str">
        <f t="shared" si="63"/>
        <v/>
      </c>
      <c r="J837" s="82"/>
      <c r="K837" s="82"/>
    </row>
    <row r="838" spans="2:11" ht="15" customHeight="1">
      <c r="B838" s="9">
        <v>34</v>
      </c>
      <c r="C838" s="23" t="str">
        <f t="shared" si="57"/>
        <v/>
      </c>
      <c r="D838" s="23" t="str">
        <f t="shared" si="58"/>
        <v/>
      </c>
      <c r="E838" s="12" t="str">
        <f t="shared" si="59"/>
        <v/>
      </c>
      <c r="F838" s="12" t="str">
        <f t="shared" si="60"/>
        <v/>
      </c>
      <c r="G838" s="12" t="str">
        <f t="shared" si="61"/>
        <v/>
      </c>
      <c r="H838" s="23" t="str">
        <f t="shared" si="62"/>
        <v/>
      </c>
      <c r="I838" s="82" t="str">
        <f t="shared" si="63"/>
        <v/>
      </c>
      <c r="J838" s="82"/>
      <c r="K838" s="82"/>
    </row>
    <row r="839" spans="2:11" ht="15" customHeight="1">
      <c r="B839" s="9">
        <v>35</v>
      </c>
      <c r="C839" s="23" t="str">
        <f t="shared" si="57"/>
        <v/>
      </c>
      <c r="D839" s="23" t="str">
        <f t="shared" si="58"/>
        <v/>
      </c>
      <c r="E839" s="12" t="str">
        <f t="shared" si="59"/>
        <v/>
      </c>
      <c r="F839" s="12" t="str">
        <f t="shared" si="60"/>
        <v/>
      </c>
      <c r="G839" s="12" t="str">
        <f t="shared" si="61"/>
        <v/>
      </c>
      <c r="H839" s="23" t="str">
        <f t="shared" si="62"/>
        <v/>
      </c>
      <c r="I839" s="82" t="str">
        <f t="shared" si="63"/>
        <v/>
      </c>
      <c r="J839" s="82"/>
      <c r="K839" s="82"/>
    </row>
    <row r="840" spans="2:11" ht="15" customHeight="1">
      <c r="B840" s="9">
        <v>36</v>
      </c>
      <c r="C840" s="23" t="str">
        <f t="shared" si="57"/>
        <v/>
      </c>
      <c r="D840" s="23" t="str">
        <f t="shared" si="58"/>
        <v/>
      </c>
      <c r="E840" s="12" t="str">
        <f t="shared" si="59"/>
        <v/>
      </c>
      <c r="F840" s="12" t="str">
        <f t="shared" si="60"/>
        <v/>
      </c>
      <c r="G840" s="12" t="str">
        <f t="shared" si="61"/>
        <v/>
      </c>
      <c r="H840" s="23" t="str">
        <f t="shared" si="62"/>
        <v/>
      </c>
      <c r="I840" s="82" t="str">
        <f t="shared" si="63"/>
        <v/>
      </c>
      <c r="J840" s="82"/>
      <c r="K840" s="82"/>
    </row>
    <row r="841" spans="2:11" ht="15" customHeight="1">
      <c r="B841" s="9">
        <v>37</v>
      </c>
      <c r="C841" s="23" t="str">
        <f t="shared" si="57"/>
        <v/>
      </c>
      <c r="D841" s="23" t="str">
        <f t="shared" si="58"/>
        <v/>
      </c>
      <c r="E841" s="12" t="str">
        <f t="shared" si="59"/>
        <v/>
      </c>
      <c r="F841" s="12" t="str">
        <f t="shared" si="60"/>
        <v/>
      </c>
      <c r="G841" s="12" t="str">
        <f t="shared" si="61"/>
        <v/>
      </c>
      <c r="H841" s="23" t="str">
        <f t="shared" si="62"/>
        <v/>
      </c>
      <c r="I841" s="82" t="str">
        <f t="shared" si="63"/>
        <v/>
      </c>
      <c r="J841" s="82"/>
      <c r="K841" s="82"/>
    </row>
    <row r="842" spans="2:11" ht="15" customHeight="1">
      <c r="B842" s="9">
        <v>38</v>
      </c>
      <c r="C842" s="23" t="str">
        <f t="shared" si="57"/>
        <v/>
      </c>
      <c r="D842" s="23" t="str">
        <f t="shared" si="58"/>
        <v/>
      </c>
      <c r="E842" s="12" t="str">
        <f t="shared" si="59"/>
        <v/>
      </c>
      <c r="F842" s="12" t="str">
        <f t="shared" si="60"/>
        <v/>
      </c>
      <c r="G842" s="12" t="str">
        <f t="shared" si="61"/>
        <v/>
      </c>
      <c r="H842" s="23" t="str">
        <f t="shared" si="62"/>
        <v/>
      </c>
      <c r="I842" s="82" t="str">
        <f t="shared" si="63"/>
        <v/>
      </c>
      <c r="J842" s="82"/>
      <c r="K842" s="82"/>
    </row>
    <row r="843" spans="2:11" ht="15" customHeight="1">
      <c r="B843" s="9">
        <v>39</v>
      </c>
      <c r="C843" s="23" t="str">
        <f t="shared" si="57"/>
        <v/>
      </c>
      <c r="D843" s="23" t="str">
        <f t="shared" si="58"/>
        <v/>
      </c>
      <c r="E843" s="12" t="str">
        <f t="shared" si="59"/>
        <v/>
      </c>
      <c r="F843" s="12" t="str">
        <f t="shared" si="60"/>
        <v/>
      </c>
      <c r="G843" s="12" t="str">
        <f t="shared" si="61"/>
        <v/>
      </c>
      <c r="H843" s="23" t="str">
        <f t="shared" si="62"/>
        <v/>
      </c>
      <c r="I843" s="82" t="str">
        <f t="shared" si="63"/>
        <v/>
      </c>
      <c r="J843" s="82"/>
      <c r="K843" s="82"/>
    </row>
    <row r="844" spans="2:11" ht="15" customHeight="1">
      <c r="B844" s="9">
        <v>40</v>
      </c>
      <c r="C844" s="23" t="str">
        <f t="shared" si="57"/>
        <v/>
      </c>
      <c r="D844" s="23" t="str">
        <f t="shared" si="58"/>
        <v/>
      </c>
      <c r="E844" s="12" t="str">
        <f t="shared" si="59"/>
        <v/>
      </c>
      <c r="F844" s="12" t="str">
        <f t="shared" si="60"/>
        <v/>
      </c>
      <c r="G844" s="12" t="str">
        <f t="shared" si="61"/>
        <v/>
      </c>
      <c r="H844" s="23" t="str">
        <f t="shared" si="62"/>
        <v/>
      </c>
      <c r="I844" s="82" t="str">
        <f t="shared" si="63"/>
        <v/>
      </c>
      <c r="J844" s="82"/>
      <c r="K844" s="82"/>
    </row>
    <row r="845" spans="2:11" ht="15" customHeight="1">
      <c r="B845" s="9"/>
      <c r="C845" s="11"/>
      <c r="D845" s="11"/>
      <c r="H845" s="22" t="s">
        <v>106</v>
      </c>
      <c r="I845" s="85">
        <f>SUM(I805:I844)</f>
        <v>0</v>
      </c>
      <c r="J845" s="85"/>
      <c r="K845" s="85"/>
    </row>
    <row r="846" spans="2:11" ht="15" customHeight="1">
      <c r="B846" s="9"/>
      <c r="C846" s="21" t="s">
        <v>34</v>
      </c>
      <c r="D846" s="11"/>
      <c r="H846" s="11"/>
    </row>
    <row r="847" spans="2:11" ht="15" customHeight="1">
      <c r="B847" s="9"/>
      <c r="C847" s="22" t="s">
        <v>1</v>
      </c>
      <c r="D847" s="22" t="s">
        <v>5</v>
      </c>
      <c r="E847" s="22" t="s">
        <v>32</v>
      </c>
      <c r="F847" s="22" t="s">
        <v>21</v>
      </c>
      <c r="G847" s="22" t="s">
        <v>12</v>
      </c>
      <c r="H847" s="22" t="s">
        <v>13</v>
      </c>
      <c r="I847" s="81" t="s">
        <v>83</v>
      </c>
      <c r="J847" s="100"/>
      <c r="K847" s="111"/>
    </row>
    <row r="848" spans="2:11" ht="15" customHeight="1">
      <c r="B848" s="9">
        <v>1</v>
      </c>
      <c r="C848" s="23" t="str">
        <f>IFERROR(VLOOKUP("前年度繰越金"&amp;B848,$A$4:$J$671,3,FALSE),"")</f>
        <v/>
      </c>
      <c r="D848" s="23" t="str">
        <f>IFERROR(VLOOKUP("前年度繰越金"&amp;B848,$A$4:$J$671,4,FALSE),"")</f>
        <v/>
      </c>
      <c r="E848" s="12" t="str">
        <f>IFERROR(VLOOKUP("前年度繰越金"&amp;B848,$A$4:$J$671,5,FALSE),"")</f>
        <v/>
      </c>
      <c r="F848" s="12" t="str">
        <f>IFERROR(VLOOKUP("前年度繰越金"&amp;B848,$A$4:$J$671,6,FALSE),"")</f>
        <v/>
      </c>
      <c r="G848" s="12" t="str">
        <f>IFERROR(VLOOKUP("前年度繰越金"&amp;B848,$A$4:$J$671,7,FALSE),"")</f>
        <v/>
      </c>
      <c r="H848" s="23" t="str">
        <f>IFERROR(VLOOKUP("前年度繰越金"&amp;B848,$A$4:$J$671,8,FALSE),"")</f>
        <v/>
      </c>
      <c r="I848" s="82" t="str">
        <f>IFERROR(VLOOKUP("前年度繰越金"&amp;B848,$A$4:$J$671,9,FALSE),"")</f>
        <v/>
      </c>
      <c r="J848" s="82"/>
      <c r="K848" s="82"/>
    </row>
    <row r="849" spans="2:11" ht="15" customHeight="1">
      <c r="B849" s="9">
        <v>2</v>
      </c>
      <c r="C849" s="23" t="str">
        <f>IFERROR(VLOOKUP("前年度繰越金"&amp;B849,$A$4:$J$671,3,FALSE),"")</f>
        <v/>
      </c>
      <c r="D849" s="23" t="str">
        <f>IFERROR(VLOOKUP("前年度繰越金"&amp;B849,$A$4:$J$671,4,FALSE),"")</f>
        <v/>
      </c>
      <c r="E849" s="12" t="str">
        <f>IFERROR(VLOOKUP("前年度繰越金"&amp;B849,$A$4:$J$671,5,FALSE),"")</f>
        <v/>
      </c>
      <c r="F849" s="12" t="str">
        <f>IFERROR(VLOOKUP("前年度繰越金"&amp;B849,$A$4:$J$671,6,FALSE),"")</f>
        <v/>
      </c>
      <c r="G849" s="12" t="str">
        <f>IFERROR(VLOOKUP("前年度繰越金"&amp;B849,$A$4:$J$671,7,FALSE),"")</f>
        <v/>
      </c>
      <c r="H849" s="23" t="str">
        <f>IFERROR(VLOOKUP("前年度繰越金"&amp;B849,$A$4:$J$671,8,FALSE),"")</f>
        <v/>
      </c>
      <c r="I849" s="82" t="str">
        <f>IFERROR(VLOOKUP("前年度繰越金"&amp;B849,$A$4:$J$671,9,FALSE),"")</f>
        <v/>
      </c>
      <c r="J849" s="82"/>
      <c r="K849" s="82"/>
    </row>
    <row r="850" spans="2:11" ht="15" customHeight="1">
      <c r="B850" s="9">
        <v>3</v>
      </c>
      <c r="C850" s="23" t="str">
        <f>IFERROR(VLOOKUP("前年度繰越金"&amp;B850,$A$4:$J$671,3,FALSE),"")</f>
        <v/>
      </c>
      <c r="D850" s="23" t="str">
        <f>IFERROR(VLOOKUP("前年度繰越金"&amp;B850,$A$4:$J$671,4,FALSE),"")</f>
        <v/>
      </c>
      <c r="E850" s="12" t="str">
        <f>IFERROR(VLOOKUP("前年度繰越金"&amp;B850,$A$4:$J$671,5,FALSE),"")</f>
        <v/>
      </c>
      <c r="F850" s="12" t="str">
        <f>IFERROR(VLOOKUP("前年度繰越金"&amp;B850,$A$4:$J$671,6,FALSE),"")</f>
        <v/>
      </c>
      <c r="G850" s="12" t="str">
        <f>IFERROR(VLOOKUP("前年度繰越金"&amp;B850,$A$4:$J$671,7,FALSE),"")</f>
        <v/>
      </c>
      <c r="H850" s="23" t="str">
        <f>IFERROR(VLOOKUP("前年度繰越金"&amp;B850,$A$4:$J$671,8,FALSE),"")</f>
        <v/>
      </c>
      <c r="I850" s="82" t="str">
        <f>IFERROR(VLOOKUP("前年度繰越金"&amp;B850,$A$4:$J$671,9,FALSE),"")</f>
        <v/>
      </c>
      <c r="J850" s="82"/>
      <c r="K850" s="82"/>
    </row>
    <row r="851" spans="2:11" ht="15" customHeight="1">
      <c r="B851" s="9">
        <v>4</v>
      </c>
      <c r="C851" s="23" t="str">
        <f>IFERROR(VLOOKUP("前年度繰越金"&amp;B851,$A$4:$J$671,3,FALSE),"")</f>
        <v/>
      </c>
      <c r="D851" s="23" t="str">
        <f>IFERROR(VLOOKUP("前年度繰越金"&amp;B851,$A$4:$J$671,4,FALSE),"")</f>
        <v/>
      </c>
      <c r="E851" s="12" t="str">
        <f>IFERROR(VLOOKUP("前年度繰越金"&amp;B851,$A$4:$J$671,5,FALSE),"")</f>
        <v/>
      </c>
      <c r="F851" s="12" t="str">
        <f>IFERROR(VLOOKUP("前年度繰越金"&amp;B851,$A$4:$J$671,6,FALSE),"")</f>
        <v/>
      </c>
      <c r="G851" s="12" t="str">
        <f>IFERROR(VLOOKUP("前年度繰越金"&amp;B851,$A$4:$J$671,7,FALSE),"")</f>
        <v/>
      </c>
      <c r="H851" s="23" t="str">
        <f>IFERROR(VLOOKUP("前年度繰越金"&amp;B851,$A$4:$J$671,8,FALSE),"")</f>
        <v/>
      </c>
      <c r="I851" s="82" t="str">
        <f>IFERROR(VLOOKUP("前年度繰越金"&amp;B851,$A$4:$J$671,9,FALSE),"")</f>
        <v/>
      </c>
      <c r="J851" s="82"/>
      <c r="K851" s="82"/>
    </row>
    <row r="852" spans="2:11" ht="15" customHeight="1">
      <c r="B852" s="9">
        <v>5</v>
      </c>
      <c r="C852" s="23" t="str">
        <f>IFERROR(VLOOKUP("前年度繰越金"&amp;B852,$A$4:$J$671,3,FALSE),"")</f>
        <v/>
      </c>
      <c r="D852" s="23" t="str">
        <f>IFERROR(VLOOKUP("前年度繰越金"&amp;B852,$A$4:$J$671,4,FALSE),"")</f>
        <v/>
      </c>
      <c r="E852" s="12" t="str">
        <f>IFERROR(VLOOKUP("前年度繰越金"&amp;B852,$A$4:$J$671,5,FALSE),"")</f>
        <v/>
      </c>
      <c r="F852" s="12" t="str">
        <f>IFERROR(VLOOKUP("前年度繰越金"&amp;B852,$A$4:$J$671,6,FALSE),"")</f>
        <v/>
      </c>
      <c r="G852" s="12" t="str">
        <f>IFERROR(VLOOKUP("前年度繰越金"&amp;B852,$A$4:$J$671,7,FALSE),"")</f>
        <v/>
      </c>
      <c r="H852" s="23" t="str">
        <f>IFERROR(VLOOKUP("前年度繰越金"&amp;B852,$A$4:$J$671,8,FALSE),"")</f>
        <v/>
      </c>
      <c r="I852" s="82" t="str">
        <f>IFERROR(VLOOKUP("前年度繰越金"&amp;B852,$A$4:$J$671,9,FALSE),"")</f>
        <v/>
      </c>
      <c r="J852" s="82"/>
      <c r="K852" s="82"/>
    </row>
    <row r="853" spans="2:11" ht="15" customHeight="1">
      <c r="B853" s="9"/>
      <c r="C853" s="11"/>
      <c r="D853" s="11"/>
      <c r="H853" s="22" t="s">
        <v>108</v>
      </c>
      <c r="I853" s="85">
        <f>SUM(I848:I852)</f>
        <v>0</v>
      </c>
      <c r="J853" s="85"/>
      <c r="K853" s="85"/>
    </row>
    <row r="854" spans="2:11" ht="18.75" customHeight="1">
      <c r="B854" s="9"/>
      <c r="C854" s="24" t="s">
        <v>39</v>
      </c>
      <c r="D854" s="11"/>
      <c r="H854" s="11"/>
    </row>
    <row r="855" spans="2:11" ht="15" customHeight="1">
      <c r="B855" s="9"/>
      <c r="C855" s="25" t="s">
        <v>71</v>
      </c>
      <c r="D855" s="11"/>
      <c r="H855" s="11"/>
    </row>
    <row r="856" spans="2:11" ht="15" customHeight="1">
      <c r="B856" s="9"/>
      <c r="C856" s="22" t="s">
        <v>1</v>
      </c>
      <c r="D856" s="22" t="s">
        <v>5</v>
      </c>
      <c r="E856" s="22" t="s">
        <v>32</v>
      </c>
      <c r="F856" s="22" t="s">
        <v>21</v>
      </c>
      <c r="G856" s="22" t="s">
        <v>12</v>
      </c>
      <c r="H856" s="22" t="s">
        <v>13</v>
      </c>
      <c r="I856" s="81" t="s">
        <v>83</v>
      </c>
      <c r="J856" s="100"/>
      <c r="K856" s="111"/>
    </row>
    <row r="857" spans="2:11" ht="15" customHeight="1">
      <c r="B857" s="9">
        <v>1</v>
      </c>
      <c r="C857" s="23" t="str">
        <f t="shared" ref="C857:C906" si="64">IFERROR(VLOOKUP("社会奉仕活動"&amp;B857,$A$4:$J$671,3,FALSE),"")</f>
        <v/>
      </c>
      <c r="D857" s="23" t="str">
        <f t="shared" ref="D857:D906" si="65">IFERROR(VLOOKUP("社会奉仕活動"&amp;B857,$A$4:$J$671,4,FALSE),"")</f>
        <v/>
      </c>
      <c r="E857" s="12" t="str">
        <f t="shared" ref="E857:E906" si="66">IFERROR(VLOOKUP("社会奉仕活動"&amp;B857,$A$4:$J$671,5,FALSE),"")</f>
        <v/>
      </c>
      <c r="F857" s="12" t="str">
        <f t="shared" ref="F857:F906" si="67">IFERROR(VLOOKUP("社会奉仕活動"&amp;B857,$A$4:$J$671,6,FALSE),"")</f>
        <v/>
      </c>
      <c r="G857" s="12" t="str">
        <f t="shared" ref="G857:G906" si="68">IFERROR(VLOOKUP("社会奉仕活動"&amp;B857,$A$4:$J$671,7,FALSE),"")</f>
        <v/>
      </c>
      <c r="H857" s="23" t="str">
        <f t="shared" ref="H857:H906" si="69">IFERROR(VLOOKUP("社会奉仕活動"&amp;B857,$A$4:$J$671,8,FALSE),"")</f>
        <v/>
      </c>
      <c r="I857" s="82" t="str">
        <f t="shared" ref="I857:I906" si="70">IFERROR(VLOOKUP("社会奉仕活動"&amp;B857,$A$4:$J$671,10,FALSE),"")</f>
        <v/>
      </c>
      <c r="J857" s="82"/>
      <c r="K857" s="82"/>
    </row>
    <row r="858" spans="2:11" ht="15" customHeight="1">
      <c r="B858" s="9">
        <v>2</v>
      </c>
      <c r="C858" s="23" t="str">
        <f t="shared" si="64"/>
        <v/>
      </c>
      <c r="D858" s="23" t="str">
        <f t="shared" si="65"/>
        <v/>
      </c>
      <c r="E858" s="12" t="str">
        <f t="shared" si="66"/>
        <v/>
      </c>
      <c r="F858" s="12" t="str">
        <f t="shared" si="67"/>
        <v/>
      </c>
      <c r="G858" s="12" t="str">
        <f t="shared" si="68"/>
        <v/>
      </c>
      <c r="H858" s="23" t="str">
        <f t="shared" si="69"/>
        <v/>
      </c>
      <c r="I858" s="82" t="str">
        <f t="shared" si="70"/>
        <v/>
      </c>
      <c r="J858" s="82"/>
      <c r="K858" s="82"/>
    </row>
    <row r="859" spans="2:11" ht="15" customHeight="1">
      <c r="B859" s="9">
        <v>3</v>
      </c>
      <c r="C859" s="23" t="str">
        <f t="shared" si="64"/>
        <v/>
      </c>
      <c r="D859" s="23" t="str">
        <f t="shared" si="65"/>
        <v/>
      </c>
      <c r="E859" s="12" t="str">
        <f t="shared" si="66"/>
        <v/>
      </c>
      <c r="F859" s="12" t="str">
        <f t="shared" si="67"/>
        <v/>
      </c>
      <c r="G859" s="12" t="str">
        <f t="shared" si="68"/>
        <v/>
      </c>
      <c r="H859" s="23" t="str">
        <f t="shared" si="69"/>
        <v/>
      </c>
      <c r="I859" s="82" t="str">
        <f t="shared" si="70"/>
        <v/>
      </c>
      <c r="J859" s="82"/>
      <c r="K859" s="82"/>
    </row>
    <row r="860" spans="2:11" ht="15" customHeight="1">
      <c r="B860" s="9">
        <v>4</v>
      </c>
      <c r="C860" s="23" t="str">
        <f t="shared" si="64"/>
        <v/>
      </c>
      <c r="D860" s="23" t="str">
        <f t="shared" si="65"/>
        <v/>
      </c>
      <c r="E860" s="12" t="str">
        <f t="shared" si="66"/>
        <v/>
      </c>
      <c r="F860" s="12" t="str">
        <f t="shared" si="67"/>
        <v/>
      </c>
      <c r="G860" s="12" t="str">
        <f t="shared" si="68"/>
        <v/>
      </c>
      <c r="H860" s="23" t="str">
        <f t="shared" si="69"/>
        <v/>
      </c>
      <c r="I860" s="82" t="str">
        <f t="shared" si="70"/>
        <v/>
      </c>
      <c r="J860" s="82"/>
      <c r="K860" s="82"/>
    </row>
    <row r="861" spans="2:11" ht="15" customHeight="1">
      <c r="B861" s="9">
        <v>5</v>
      </c>
      <c r="C861" s="23" t="str">
        <f t="shared" si="64"/>
        <v/>
      </c>
      <c r="D861" s="23" t="str">
        <f t="shared" si="65"/>
        <v/>
      </c>
      <c r="E861" s="12" t="str">
        <f t="shared" si="66"/>
        <v/>
      </c>
      <c r="F861" s="12" t="str">
        <f t="shared" si="67"/>
        <v/>
      </c>
      <c r="G861" s="12" t="str">
        <f t="shared" si="68"/>
        <v/>
      </c>
      <c r="H861" s="23" t="str">
        <f t="shared" si="69"/>
        <v/>
      </c>
      <c r="I861" s="82" t="str">
        <f t="shared" si="70"/>
        <v/>
      </c>
      <c r="J861" s="82"/>
      <c r="K861" s="82"/>
    </row>
    <row r="862" spans="2:11" ht="15" customHeight="1">
      <c r="B862" s="9">
        <v>6</v>
      </c>
      <c r="C862" s="23" t="str">
        <f t="shared" si="64"/>
        <v/>
      </c>
      <c r="D862" s="23" t="str">
        <f t="shared" si="65"/>
        <v/>
      </c>
      <c r="E862" s="12" t="str">
        <f t="shared" si="66"/>
        <v/>
      </c>
      <c r="F862" s="12" t="str">
        <f t="shared" si="67"/>
        <v/>
      </c>
      <c r="G862" s="12" t="str">
        <f t="shared" si="68"/>
        <v/>
      </c>
      <c r="H862" s="23" t="str">
        <f t="shared" si="69"/>
        <v/>
      </c>
      <c r="I862" s="82" t="str">
        <f t="shared" si="70"/>
        <v/>
      </c>
      <c r="J862" s="82"/>
      <c r="K862" s="82"/>
    </row>
    <row r="863" spans="2:11" ht="15" customHeight="1">
      <c r="B863" s="9">
        <v>7</v>
      </c>
      <c r="C863" s="23" t="str">
        <f t="shared" si="64"/>
        <v/>
      </c>
      <c r="D863" s="23" t="str">
        <f t="shared" si="65"/>
        <v/>
      </c>
      <c r="E863" s="12" t="str">
        <f t="shared" si="66"/>
        <v/>
      </c>
      <c r="F863" s="12" t="str">
        <f t="shared" si="67"/>
        <v/>
      </c>
      <c r="G863" s="12" t="str">
        <f t="shared" si="68"/>
        <v/>
      </c>
      <c r="H863" s="23" t="str">
        <f t="shared" si="69"/>
        <v/>
      </c>
      <c r="I863" s="82" t="str">
        <f t="shared" si="70"/>
        <v/>
      </c>
      <c r="J863" s="82"/>
      <c r="K863" s="82"/>
    </row>
    <row r="864" spans="2:11" ht="15" customHeight="1">
      <c r="B864" s="9">
        <v>8</v>
      </c>
      <c r="C864" s="23" t="str">
        <f t="shared" si="64"/>
        <v/>
      </c>
      <c r="D864" s="23" t="str">
        <f t="shared" si="65"/>
        <v/>
      </c>
      <c r="E864" s="12" t="str">
        <f t="shared" si="66"/>
        <v/>
      </c>
      <c r="F864" s="12" t="str">
        <f t="shared" si="67"/>
        <v/>
      </c>
      <c r="G864" s="12" t="str">
        <f t="shared" si="68"/>
        <v/>
      </c>
      <c r="H864" s="23" t="str">
        <f t="shared" si="69"/>
        <v/>
      </c>
      <c r="I864" s="82" t="str">
        <f t="shared" si="70"/>
        <v/>
      </c>
      <c r="J864" s="82"/>
      <c r="K864" s="82"/>
    </row>
    <row r="865" spans="2:11" ht="15" customHeight="1">
      <c r="B865" s="9">
        <v>9</v>
      </c>
      <c r="C865" s="23" t="str">
        <f t="shared" si="64"/>
        <v/>
      </c>
      <c r="D865" s="23" t="str">
        <f t="shared" si="65"/>
        <v/>
      </c>
      <c r="E865" s="12" t="str">
        <f t="shared" si="66"/>
        <v/>
      </c>
      <c r="F865" s="12" t="str">
        <f t="shared" si="67"/>
        <v/>
      </c>
      <c r="G865" s="12" t="str">
        <f t="shared" si="68"/>
        <v/>
      </c>
      <c r="H865" s="23" t="str">
        <f t="shared" si="69"/>
        <v/>
      </c>
      <c r="I865" s="82" t="str">
        <f t="shared" si="70"/>
        <v/>
      </c>
      <c r="J865" s="82"/>
      <c r="K865" s="82"/>
    </row>
    <row r="866" spans="2:11" ht="15" customHeight="1">
      <c r="B866" s="9">
        <v>10</v>
      </c>
      <c r="C866" s="23" t="str">
        <f t="shared" si="64"/>
        <v/>
      </c>
      <c r="D866" s="23" t="str">
        <f t="shared" si="65"/>
        <v/>
      </c>
      <c r="E866" s="12" t="str">
        <f t="shared" si="66"/>
        <v/>
      </c>
      <c r="F866" s="12" t="str">
        <f t="shared" si="67"/>
        <v/>
      </c>
      <c r="G866" s="12" t="str">
        <f t="shared" si="68"/>
        <v/>
      </c>
      <c r="H866" s="23" t="str">
        <f t="shared" si="69"/>
        <v/>
      </c>
      <c r="I866" s="82" t="str">
        <f t="shared" si="70"/>
        <v/>
      </c>
      <c r="J866" s="82"/>
      <c r="K866" s="82"/>
    </row>
    <row r="867" spans="2:11" ht="15" customHeight="1">
      <c r="B867" s="9">
        <v>11</v>
      </c>
      <c r="C867" s="23" t="str">
        <f t="shared" si="64"/>
        <v/>
      </c>
      <c r="D867" s="23" t="str">
        <f t="shared" si="65"/>
        <v/>
      </c>
      <c r="E867" s="12" t="str">
        <f t="shared" si="66"/>
        <v/>
      </c>
      <c r="F867" s="12" t="str">
        <f t="shared" si="67"/>
        <v/>
      </c>
      <c r="G867" s="12" t="str">
        <f t="shared" si="68"/>
        <v/>
      </c>
      <c r="H867" s="23" t="str">
        <f t="shared" si="69"/>
        <v/>
      </c>
      <c r="I867" s="82" t="str">
        <f t="shared" si="70"/>
        <v/>
      </c>
      <c r="J867" s="82"/>
      <c r="K867" s="82"/>
    </row>
    <row r="868" spans="2:11" ht="15" customHeight="1">
      <c r="B868" s="9">
        <v>12</v>
      </c>
      <c r="C868" s="23" t="str">
        <f t="shared" si="64"/>
        <v/>
      </c>
      <c r="D868" s="23" t="str">
        <f t="shared" si="65"/>
        <v/>
      </c>
      <c r="E868" s="12" t="str">
        <f t="shared" si="66"/>
        <v/>
      </c>
      <c r="F868" s="12" t="str">
        <f t="shared" si="67"/>
        <v/>
      </c>
      <c r="G868" s="12" t="str">
        <f t="shared" si="68"/>
        <v/>
      </c>
      <c r="H868" s="23" t="str">
        <f t="shared" si="69"/>
        <v/>
      </c>
      <c r="I868" s="82" t="str">
        <f t="shared" si="70"/>
        <v/>
      </c>
      <c r="J868" s="82"/>
      <c r="K868" s="82"/>
    </row>
    <row r="869" spans="2:11" ht="15" customHeight="1">
      <c r="B869" s="9">
        <v>13</v>
      </c>
      <c r="C869" s="23" t="str">
        <f t="shared" si="64"/>
        <v/>
      </c>
      <c r="D869" s="23" t="str">
        <f t="shared" si="65"/>
        <v/>
      </c>
      <c r="E869" s="12" t="str">
        <f t="shared" si="66"/>
        <v/>
      </c>
      <c r="F869" s="12" t="str">
        <f t="shared" si="67"/>
        <v/>
      </c>
      <c r="G869" s="12" t="str">
        <f t="shared" si="68"/>
        <v/>
      </c>
      <c r="H869" s="23" t="str">
        <f t="shared" si="69"/>
        <v/>
      </c>
      <c r="I869" s="82" t="str">
        <f t="shared" si="70"/>
        <v/>
      </c>
      <c r="J869" s="82"/>
      <c r="K869" s="82"/>
    </row>
    <row r="870" spans="2:11" ht="15" customHeight="1">
      <c r="B870" s="9">
        <v>14</v>
      </c>
      <c r="C870" s="23" t="str">
        <f t="shared" si="64"/>
        <v/>
      </c>
      <c r="D870" s="23" t="str">
        <f t="shared" si="65"/>
        <v/>
      </c>
      <c r="E870" s="12" t="str">
        <f t="shared" si="66"/>
        <v/>
      </c>
      <c r="F870" s="12" t="str">
        <f t="shared" si="67"/>
        <v/>
      </c>
      <c r="G870" s="12" t="str">
        <f t="shared" si="68"/>
        <v/>
      </c>
      <c r="H870" s="23" t="str">
        <f t="shared" si="69"/>
        <v/>
      </c>
      <c r="I870" s="82" t="str">
        <f t="shared" si="70"/>
        <v/>
      </c>
      <c r="J870" s="82"/>
      <c r="K870" s="82"/>
    </row>
    <row r="871" spans="2:11" ht="15" customHeight="1">
      <c r="B871" s="9">
        <v>15</v>
      </c>
      <c r="C871" s="23" t="str">
        <f t="shared" si="64"/>
        <v/>
      </c>
      <c r="D871" s="23" t="str">
        <f t="shared" si="65"/>
        <v/>
      </c>
      <c r="E871" s="12" t="str">
        <f t="shared" si="66"/>
        <v/>
      </c>
      <c r="F871" s="12" t="str">
        <f t="shared" si="67"/>
        <v/>
      </c>
      <c r="G871" s="12" t="str">
        <f t="shared" si="68"/>
        <v/>
      </c>
      <c r="H871" s="23" t="str">
        <f t="shared" si="69"/>
        <v/>
      </c>
      <c r="I871" s="82" t="str">
        <f t="shared" si="70"/>
        <v/>
      </c>
      <c r="J871" s="82"/>
      <c r="K871" s="82"/>
    </row>
    <row r="872" spans="2:11" ht="15" customHeight="1">
      <c r="B872" s="9">
        <v>16</v>
      </c>
      <c r="C872" s="23" t="str">
        <f t="shared" si="64"/>
        <v/>
      </c>
      <c r="D872" s="23" t="str">
        <f t="shared" si="65"/>
        <v/>
      </c>
      <c r="E872" s="12" t="str">
        <f t="shared" si="66"/>
        <v/>
      </c>
      <c r="F872" s="12" t="str">
        <f t="shared" si="67"/>
        <v/>
      </c>
      <c r="G872" s="12" t="str">
        <f t="shared" si="68"/>
        <v/>
      </c>
      <c r="H872" s="23" t="str">
        <f t="shared" si="69"/>
        <v/>
      </c>
      <c r="I872" s="82" t="str">
        <f t="shared" si="70"/>
        <v/>
      </c>
      <c r="J872" s="82"/>
      <c r="K872" s="82"/>
    </row>
    <row r="873" spans="2:11" ht="15" customHeight="1">
      <c r="B873" s="9">
        <v>17</v>
      </c>
      <c r="C873" s="23" t="str">
        <f t="shared" si="64"/>
        <v/>
      </c>
      <c r="D873" s="23" t="str">
        <f t="shared" si="65"/>
        <v/>
      </c>
      <c r="E873" s="12" t="str">
        <f t="shared" si="66"/>
        <v/>
      </c>
      <c r="F873" s="12" t="str">
        <f t="shared" si="67"/>
        <v/>
      </c>
      <c r="G873" s="12" t="str">
        <f t="shared" si="68"/>
        <v/>
      </c>
      <c r="H873" s="23" t="str">
        <f t="shared" si="69"/>
        <v/>
      </c>
      <c r="I873" s="82" t="str">
        <f t="shared" si="70"/>
        <v/>
      </c>
      <c r="J873" s="82"/>
      <c r="K873" s="82"/>
    </row>
    <row r="874" spans="2:11" ht="15" customHeight="1">
      <c r="B874" s="9">
        <v>18</v>
      </c>
      <c r="C874" s="23" t="str">
        <f t="shared" si="64"/>
        <v/>
      </c>
      <c r="D874" s="23" t="str">
        <f t="shared" si="65"/>
        <v/>
      </c>
      <c r="E874" s="12" t="str">
        <f t="shared" si="66"/>
        <v/>
      </c>
      <c r="F874" s="12" t="str">
        <f t="shared" si="67"/>
        <v/>
      </c>
      <c r="G874" s="12" t="str">
        <f t="shared" si="68"/>
        <v/>
      </c>
      <c r="H874" s="23" t="str">
        <f t="shared" si="69"/>
        <v/>
      </c>
      <c r="I874" s="82" t="str">
        <f t="shared" si="70"/>
        <v/>
      </c>
      <c r="J874" s="82"/>
      <c r="K874" s="82"/>
    </row>
    <row r="875" spans="2:11" ht="15" customHeight="1">
      <c r="B875" s="9">
        <v>19</v>
      </c>
      <c r="C875" s="23" t="str">
        <f t="shared" si="64"/>
        <v/>
      </c>
      <c r="D875" s="23" t="str">
        <f t="shared" si="65"/>
        <v/>
      </c>
      <c r="E875" s="12" t="str">
        <f t="shared" si="66"/>
        <v/>
      </c>
      <c r="F875" s="12" t="str">
        <f t="shared" si="67"/>
        <v/>
      </c>
      <c r="G875" s="12" t="str">
        <f t="shared" si="68"/>
        <v/>
      </c>
      <c r="H875" s="23" t="str">
        <f t="shared" si="69"/>
        <v/>
      </c>
      <c r="I875" s="82" t="str">
        <f t="shared" si="70"/>
        <v/>
      </c>
      <c r="J875" s="82"/>
      <c r="K875" s="82"/>
    </row>
    <row r="876" spans="2:11" ht="15" customHeight="1">
      <c r="B876" s="9">
        <v>20</v>
      </c>
      <c r="C876" s="23" t="str">
        <f t="shared" si="64"/>
        <v/>
      </c>
      <c r="D876" s="23" t="str">
        <f t="shared" si="65"/>
        <v/>
      </c>
      <c r="E876" s="12" t="str">
        <f t="shared" si="66"/>
        <v/>
      </c>
      <c r="F876" s="12" t="str">
        <f t="shared" si="67"/>
        <v/>
      </c>
      <c r="G876" s="12" t="str">
        <f t="shared" si="68"/>
        <v/>
      </c>
      <c r="H876" s="23" t="str">
        <f t="shared" si="69"/>
        <v/>
      </c>
      <c r="I876" s="82" t="str">
        <f t="shared" si="70"/>
        <v/>
      </c>
      <c r="J876" s="82"/>
      <c r="K876" s="82"/>
    </row>
    <row r="877" spans="2:11" ht="15" customHeight="1">
      <c r="B877" s="9">
        <v>21</v>
      </c>
      <c r="C877" s="23" t="str">
        <f t="shared" si="64"/>
        <v/>
      </c>
      <c r="D877" s="23" t="str">
        <f t="shared" si="65"/>
        <v/>
      </c>
      <c r="E877" s="12" t="str">
        <f t="shared" si="66"/>
        <v/>
      </c>
      <c r="F877" s="12" t="str">
        <f t="shared" si="67"/>
        <v/>
      </c>
      <c r="G877" s="12" t="str">
        <f t="shared" si="68"/>
        <v/>
      </c>
      <c r="H877" s="23" t="str">
        <f t="shared" si="69"/>
        <v/>
      </c>
      <c r="I877" s="82" t="str">
        <f t="shared" si="70"/>
        <v/>
      </c>
      <c r="J877" s="82"/>
      <c r="K877" s="82"/>
    </row>
    <row r="878" spans="2:11" ht="15" customHeight="1">
      <c r="B878" s="9">
        <v>22</v>
      </c>
      <c r="C878" s="23" t="str">
        <f t="shared" si="64"/>
        <v/>
      </c>
      <c r="D878" s="23" t="str">
        <f t="shared" si="65"/>
        <v/>
      </c>
      <c r="E878" s="12" t="str">
        <f t="shared" si="66"/>
        <v/>
      </c>
      <c r="F878" s="12" t="str">
        <f t="shared" si="67"/>
        <v/>
      </c>
      <c r="G878" s="12" t="str">
        <f t="shared" si="68"/>
        <v/>
      </c>
      <c r="H878" s="23" t="str">
        <f t="shared" si="69"/>
        <v/>
      </c>
      <c r="I878" s="82" t="str">
        <f t="shared" si="70"/>
        <v/>
      </c>
      <c r="J878" s="82"/>
      <c r="K878" s="82"/>
    </row>
    <row r="879" spans="2:11" ht="15" customHeight="1">
      <c r="B879" s="9">
        <v>23</v>
      </c>
      <c r="C879" s="23" t="str">
        <f t="shared" si="64"/>
        <v/>
      </c>
      <c r="D879" s="23" t="str">
        <f t="shared" si="65"/>
        <v/>
      </c>
      <c r="E879" s="12" t="str">
        <f t="shared" si="66"/>
        <v/>
      </c>
      <c r="F879" s="12" t="str">
        <f t="shared" si="67"/>
        <v/>
      </c>
      <c r="G879" s="12" t="str">
        <f t="shared" si="68"/>
        <v/>
      </c>
      <c r="H879" s="23" t="str">
        <f t="shared" si="69"/>
        <v/>
      </c>
      <c r="I879" s="82" t="str">
        <f t="shared" si="70"/>
        <v/>
      </c>
      <c r="J879" s="82"/>
      <c r="K879" s="82"/>
    </row>
    <row r="880" spans="2:11" ht="15" customHeight="1">
      <c r="B880" s="9">
        <v>24</v>
      </c>
      <c r="C880" s="23" t="str">
        <f t="shared" si="64"/>
        <v/>
      </c>
      <c r="D880" s="23" t="str">
        <f t="shared" si="65"/>
        <v/>
      </c>
      <c r="E880" s="12" t="str">
        <f t="shared" si="66"/>
        <v/>
      </c>
      <c r="F880" s="12" t="str">
        <f t="shared" si="67"/>
        <v/>
      </c>
      <c r="G880" s="12" t="str">
        <f t="shared" si="68"/>
        <v/>
      </c>
      <c r="H880" s="23" t="str">
        <f t="shared" si="69"/>
        <v/>
      </c>
      <c r="I880" s="82" t="str">
        <f t="shared" si="70"/>
        <v/>
      </c>
      <c r="J880" s="82"/>
      <c r="K880" s="82"/>
    </row>
    <row r="881" spans="2:11" ht="15" customHeight="1">
      <c r="B881" s="9">
        <v>25</v>
      </c>
      <c r="C881" s="23" t="str">
        <f t="shared" si="64"/>
        <v/>
      </c>
      <c r="D881" s="23" t="str">
        <f t="shared" si="65"/>
        <v/>
      </c>
      <c r="E881" s="12" t="str">
        <f t="shared" si="66"/>
        <v/>
      </c>
      <c r="F881" s="12" t="str">
        <f t="shared" si="67"/>
        <v/>
      </c>
      <c r="G881" s="12" t="str">
        <f t="shared" si="68"/>
        <v/>
      </c>
      <c r="H881" s="23" t="str">
        <f t="shared" si="69"/>
        <v/>
      </c>
      <c r="I881" s="82" t="str">
        <f t="shared" si="70"/>
        <v/>
      </c>
      <c r="J881" s="82"/>
      <c r="K881" s="82"/>
    </row>
    <row r="882" spans="2:11" ht="15" customHeight="1">
      <c r="B882" s="9">
        <v>26</v>
      </c>
      <c r="C882" s="23" t="str">
        <f t="shared" si="64"/>
        <v/>
      </c>
      <c r="D882" s="23" t="str">
        <f t="shared" si="65"/>
        <v/>
      </c>
      <c r="E882" s="12" t="str">
        <f t="shared" si="66"/>
        <v/>
      </c>
      <c r="F882" s="12" t="str">
        <f t="shared" si="67"/>
        <v/>
      </c>
      <c r="G882" s="12" t="str">
        <f t="shared" si="68"/>
        <v/>
      </c>
      <c r="H882" s="23" t="str">
        <f t="shared" si="69"/>
        <v/>
      </c>
      <c r="I882" s="82" t="str">
        <f t="shared" si="70"/>
        <v/>
      </c>
      <c r="J882" s="82"/>
      <c r="K882" s="82"/>
    </row>
    <row r="883" spans="2:11" ht="15" customHeight="1">
      <c r="B883" s="9">
        <v>27</v>
      </c>
      <c r="C883" s="23" t="str">
        <f t="shared" si="64"/>
        <v/>
      </c>
      <c r="D883" s="23" t="str">
        <f t="shared" si="65"/>
        <v/>
      </c>
      <c r="E883" s="12" t="str">
        <f t="shared" si="66"/>
        <v/>
      </c>
      <c r="F883" s="12" t="str">
        <f t="shared" si="67"/>
        <v/>
      </c>
      <c r="G883" s="12" t="str">
        <f t="shared" si="68"/>
        <v/>
      </c>
      <c r="H883" s="23" t="str">
        <f t="shared" si="69"/>
        <v/>
      </c>
      <c r="I883" s="82" t="str">
        <f t="shared" si="70"/>
        <v/>
      </c>
      <c r="J883" s="82"/>
      <c r="K883" s="82"/>
    </row>
    <row r="884" spans="2:11" ht="15" customHeight="1">
      <c r="B884" s="9">
        <v>28</v>
      </c>
      <c r="C884" s="23" t="str">
        <f t="shared" si="64"/>
        <v/>
      </c>
      <c r="D884" s="23" t="str">
        <f t="shared" si="65"/>
        <v/>
      </c>
      <c r="E884" s="12" t="str">
        <f t="shared" si="66"/>
        <v/>
      </c>
      <c r="F884" s="12" t="str">
        <f t="shared" si="67"/>
        <v/>
      </c>
      <c r="G884" s="12" t="str">
        <f t="shared" si="68"/>
        <v/>
      </c>
      <c r="H884" s="23" t="str">
        <f t="shared" si="69"/>
        <v/>
      </c>
      <c r="I884" s="82" t="str">
        <f t="shared" si="70"/>
        <v/>
      </c>
      <c r="J884" s="82"/>
      <c r="K884" s="82"/>
    </row>
    <row r="885" spans="2:11" ht="15" customHeight="1">
      <c r="B885" s="9">
        <v>29</v>
      </c>
      <c r="C885" s="23" t="str">
        <f t="shared" si="64"/>
        <v/>
      </c>
      <c r="D885" s="23" t="str">
        <f t="shared" si="65"/>
        <v/>
      </c>
      <c r="E885" s="12" t="str">
        <f t="shared" si="66"/>
        <v/>
      </c>
      <c r="F885" s="12" t="str">
        <f t="shared" si="67"/>
        <v/>
      </c>
      <c r="G885" s="12" t="str">
        <f t="shared" si="68"/>
        <v/>
      </c>
      <c r="H885" s="23" t="str">
        <f t="shared" si="69"/>
        <v/>
      </c>
      <c r="I885" s="82" t="str">
        <f t="shared" si="70"/>
        <v/>
      </c>
      <c r="J885" s="82"/>
      <c r="K885" s="82"/>
    </row>
    <row r="886" spans="2:11" ht="15" customHeight="1">
      <c r="B886" s="9">
        <v>30</v>
      </c>
      <c r="C886" s="23" t="str">
        <f t="shared" si="64"/>
        <v/>
      </c>
      <c r="D886" s="23" t="str">
        <f t="shared" si="65"/>
        <v/>
      </c>
      <c r="E886" s="12" t="str">
        <f t="shared" si="66"/>
        <v/>
      </c>
      <c r="F886" s="12" t="str">
        <f t="shared" si="67"/>
        <v/>
      </c>
      <c r="G886" s="12" t="str">
        <f t="shared" si="68"/>
        <v/>
      </c>
      <c r="H886" s="23" t="str">
        <f t="shared" si="69"/>
        <v/>
      </c>
      <c r="I886" s="82" t="str">
        <f t="shared" si="70"/>
        <v/>
      </c>
      <c r="J886" s="82"/>
      <c r="K886" s="82"/>
    </row>
    <row r="887" spans="2:11" ht="15" customHeight="1">
      <c r="B887" s="9">
        <v>31</v>
      </c>
      <c r="C887" s="23" t="str">
        <f t="shared" si="64"/>
        <v/>
      </c>
      <c r="D887" s="23" t="str">
        <f t="shared" si="65"/>
        <v/>
      </c>
      <c r="E887" s="12" t="str">
        <f t="shared" si="66"/>
        <v/>
      </c>
      <c r="F887" s="12" t="str">
        <f t="shared" si="67"/>
        <v/>
      </c>
      <c r="G887" s="12" t="str">
        <f t="shared" si="68"/>
        <v/>
      </c>
      <c r="H887" s="23" t="str">
        <f t="shared" si="69"/>
        <v/>
      </c>
      <c r="I887" s="82" t="str">
        <f t="shared" si="70"/>
        <v/>
      </c>
      <c r="J887" s="82"/>
      <c r="K887" s="82"/>
    </row>
    <row r="888" spans="2:11" ht="15" customHeight="1">
      <c r="B888" s="9">
        <v>32</v>
      </c>
      <c r="C888" s="23" t="str">
        <f t="shared" si="64"/>
        <v/>
      </c>
      <c r="D888" s="23" t="str">
        <f t="shared" si="65"/>
        <v/>
      </c>
      <c r="E888" s="12" t="str">
        <f t="shared" si="66"/>
        <v/>
      </c>
      <c r="F888" s="12" t="str">
        <f t="shared" si="67"/>
        <v/>
      </c>
      <c r="G888" s="12" t="str">
        <f t="shared" si="68"/>
        <v/>
      </c>
      <c r="H888" s="23" t="str">
        <f t="shared" si="69"/>
        <v/>
      </c>
      <c r="I888" s="82" t="str">
        <f t="shared" si="70"/>
        <v/>
      </c>
      <c r="J888" s="82"/>
      <c r="K888" s="82"/>
    </row>
    <row r="889" spans="2:11" ht="15" customHeight="1">
      <c r="B889" s="9">
        <v>33</v>
      </c>
      <c r="C889" s="23" t="str">
        <f t="shared" si="64"/>
        <v/>
      </c>
      <c r="D889" s="23" t="str">
        <f t="shared" si="65"/>
        <v/>
      </c>
      <c r="E889" s="12" t="str">
        <f t="shared" si="66"/>
        <v/>
      </c>
      <c r="F889" s="12" t="str">
        <f t="shared" si="67"/>
        <v/>
      </c>
      <c r="G889" s="12" t="str">
        <f t="shared" si="68"/>
        <v/>
      </c>
      <c r="H889" s="23" t="str">
        <f t="shared" si="69"/>
        <v/>
      </c>
      <c r="I889" s="82" t="str">
        <f t="shared" si="70"/>
        <v/>
      </c>
      <c r="J889" s="82"/>
      <c r="K889" s="82"/>
    </row>
    <row r="890" spans="2:11" ht="15" customHeight="1">
      <c r="B890" s="9">
        <v>34</v>
      </c>
      <c r="C890" s="23" t="str">
        <f t="shared" si="64"/>
        <v/>
      </c>
      <c r="D890" s="23" t="str">
        <f t="shared" si="65"/>
        <v/>
      </c>
      <c r="E890" s="12" t="str">
        <f t="shared" si="66"/>
        <v/>
      </c>
      <c r="F890" s="12" t="str">
        <f t="shared" si="67"/>
        <v/>
      </c>
      <c r="G890" s="12" t="str">
        <f t="shared" si="68"/>
        <v/>
      </c>
      <c r="H890" s="23" t="str">
        <f t="shared" si="69"/>
        <v/>
      </c>
      <c r="I890" s="82" t="str">
        <f t="shared" si="70"/>
        <v/>
      </c>
      <c r="J890" s="82"/>
      <c r="K890" s="82"/>
    </row>
    <row r="891" spans="2:11" ht="15" customHeight="1">
      <c r="B891" s="9">
        <v>35</v>
      </c>
      <c r="C891" s="23" t="str">
        <f t="shared" si="64"/>
        <v/>
      </c>
      <c r="D891" s="23" t="str">
        <f t="shared" si="65"/>
        <v/>
      </c>
      <c r="E891" s="12" t="str">
        <f t="shared" si="66"/>
        <v/>
      </c>
      <c r="F891" s="12" t="str">
        <f t="shared" si="67"/>
        <v/>
      </c>
      <c r="G891" s="12" t="str">
        <f t="shared" si="68"/>
        <v/>
      </c>
      <c r="H891" s="23" t="str">
        <f t="shared" si="69"/>
        <v/>
      </c>
      <c r="I891" s="82" t="str">
        <f t="shared" si="70"/>
        <v/>
      </c>
      <c r="J891" s="82"/>
      <c r="K891" s="82"/>
    </row>
    <row r="892" spans="2:11" ht="15" customHeight="1">
      <c r="B892" s="9">
        <v>36</v>
      </c>
      <c r="C892" s="23" t="str">
        <f t="shared" si="64"/>
        <v/>
      </c>
      <c r="D892" s="23" t="str">
        <f t="shared" si="65"/>
        <v/>
      </c>
      <c r="E892" s="12" t="str">
        <f t="shared" si="66"/>
        <v/>
      </c>
      <c r="F892" s="12" t="str">
        <f t="shared" si="67"/>
        <v/>
      </c>
      <c r="G892" s="12" t="str">
        <f t="shared" si="68"/>
        <v/>
      </c>
      <c r="H892" s="23" t="str">
        <f t="shared" si="69"/>
        <v/>
      </c>
      <c r="I892" s="82" t="str">
        <f t="shared" si="70"/>
        <v/>
      </c>
      <c r="J892" s="82"/>
      <c r="K892" s="82"/>
    </row>
    <row r="893" spans="2:11" ht="15" customHeight="1">
      <c r="B893" s="9">
        <v>37</v>
      </c>
      <c r="C893" s="23" t="str">
        <f t="shared" si="64"/>
        <v/>
      </c>
      <c r="D893" s="23" t="str">
        <f t="shared" si="65"/>
        <v/>
      </c>
      <c r="E893" s="12" t="str">
        <f t="shared" si="66"/>
        <v/>
      </c>
      <c r="F893" s="12" t="str">
        <f t="shared" si="67"/>
        <v/>
      </c>
      <c r="G893" s="12" t="str">
        <f t="shared" si="68"/>
        <v/>
      </c>
      <c r="H893" s="23" t="str">
        <f t="shared" si="69"/>
        <v/>
      </c>
      <c r="I893" s="82" t="str">
        <f t="shared" si="70"/>
        <v/>
      </c>
      <c r="J893" s="82"/>
      <c r="K893" s="82"/>
    </row>
    <row r="894" spans="2:11" ht="15" customHeight="1">
      <c r="B894" s="9">
        <v>38</v>
      </c>
      <c r="C894" s="23" t="str">
        <f t="shared" si="64"/>
        <v/>
      </c>
      <c r="D894" s="23" t="str">
        <f t="shared" si="65"/>
        <v/>
      </c>
      <c r="E894" s="12" t="str">
        <f t="shared" si="66"/>
        <v/>
      </c>
      <c r="F894" s="12" t="str">
        <f t="shared" si="67"/>
        <v/>
      </c>
      <c r="G894" s="12" t="str">
        <f t="shared" si="68"/>
        <v/>
      </c>
      <c r="H894" s="23" t="str">
        <f t="shared" si="69"/>
        <v/>
      </c>
      <c r="I894" s="82" t="str">
        <f t="shared" si="70"/>
        <v/>
      </c>
      <c r="J894" s="82"/>
      <c r="K894" s="82"/>
    </row>
    <row r="895" spans="2:11" ht="15" customHeight="1">
      <c r="B895" s="9">
        <v>39</v>
      </c>
      <c r="C895" s="23" t="str">
        <f t="shared" si="64"/>
        <v/>
      </c>
      <c r="D895" s="23" t="str">
        <f t="shared" si="65"/>
        <v/>
      </c>
      <c r="E895" s="12" t="str">
        <f t="shared" si="66"/>
        <v/>
      </c>
      <c r="F895" s="12" t="str">
        <f t="shared" si="67"/>
        <v/>
      </c>
      <c r="G895" s="12" t="str">
        <f t="shared" si="68"/>
        <v/>
      </c>
      <c r="H895" s="23" t="str">
        <f t="shared" si="69"/>
        <v/>
      </c>
      <c r="I895" s="82" t="str">
        <f t="shared" si="70"/>
        <v/>
      </c>
      <c r="J895" s="82"/>
      <c r="K895" s="82"/>
    </row>
    <row r="896" spans="2:11" ht="15" customHeight="1">
      <c r="B896" s="9">
        <v>40</v>
      </c>
      <c r="C896" s="23" t="str">
        <f t="shared" si="64"/>
        <v/>
      </c>
      <c r="D896" s="23" t="str">
        <f t="shared" si="65"/>
        <v/>
      </c>
      <c r="E896" s="12" t="str">
        <f t="shared" si="66"/>
        <v/>
      </c>
      <c r="F896" s="12" t="str">
        <f t="shared" si="67"/>
        <v/>
      </c>
      <c r="G896" s="12" t="str">
        <f t="shared" si="68"/>
        <v/>
      </c>
      <c r="H896" s="23" t="str">
        <f t="shared" si="69"/>
        <v/>
      </c>
      <c r="I896" s="82" t="str">
        <f t="shared" si="70"/>
        <v/>
      </c>
      <c r="J896" s="82"/>
      <c r="K896" s="82"/>
    </row>
    <row r="897" spans="2:11" ht="15" customHeight="1">
      <c r="B897" s="9">
        <v>41</v>
      </c>
      <c r="C897" s="23" t="str">
        <f t="shared" si="64"/>
        <v/>
      </c>
      <c r="D897" s="23" t="str">
        <f t="shared" si="65"/>
        <v/>
      </c>
      <c r="E897" s="12" t="str">
        <f t="shared" si="66"/>
        <v/>
      </c>
      <c r="F897" s="12" t="str">
        <f t="shared" si="67"/>
        <v/>
      </c>
      <c r="G897" s="12" t="str">
        <f t="shared" si="68"/>
        <v/>
      </c>
      <c r="H897" s="23" t="str">
        <f t="shared" si="69"/>
        <v/>
      </c>
      <c r="I897" s="82" t="str">
        <f t="shared" si="70"/>
        <v/>
      </c>
      <c r="J897" s="82"/>
      <c r="K897" s="82"/>
    </row>
    <row r="898" spans="2:11" ht="15" customHeight="1">
      <c r="B898" s="9">
        <v>42</v>
      </c>
      <c r="C898" s="23" t="str">
        <f t="shared" si="64"/>
        <v/>
      </c>
      <c r="D898" s="23" t="str">
        <f t="shared" si="65"/>
        <v/>
      </c>
      <c r="E898" s="12" t="str">
        <f t="shared" si="66"/>
        <v/>
      </c>
      <c r="F898" s="12" t="str">
        <f t="shared" si="67"/>
        <v/>
      </c>
      <c r="G898" s="12" t="str">
        <f t="shared" si="68"/>
        <v/>
      </c>
      <c r="H898" s="23" t="str">
        <f t="shared" si="69"/>
        <v/>
      </c>
      <c r="I898" s="82" t="str">
        <f t="shared" si="70"/>
        <v/>
      </c>
      <c r="J898" s="82"/>
      <c r="K898" s="82"/>
    </row>
    <row r="899" spans="2:11" ht="15" customHeight="1">
      <c r="B899" s="9">
        <v>43</v>
      </c>
      <c r="C899" s="23" t="str">
        <f t="shared" si="64"/>
        <v/>
      </c>
      <c r="D899" s="23" t="str">
        <f t="shared" si="65"/>
        <v/>
      </c>
      <c r="E899" s="12" t="str">
        <f t="shared" si="66"/>
        <v/>
      </c>
      <c r="F899" s="12" t="str">
        <f t="shared" si="67"/>
        <v/>
      </c>
      <c r="G899" s="12" t="str">
        <f t="shared" si="68"/>
        <v/>
      </c>
      <c r="H899" s="23" t="str">
        <f t="shared" si="69"/>
        <v/>
      </c>
      <c r="I899" s="82" t="str">
        <f t="shared" si="70"/>
        <v/>
      </c>
      <c r="J899" s="82"/>
      <c r="K899" s="82"/>
    </row>
    <row r="900" spans="2:11" ht="15" customHeight="1">
      <c r="B900" s="9">
        <v>44</v>
      </c>
      <c r="C900" s="23" t="str">
        <f t="shared" si="64"/>
        <v/>
      </c>
      <c r="D900" s="23" t="str">
        <f t="shared" si="65"/>
        <v/>
      </c>
      <c r="E900" s="12" t="str">
        <f t="shared" si="66"/>
        <v/>
      </c>
      <c r="F900" s="12" t="str">
        <f t="shared" si="67"/>
        <v/>
      </c>
      <c r="G900" s="12" t="str">
        <f t="shared" si="68"/>
        <v/>
      </c>
      <c r="H900" s="23" t="str">
        <f t="shared" si="69"/>
        <v/>
      </c>
      <c r="I900" s="82" t="str">
        <f t="shared" si="70"/>
        <v/>
      </c>
      <c r="J900" s="82"/>
      <c r="K900" s="82"/>
    </row>
    <row r="901" spans="2:11" ht="15" customHeight="1">
      <c r="B901" s="9">
        <v>45</v>
      </c>
      <c r="C901" s="23" t="str">
        <f t="shared" si="64"/>
        <v/>
      </c>
      <c r="D901" s="23" t="str">
        <f t="shared" si="65"/>
        <v/>
      </c>
      <c r="E901" s="12" t="str">
        <f t="shared" si="66"/>
        <v/>
      </c>
      <c r="F901" s="12" t="str">
        <f t="shared" si="67"/>
        <v/>
      </c>
      <c r="G901" s="12" t="str">
        <f t="shared" si="68"/>
        <v/>
      </c>
      <c r="H901" s="23" t="str">
        <f t="shared" si="69"/>
        <v/>
      </c>
      <c r="I901" s="82" t="str">
        <f t="shared" si="70"/>
        <v/>
      </c>
      <c r="J901" s="82"/>
      <c r="K901" s="82"/>
    </row>
    <row r="902" spans="2:11" ht="15" customHeight="1">
      <c r="B902" s="9">
        <v>46</v>
      </c>
      <c r="C902" s="23" t="str">
        <f t="shared" si="64"/>
        <v/>
      </c>
      <c r="D902" s="23" t="str">
        <f t="shared" si="65"/>
        <v/>
      </c>
      <c r="E902" s="12" t="str">
        <f t="shared" si="66"/>
        <v/>
      </c>
      <c r="F902" s="12" t="str">
        <f t="shared" si="67"/>
        <v/>
      </c>
      <c r="G902" s="12" t="str">
        <f t="shared" si="68"/>
        <v/>
      </c>
      <c r="H902" s="23" t="str">
        <f t="shared" si="69"/>
        <v/>
      </c>
      <c r="I902" s="82" t="str">
        <f t="shared" si="70"/>
        <v/>
      </c>
      <c r="J902" s="82"/>
      <c r="K902" s="82"/>
    </row>
    <row r="903" spans="2:11" ht="15" customHeight="1">
      <c r="B903" s="9">
        <v>47</v>
      </c>
      <c r="C903" s="23" t="str">
        <f t="shared" si="64"/>
        <v/>
      </c>
      <c r="D903" s="23" t="str">
        <f t="shared" si="65"/>
        <v/>
      </c>
      <c r="E903" s="12" t="str">
        <f t="shared" si="66"/>
        <v/>
      </c>
      <c r="F903" s="12" t="str">
        <f t="shared" si="67"/>
        <v/>
      </c>
      <c r="G903" s="12" t="str">
        <f t="shared" si="68"/>
        <v/>
      </c>
      <c r="H903" s="23" t="str">
        <f t="shared" si="69"/>
        <v/>
      </c>
      <c r="I903" s="82" t="str">
        <f t="shared" si="70"/>
        <v/>
      </c>
      <c r="J903" s="82"/>
      <c r="K903" s="82"/>
    </row>
    <row r="904" spans="2:11" ht="15" customHeight="1">
      <c r="B904" s="9">
        <v>48</v>
      </c>
      <c r="C904" s="23" t="str">
        <f t="shared" si="64"/>
        <v/>
      </c>
      <c r="D904" s="23" t="str">
        <f t="shared" si="65"/>
        <v/>
      </c>
      <c r="E904" s="12" t="str">
        <f t="shared" si="66"/>
        <v/>
      </c>
      <c r="F904" s="12" t="str">
        <f t="shared" si="67"/>
        <v/>
      </c>
      <c r="G904" s="12" t="str">
        <f t="shared" si="68"/>
        <v/>
      </c>
      <c r="H904" s="23" t="str">
        <f t="shared" si="69"/>
        <v/>
      </c>
      <c r="I904" s="82" t="str">
        <f t="shared" si="70"/>
        <v/>
      </c>
      <c r="J904" s="82"/>
      <c r="K904" s="82"/>
    </row>
    <row r="905" spans="2:11" ht="15" customHeight="1">
      <c r="B905" s="9">
        <v>49</v>
      </c>
      <c r="C905" s="23" t="str">
        <f t="shared" si="64"/>
        <v/>
      </c>
      <c r="D905" s="23" t="str">
        <f t="shared" si="65"/>
        <v/>
      </c>
      <c r="E905" s="12" t="str">
        <f t="shared" si="66"/>
        <v/>
      </c>
      <c r="F905" s="12" t="str">
        <f t="shared" si="67"/>
        <v/>
      </c>
      <c r="G905" s="12" t="str">
        <f t="shared" si="68"/>
        <v/>
      </c>
      <c r="H905" s="23" t="str">
        <f t="shared" si="69"/>
        <v/>
      </c>
      <c r="I905" s="82" t="str">
        <f t="shared" si="70"/>
        <v/>
      </c>
      <c r="J905" s="82"/>
      <c r="K905" s="82"/>
    </row>
    <row r="906" spans="2:11" ht="15" customHeight="1">
      <c r="B906" s="9">
        <v>50</v>
      </c>
      <c r="C906" s="23" t="str">
        <f t="shared" si="64"/>
        <v/>
      </c>
      <c r="D906" s="23" t="str">
        <f t="shared" si="65"/>
        <v/>
      </c>
      <c r="E906" s="12" t="str">
        <f t="shared" si="66"/>
        <v/>
      </c>
      <c r="F906" s="12" t="str">
        <f t="shared" si="67"/>
        <v/>
      </c>
      <c r="G906" s="12" t="str">
        <f t="shared" si="68"/>
        <v/>
      </c>
      <c r="H906" s="23" t="str">
        <f t="shared" si="69"/>
        <v/>
      </c>
      <c r="I906" s="82" t="str">
        <f t="shared" si="70"/>
        <v/>
      </c>
      <c r="J906" s="82"/>
      <c r="K906" s="82"/>
    </row>
    <row r="907" spans="2:11" ht="15" customHeight="1">
      <c r="B907" s="9"/>
      <c r="C907" s="27"/>
      <c r="D907" s="27"/>
      <c r="E907" s="41"/>
      <c r="F907" s="41"/>
      <c r="G907" s="41"/>
      <c r="H907" s="22" t="s">
        <v>60</v>
      </c>
      <c r="I907" s="85">
        <f>SUM(I857:I906)</f>
        <v>0</v>
      </c>
      <c r="J907" s="85"/>
      <c r="K907" s="85"/>
    </row>
    <row r="908" spans="2:11" ht="15" customHeight="1">
      <c r="B908" s="9"/>
      <c r="C908" s="28" t="s">
        <v>99</v>
      </c>
      <c r="D908" s="34"/>
      <c r="E908" s="42"/>
      <c r="F908" s="42"/>
      <c r="G908" s="42"/>
      <c r="H908" s="34"/>
      <c r="I908" s="87"/>
      <c r="J908" s="87"/>
      <c r="K908" s="87"/>
    </row>
    <row r="909" spans="2:11" ht="15" customHeight="1">
      <c r="B909" s="9"/>
      <c r="C909" s="22" t="s">
        <v>1</v>
      </c>
      <c r="D909" s="22" t="s">
        <v>5</v>
      </c>
      <c r="E909" s="22" t="s">
        <v>32</v>
      </c>
      <c r="F909" s="22" t="s">
        <v>21</v>
      </c>
      <c r="G909" s="22" t="s">
        <v>12</v>
      </c>
      <c r="H909" s="22" t="s">
        <v>13</v>
      </c>
      <c r="I909" s="81" t="s">
        <v>83</v>
      </c>
      <c r="J909" s="100"/>
      <c r="K909" s="111"/>
    </row>
    <row r="910" spans="2:11" ht="15" customHeight="1">
      <c r="B910" s="9">
        <v>1</v>
      </c>
      <c r="C910" s="29" t="str">
        <f t="shared" ref="C910:C959" si="71">IFERROR(VLOOKUP("生きがいを高める活動"&amp;B910,$A$4:$J$671,3,FALSE),"")</f>
        <v/>
      </c>
      <c r="D910" s="29" t="str">
        <f t="shared" ref="D910:D959" si="72">IFERROR(VLOOKUP("生きがいを高める活動"&amp;B910,$A$4:$J$671,4,FALSE),"")</f>
        <v/>
      </c>
      <c r="E910" s="43" t="str">
        <f t="shared" ref="E910:E959" si="73">IFERROR(VLOOKUP("生きがいを高める活動"&amp;B910,$A$4:$J$671,5,FALSE),"")</f>
        <v/>
      </c>
      <c r="F910" s="43" t="str">
        <f t="shared" ref="F910:F959" si="74">IFERROR(VLOOKUP("生きがいを高める活動"&amp;B910,$A$4:$J$671,6,FALSE),"")</f>
        <v/>
      </c>
      <c r="G910" s="43" t="str">
        <f t="shared" ref="G910:G959" si="75">IFERROR(VLOOKUP("生きがいを高める活動"&amp;B910,$A$4:$J$671,7,FALSE),"")</f>
        <v/>
      </c>
      <c r="H910" s="29" t="str">
        <f t="shared" ref="H910:H959" si="76">IFERROR(VLOOKUP("生きがいを高める活動"&amp;B910,$A$4:$J$671,8,FALSE),"")</f>
        <v/>
      </c>
      <c r="I910" s="88" t="str">
        <f t="shared" ref="I910:I959" si="77">IFERROR(VLOOKUP("生きがいを高める活動"&amp;B910,$A$4:$J$671,10,FALSE),"")</f>
        <v/>
      </c>
      <c r="J910" s="88"/>
      <c r="K910" s="88"/>
    </row>
    <row r="911" spans="2:11" ht="15" customHeight="1">
      <c r="B911" s="9">
        <v>2</v>
      </c>
      <c r="C911" s="29" t="str">
        <f t="shared" si="71"/>
        <v/>
      </c>
      <c r="D911" s="29" t="str">
        <f t="shared" si="72"/>
        <v/>
      </c>
      <c r="E911" s="43" t="str">
        <f t="shared" si="73"/>
        <v/>
      </c>
      <c r="F911" s="43" t="str">
        <f t="shared" si="74"/>
        <v/>
      </c>
      <c r="G911" s="43" t="str">
        <f t="shared" si="75"/>
        <v/>
      </c>
      <c r="H911" s="29" t="str">
        <f t="shared" si="76"/>
        <v/>
      </c>
      <c r="I911" s="88" t="str">
        <f t="shared" si="77"/>
        <v/>
      </c>
      <c r="J911" s="88"/>
      <c r="K911" s="88"/>
    </row>
    <row r="912" spans="2:11" ht="15" customHeight="1">
      <c r="B912" s="9">
        <v>3</v>
      </c>
      <c r="C912" s="29" t="str">
        <f t="shared" si="71"/>
        <v/>
      </c>
      <c r="D912" s="29" t="str">
        <f t="shared" si="72"/>
        <v/>
      </c>
      <c r="E912" s="43" t="str">
        <f t="shared" si="73"/>
        <v/>
      </c>
      <c r="F912" s="43" t="str">
        <f t="shared" si="74"/>
        <v/>
      </c>
      <c r="G912" s="43" t="str">
        <f t="shared" si="75"/>
        <v/>
      </c>
      <c r="H912" s="29" t="str">
        <f t="shared" si="76"/>
        <v/>
      </c>
      <c r="I912" s="88" t="str">
        <f t="shared" si="77"/>
        <v/>
      </c>
      <c r="J912" s="88"/>
      <c r="K912" s="88"/>
    </row>
    <row r="913" spans="2:11" ht="15" customHeight="1">
      <c r="B913" s="9">
        <v>4</v>
      </c>
      <c r="C913" s="29" t="str">
        <f t="shared" si="71"/>
        <v/>
      </c>
      <c r="D913" s="29" t="str">
        <f t="shared" si="72"/>
        <v/>
      </c>
      <c r="E913" s="43" t="str">
        <f t="shared" si="73"/>
        <v/>
      </c>
      <c r="F913" s="43" t="str">
        <f t="shared" si="74"/>
        <v/>
      </c>
      <c r="G913" s="43" t="str">
        <f t="shared" si="75"/>
        <v/>
      </c>
      <c r="H913" s="29" t="str">
        <f t="shared" si="76"/>
        <v/>
      </c>
      <c r="I913" s="88" t="str">
        <f t="shared" si="77"/>
        <v/>
      </c>
      <c r="J913" s="88"/>
      <c r="K913" s="88"/>
    </row>
    <row r="914" spans="2:11" ht="15" customHeight="1">
      <c r="B914" s="9">
        <v>5</v>
      </c>
      <c r="C914" s="29" t="str">
        <f t="shared" si="71"/>
        <v/>
      </c>
      <c r="D914" s="29" t="str">
        <f t="shared" si="72"/>
        <v/>
      </c>
      <c r="E914" s="43" t="str">
        <f t="shared" si="73"/>
        <v/>
      </c>
      <c r="F914" s="43" t="str">
        <f t="shared" si="74"/>
        <v/>
      </c>
      <c r="G914" s="43" t="str">
        <f t="shared" si="75"/>
        <v/>
      </c>
      <c r="H914" s="29" t="str">
        <f t="shared" si="76"/>
        <v/>
      </c>
      <c r="I914" s="88" t="str">
        <f t="shared" si="77"/>
        <v/>
      </c>
      <c r="J914" s="88"/>
      <c r="K914" s="88"/>
    </row>
    <row r="915" spans="2:11" ht="15" customHeight="1">
      <c r="B915" s="9">
        <v>6</v>
      </c>
      <c r="C915" s="29" t="str">
        <f t="shared" si="71"/>
        <v/>
      </c>
      <c r="D915" s="29" t="str">
        <f t="shared" si="72"/>
        <v/>
      </c>
      <c r="E915" s="43" t="str">
        <f t="shared" si="73"/>
        <v/>
      </c>
      <c r="F915" s="43" t="str">
        <f t="shared" si="74"/>
        <v/>
      </c>
      <c r="G915" s="43" t="str">
        <f t="shared" si="75"/>
        <v/>
      </c>
      <c r="H915" s="29" t="str">
        <f t="shared" si="76"/>
        <v/>
      </c>
      <c r="I915" s="88" t="str">
        <f t="shared" si="77"/>
        <v/>
      </c>
      <c r="J915" s="88"/>
      <c r="K915" s="88"/>
    </row>
    <row r="916" spans="2:11" ht="15" customHeight="1">
      <c r="B916" s="9">
        <v>7</v>
      </c>
      <c r="C916" s="29" t="str">
        <f t="shared" si="71"/>
        <v/>
      </c>
      <c r="D916" s="29" t="str">
        <f t="shared" si="72"/>
        <v/>
      </c>
      <c r="E916" s="43" t="str">
        <f t="shared" si="73"/>
        <v/>
      </c>
      <c r="F916" s="43" t="str">
        <f t="shared" si="74"/>
        <v/>
      </c>
      <c r="G916" s="43" t="str">
        <f t="shared" si="75"/>
        <v/>
      </c>
      <c r="H916" s="29" t="str">
        <f t="shared" si="76"/>
        <v/>
      </c>
      <c r="I916" s="88" t="str">
        <f t="shared" si="77"/>
        <v/>
      </c>
      <c r="J916" s="88"/>
      <c r="K916" s="88"/>
    </row>
    <row r="917" spans="2:11" ht="15" customHeight="1">
      <c r="B917" s="9">
        <v>8</v>
      </c>
      <c r="C917" s="29" t="str">
        <f t="shared" si="71"/>
        <v/>
      </c>
      <c r="D917" s="29" t="str">
        <f t="shared" si="72"/>
        <v/>
      </c>
      <c r="E917" s="43" t="str">
        <f t="shared" si="73"/>
        <v/>
      </c>
      <c r="F917" s="43" t="str">
        <f t="shared" si="74"/>
        <v/>
      </c>
      <c r="G917" s="43" t="str">
        <f t="shared" si="75"/>
        <v/>
      </c>
      <c r="H917" s="29" t="str">
        <f t="shared" si="76"/>
        <v/>
      </c>
      <c r="I917" s="88" t="str">
        <f t="shared" si="77"/>
        <v/>
      </c>
      <c r="J917" s="88"/>
      <c r="K917" s="88"/>
    </row>
    <row r="918" spans="2:11" ht="15" customHeight="1">
      <c r="B918" s="9">
        <v>9</v>
      </c>
      <c r="C918" s="29" t="str">
        <f t="shared" si="71"/>
        <v/>
      </c>
      <c r="D918" s="29" t="str">
        <f t="shared" si="72"/>
        <v/>
      </c>
      <c r="E918" s="43" t="str">
        <f t="shared" si="73"/>
        <v/>
      </c>
      <c r="F918" s="43" t="str">
        <f t="shared" si="74"/>
        <v/>
      </c>
      <c r="G918" s="43" t="str">
        <f t="shared" si="75"/>
        <v/>
      </c>
      <c r="H918" s="29" t="str">
        <f t="shared" si="76"/>
        <v/>
      </c>
      <c r="I918" s="88" t="str">
        <f t="shared" si="77"/>
        <v/>
      </c>
      <c r="J918" s="88"/>
      <c r="K918" s="88"/>
    </row>
    <row r="919" spans="2:11" ht="15" customHeight="1">
      <c r="B919" s="9">
        <v>10</v>
      </c>
      <c r="C919" s="29" t="str">
        <f t="shared" si="71"/>
        <v/>
      </c>
      <c r="D919" s="29" t="str">
        <f t="shared" si="72"/>
        <v/>
      </c>
      <c r="E919" s="43" t="str">
        <f t="shared" si="73"/>
        <v/>
      </c>
      <c r="F919" s="43" t="str">
        <f t="shared" si="74"/>
        <v/>
      </c>
      <c r="G919" s="43" t="str">
        <f t="shared" si="75"/>
        <v/>
      </c>
      <c r="H919" s="29" t="str">
        <f t="shared" si="76"/>
        <v/>
      </c>
      <c r="I919" s="88" t="str">
        <f t="shared" si="77"/>
        <v/>
      </c>
      <c r="J919" s="88"/>
      <c r="K919" s="88"/>
    </row>
    <row r="920" spans="2:11" ht="15" customHeight="1">
      <c r="B920" s="9">
        <v>11</v>
      </c>
      <c r="C920" s="29" t="str">
        <f t="shared" si="71"/>
        <v/>
      </c>
      <c r="D920" s="29" t="str">
        <f t="shared" si="72"/>
        <v/>
      </c>
      <c r="E920" s="43" t="str">
        <f t="shared" si="73"/>
        <v/>
      </c>
      <c r="F920" s="43" t="str">
        <f t="shared" si="74"/>
        <v/>
      </c>
      <c r="G920" s="43" t="str">
        <f t="shared" si="75"/>
        <v/>
      </c>
      <c r="H920" s="29" t="str">
        <f t="shared" si="76"/>
        <v/>
      </c>
      <c r="I920" s="88" t="str">
        <f t="shared" si="77"/>
        <v/>
      </c>
      <c r="J920" s="88"/>
      <c r="K920" s="88"/>
    </row>
    <row r="921" spans="2:11" ht="15" customHeight="1">
      <c r="B921" s="9">
        <v>12</v>
      </c>
      <c r="C921" s="29" t="str">
        <f t="shared" si="71"/>
        <v/>
      </c>
      <c r="D921" s="29" t="str">
        <f t="shared" si="72"/>
        <v/>
      </c>
      <c r="E921" s="43" t="str">
        <f t="shared" si="73"/>
        <v/>
      </c>
      <c r="F921" s="43" t="str">
        <f t="shared" si="74"/>
        <v/>
      </c>
      <c r="G921" s="43" t="str">
        <f t="shared" si="75"/>
        <v/>
      </c>
      <c r="H921" s="29" t="str">
        <f t="shared" si="76"/>
        <v/>
      </c>
      <c r="I921" s="88" t="str">
        <f t="shared" si="77"/>
        <v/>
      </c>
      <c r="J921" s="88"/>
      <c r="K921" s="88"/>
    </row>
    <row r="922" spans="2:11" ht="15" customHeight="1">
      <c r="B922" s="9">
        <v>13</v>
      </c>
      <c r="C922" s="29" t="str">
        <f t="shared" si="71"/>
        <v/>
      </c>
      <c r="D922" s="29" t="str">
        <f t="shared" si="72"/>
        <v/>
      </c>
      <c r="E922" s="43" t="str">
        <f t="shared" si="73"/>
        <v/>
      </c>
      <c r="F922" s="43" t="str">
        <f t="shared" si="74"/>
        <v/>
      </c>
      <c r="G922" s="43" t="str">
        <f t="shared" si="75"/>
        <v/>
      </c>
      <c r="H922" s="29" t="str">
        <f t="shared" si="76"/>
        <v/>
      </c>
      <c r="I922" s="88" t="str">
        <f t="shared" si="77"/>
        <v/>
      </c>
      <c r="J922" s="88"/>
      <c r="K922" s="88"/>
    </row>
    <row r="923" spans="2:11" ht="15" customHeight="1">
      <c r="B923" s="9">
        <v>14</v>
      </c>
      <c r="C923" s="29" t="str">
        <f t="shared" si="71"/>
        <v/>
      </c>
      <c r="D923" s="29" t="str">
        <f t="shared" si="72"/>
        <v/>
      </c>
      <c r="E923" s="43" t="str">
        <f t="shared" si="73"/>
        <v/>
      </c>
      <c r="F923" s="43" t="str">
        <f t="shared" si="74"/>
        <v/>
      </c>
      <c r="G923" s="43" t="str">
        <f t="shared" si="75"/>
        <v/>
      </c>
      <c r="H923" s="29" t="str">
        <f t="shared" si="76"/>
        <v/>
      </c>
      <c r="I923" s="88" t="str">
        <f t="shared" si="77"/>
        <v/>
      </c>
      <c r="J923" s="88"/>
      <c r="K923" s="88"/>
    </row>
    <row r="924" spans="2:11" ht="15" customHeight="1">
      <c r="B924" s="9">
        <v>15</v>
      </c>
      <c r="C924" s="29" t="str">
        <f t="shared" si="71"/>
        <v/>
      </c>
      <c r="D924" s="29" t="str">
        <f t="shared" si="72"/>
        <v/>
      </c>
      <c r="E924" s="43" t="str">
        <f t="shared" si="73"/>
        <v/>
      </c>
      <c r="F924" s="43" t="str">
        <f t="shared" si="74"/>
        <v/>
      </c>
      <c r="G924" s="43" t="str">
        <f t="shared" si="75"/>
        <v/>
      </c>
      <c r="H924" s="29" t="str">
        <f t="shared" si="76"/>
        <v/>
      </c>
      <c r="I924" s="88" t="str">
        <f t="shared" si="77"/>
        <v/>
      </c>
      <c r="J924" s="88"/>
      <c r="K924" s="88"/>
    </row>
    <row r="925" spans="2:11" ht="15" customHeight="1">
      <c r="B925" s="9">
        <v>16</v>
      </c>
      <c r="C925" s="29" t="str">
        <f t="shared" si="71"/>
        <v/>
      </c>
      <c r="D925" s="29" t="str">
        <f t="shared" si="72"/>
        <v/>
      </c>
      <c r="E925" s="43" t="str">
        <f t="shared" si="73"/>
        <v/>
      </c>
      <c r="F925" s="43" t="str">
        <f t="shared" si="74"/>
        <v/>
      </c>
      <c r="G925" s="43" t="str">
        <f t="shared" si="75"/>
        <v/>
      </c>
      <c r="H925" s="29" t="str">
        <f t="shared" si="76"/>
        <v/>
      </c>
      <c r="I925" s="88" t="str">
        <f t="shared" si="77"/>
        <v/>
      </c>
      <c r="J925" s="88"/>
      <c r="K925" s="88"/>
    </row>
    <row r="926" spans="2:11" ht="15" customHeight="1">
      <c r="B926" s="9">
        <v>17</v>
      </c>
      <c r="C926" s="29" t="str">
        <f t="shared" si="71"/>
        <v/>
      </c>
      <c r="D926" s="29" t="str">
        <f t="shared" si="72"/>
        <v/>
      </c>
      <c r="E926" s="43" t="str">
        <f t="shared" si="73"/>
        <v/>
      </c>
      <c r="F926" s="43" t="str">
        <f t="shared" si="74"/>
        <v/>
      </c>
      <c r="G926" s="43" t="str">
        <f t="shared" si="75"/>
        <v/>
      </c>
      <c r="H926" s="29" t="str">
        <f t="shared" si="76"/>
        <v/>
      </c>
      <c r="I926" s="88" t="str">
        <f t="shared" si="77"/>
        <v/>
      </c>
      <c r="J926" s="88"/>
      <c r="K926" s="88"/>
    </row>
    <row r="927" spans="2:11" ht="15" customHeight="1">
      <c r="B927" s="9">
        <v>18</v>
      </c>
      <c r="C927" s="29" t="str">
        <f t="shared" si="71"/>
        <v/>
      </c>
      <c r="D927" s="29" t="str">
        <f t="shared" si="72"/>
        <v/>
      </c>
      <c r="E927" s="43" t="str">
        <f t="shared" si="73"/>
        <v/>
      </c>
      <c r="F927" s="43" t="str">
        <f t="shared" si="74"/>
        <v/>
      </c>
      <c r="G927" s="43" t="str">
        <f t="shared" si="75"/>
        <v/>
      </c>
      <c r="H927" s="29" t="str">
        <f t="shared" si="76"/>
        <v/>
      </c>
      <c r="I927" s="88" t="str">
        <f t="shared" si="77"/>
        <v/>
      </c>
      <c r="J927" s="88"/>
      <c r="K927" s="88"/>
    </row>
    <row r="928" spans="2:11" ht="15" customHeight="1">
      <c r="B928" s="9">
        <v>19</v>
      </c>
      <c r="C928" s="29" t="str">
        <f t="shared" si="71"/>
        <v/>
      </c>
      <c r="D928" s="29" t="str">
        <f t="shared" si="72"/>
        <v/>
      </c>
      <c r="E928" s="43" t="str">
        <f t="shared" si="73"/>
        <v/>
      </c>
      <c r="F928" s="43" t="str">
        <f t="shared" si="74"/>
        <v/>
      </c>
      <c r="G928" s="43" t="str">
        <f t="shared" si="75"/>
        <v/>
      </c>
      <c r="H928" s="29" t="str">
        <f t="shared" si="76"/>
        <v/>
      </c>
      <c r="I928" s="88" t="str">
        <f t="shared" si="77"/>
        <v/>
      </c>
      <c r="J928" s="88"/>
      <c r="K928" s="88"/>
    </row>
    <row r="929" spans="2:11" ht="15" customHeight="1">
      <c r="B929" s="9">
        <v>20</v>
      </c>
      <c r="C929" s="29" t="str">
        <f t="shared" si="71"/>
        <v/>
      </c>
      <c r="D929" s="29" t="str">
        <f t="shared" si="72"/>
        <v/>
      </c>
      <c r="E929" s="43" t="str">
        <f t="shared" si="73"/>
        <v/>
      </c>
      <c r="F929" s="43" t="str">
        <f t="shared" si="74"/>
        <v/>
      </c>
      <c r="G929" s="43" t="str">
        <f t="shared" si="75"/>
        <v/>
      </c>
      <c r="H929" s="29" t="str">
        <f t="shared" si="76"/>
        <v/>
      </c>
      <c r="I929" s="88" t="str">
        <f t="shared" si="77"/>
        <v/>
      </c>
      <c r="J929" s="88"/>
      <c r="K929" s="88"/>
    </row>
    <row r="930" spans="2:11" ht="15" customHeight="1">
      <c r="B930" s="9">
        <v>21</v>
      </c>
      <c r="C930" s="29" t="str">
        <f t="shared" si="71"/>
        <v/>
      </c>
      <c r="D930" s="29" t="str">
        <f t="shared" si="72"/>
        <v/>
      </c>
      <c r="E930" s="43" t="str">
        <f t="shared" si="73"/>
        <v/>
      </c>
      <c r="F930" s="43" t="str">
        <f t="shared" si="74"/>
        <v/>
      </c>
      <c r="G930" s="43" t="str">
        <f t="shared" si="75"/>
        <v/>
      </c>
      <c r="H930" s="29" t="str">
        <f t="shared" si="76"/>
        <v/>
      </c>
      <c r="I930" s="88" t="str">
        <f t="shared" si="77"/>
        <v/>
      </c>
      <c r="J930" s="88"/>
      <c r="K930" s="88"/>
    </row>
    <row r="931" spans="2:11" ht="15" customHeight="1">
      <c r="B931" s="9">
        <v>22</v>
      </c>
      <c r="C931" s="29" t="str">
        <f t="shared" si="71"/>
        <v/>
      </c>
      <c r="D931" s="29" t="str">
        <f t="shared" si="72"/>
        <v/>
      </c>
      <c r="E931" s="43" t="str">
        <f t="shared" si="73"/>
        <v/>
      </c>
      <c r="F931" s="43" t="str">
        <f t="shared" si="74"/>
        <v/>
      </c>
      <c r="G931" s="43" t="str">
        <f t="shared" si="75"/>
        <v/>
      </c>
      <c r="H931" s="29" t="str">
        <f t="shared" si="76"/>
        <v/>
      </c>
      <c r="I931" s="88" t="str">
        <f t="shared" si="77"/>
        <v/>
      </c>
      <c r="J931" s="88"/>
      <c r="K931" s="88"/>
    </row>
    <row r="932" spans="2:11" ht="15" customHeight="1">
      <c r="B932" s="9">
        <v>23</v>
      </c>
      <c r="C932" s="29" t="str">
        <f t="shared" si="71"/>
        <v/>
      </c>
      <c r="D932" s="29" t="str">
        <f t="shared" si="72"/>
        <v/>
      </c>
      <c r="E932" s="43" t="str">
        <f t="shared" si="73"/>
        <v/>
      </c>
      <c r="F932" s="43" t="str">
        <f t="shared" si="74"/>
        <v/>
      </c>
      <c r="G932" s="43" t="str">
        <f t="shared" si="75"/>
        <v/>
      </c>
      <c r="H932" s="29" t="str">
        <f t="shared" si="76"/>
        <v/>
      </c>
      <c r="I932" s="88" t="str">
        <f t="shared" si="77"/>
        <v/>
      </c>
      <c r="J932" s="88"/>
      <c r="K932" s="88"/>
    </row>
    <row r="933" spans="2:11" ht="15" customHeight="1">
      <c r="B933" s="9">
        <v>24</v>
      </c>
      <c r="C933" s="29" t="str">
        <f t="shared" si="71"/>
        <v/>
      </c>
      <c r="D933" s="29" t="str">
        <f t="shared" si="72"/>
        <v/>
      </c>
      <c r="E933" s="43" t="str">
        <f t="shared" si="73"/>
        <v/>
      </c>
      <c r="F933" s="43" t="str">
        <f t="shared" si="74"/>
        <v/>
      </c>
      <c r="G933" s="43" t="str">
        <f t="shared" si="75"/>
        <v/>
      </c>
      <c r="H933" s="29" t="str">
        <f t="shared" si="76"/>
        <v/>
      </c>
      <c r="I933" s="88" t="str">
        <f t="shared" si="77"/>
        <v/>
      </c>
      <c r="J933" s="88"/>
      <c r="K933" s="88"/>
    </row>
    <row r="934" spans="2:11" ht="15" customHeight="1">
      <c r="B934" s="9">
        <v>25</v>
      </c>
      <c r="C934" s="29" t="str">
        <f t="shared" si="71"/>
        <v/>
      </c>
      <c r="D934" s="29" t="str">
        <f t="shared" si="72"/>
        <v/>
      </c>
      <c r="E934" s="43" t="str">
        <f t="shared" si="73"/>
        <v/>
      </c>
      <c r="F934" s="43" t="str">
        <f t="shared" si="74"/>
        <v/>
      </c>
      <c r="G934" s="43" t="str">
        <f t="shared" si="75"/>
        <v/>
      </c>
      <c r="H934" s="29" t="str">
        <f t="shared" si="76"/>
        <v/>
      </c>
      <c r="I934" s="88" t="str">
        <f t="shared" si="77"/>
        <v/>
      </c>
      <c r="J934" s="88"/>
      <c r="K934" s="88"/>
    </row>
    <row r="935" spans="2:11" ht="15" customHeight="1">
      <c r="B935" s="9">
        <v>26</v>
      </c>
      <c r="C935" s="29" t="str">
        <f t="shared" si="71"/>
        <v/>
      </c>
      <c r="D935" s="29" t="str">
        <f t="shared" si="72"/>
        <v/>
      </c>
      <c r="E935" s="43" t="str">
        <f t="shared" si="73"/>
        <v/>
      </c>
      <c r="F935" s="43" t="str">
        <f t="shared" si="74"/>
        <v/>
      </c>
      <c r="G935" s="43" t="str">
        <f t="shared" si="75"/>
        <v/>
      </c>
      <c r="H935" s="29" t="str">
        <f t="shared" si="76"/>
        <v/>
      </c>
      <c r="I935" s="88" t="str">
        <f t="shared" si="77"/>
        <v/>
      </c>
      <c r="J935" s="88"/>
      <c r="K935" s="88"/>
    </row>
    <row r="936" spans="2:11" ht="15" customHeight="1">
      <c r="B936" s="9">
        <v>27</v>
      </c>
      <c r="C936" s="29" t="str">
        <f t="shared" si="71"/>
        <v/>
      </c>
      <c r="D936" s="29" t="str">
        <f t="shared" si="72"/>
        <v/>
      </c>
      <c r="E936" s="43" t="str">
        <f t="shared" si="73"/>
        <v/>
      </c>
      <c r="F936" s="43" t="str">
        <f t="shared" si="74"/>
        <v/>
      </c>
      <c r="G936" s="43" t="str">
        <f t="shared" si="75"/>
        <v/>
      </c>
      <c r="H936" s="29" t="str">
        <f t="shared" si="76"/>
        <v/>
      </c>
      <c r="I936" s="88" t="str">
        <f t="shared" si="77"/>
        <v/>
      </c>
      <c r="J936" s="88"/>
      <c r="K936" s="88"/>
    </row>
    <row r="937" spans="2:11" ht="15" customHeight="1">
      <c r="B937" s="9">
        <v>28</v>
      </c>
      <c r="C937" s="29" t="str">
        <f t="shared" si="71"/>
        <v/>
      </c>
      <c r="D937" s="29" t="str">
        <f t="shared" si="72"/>
        <v/>
      </c>
      <c r="E937" s="43" t="str">
        <f t="shared" si="73"/>
        <v/>
      </c>
      <c r="F937" s="43" t="str">
        <f t="shared" si="74"/>
        <v/>
      </c>
      <c r="G937" s="43" t="str">
        <f t="shared" si="75"/>
        <v/>
      </c>
      <c r="H937" s="29" t="str">
        <f t="shared" si="76"/>
        <v/>
      </c>
      <c r="I937" s="88" t="str">
        <f t="shared" si="77"/>
        <v/>
      </c>
      <c r="J937" s="88"/>
      <c r="K937" s="88"/>
    </row>
    <row r="938" spans="2:11" ht="15" customHeight="1">
      <c r="B938" s="9">
        <v>29</v>
      </c>
      <c r="C938" s="29" t="str">
        <f t="shared" si="71"/>
        <v/>
      </c>
      <c r="D938" s="29" t="str">
        <f t="shared" si="72"/>
        <v/>
      </c>
      <c r="E938" s="43" t="str">
        <f t="shared" si="73"/>
        <v/>
      </c>
      <c r="F938" s="43" t="str">
        <f t="shared" si="74"/>
        <v/>
      </c>
      <c r="G938" s="43" t="str">
        <f t="shared" si="75"/>
        <v/>
      </c>
      <c r="H938" s="29" t="str">
        <f t="shared" si="76"/>
        <v/>
      </c>
      <c r="I938" s="88" t="str">
        <f t="shared" si="77"/>
        <v/>
      </c>
      <c r="J938" s="88"/>
      <c r="K938" s="88"/>
    </row>
    <row r="939" spans="2:11" ht="15" customHeight="1">
      <c r="B939" s="9">
        <v>30</v>
      </c>
      <c r="C939" s="29" t="str">
        <f t="shared" si="71"/>
        <v/>
      </c>
      <c r="D939" s="29" t="str">
        <f t="shared" si="72"/>
        <v/>
      </c>
      <c r="E939" s="43" t="str">
        <f t="shared" si="73"/>
        <v/>
      </c>
      <c r="F939" s="43" t="str">
        <f t="shared" si="74"/>
        <v/>
      </c>
      <c r="G939" s="43" t="str">
        <f t="shared" si="75"/>
        <v/>
      </c>
      <c r="H939" s="29" t="str">
        <f t="shared" si="76"/>
        <v/>
      </c>
      <c r="I939" s="88" t="str">
        <f t="shared" si="77"/>
        <v/>
      </c>
      <c r="J939" s="88"/>
      <c r="K939" s="88"/>
    </row>
    <row r="940" spans="2:11" ht="15" customHeight="1">
      <c r="B940" s="9">
        <v>31</v>
      </c>
      <c r="C940" s="29" t="str">
        <f t="shared" si="71"/>
        <v/>
      </c>
      <c r="D940" s="29" t="str">
        <f t="shared" si="72"/>
        <v/>
      </c>
      <c r="E940" s="43" t="str">
        <f t="shared" si="73"/>
        <v/>
      </c>
      <c r="F940" s="43" t="str">
        <f t="shared" si="74"/>
        <v/>
      </c>
      <c r="G940" s="43" t="str">
        <f t="shared" si="75"/>
        <v/>
      </c>
      <c r="H940" s="29" t="str">
        <f t="shared" si="76"/>
        <v/>
      </c>
      <c r="I940" s="88" t="str">
        <f t="shared" si="77"/>
        <v/>
      </c>
      <c r="J940" s="88"/>
      <c r="K940" s="88"/>
    </row>
    <row r="941" spans="2:11" ht="15" customHeight="1">
      <c r="B941" s="9">
        <v>32</v>
      </c>
      <c r="C941" s="29" t="str">
        <f t="shared" si="71"/>
        <v/>
      </c>
      <c r="D941" s="29" t="str">
        <f t="shared" si="72"/>
        <v/>
      </c>
      <c r="E941" s="43" t="str">
        <f t="shared" si="73"/>
        <v/>
      </c>
      <c r="F941" s="43" t="str">
        <f t="shared" si="74"/>
        <v/>
      </c>
      <c r="G941" s="43" t="str">
        <f t="shared" si="75"/>
        <v/>
      </c>
      <c r="H941" s="29" t="str">
        <f t="shared" si="76"/>
        <v/>
      </c>
      <c r="I941" s="88" t="str">
        <f t="shared" si="77"/>
        <v/>
      </c>
      <c r="J941" s="88"/>
      <c r="K941" s="88"/>
    </row>
    <row r="942" spans="2:11" ht="15" customHeight="1">
      <c r="B942" s="9">
        <v>33</v>
      </c>
      <c r="C942" s="29" t="str">
        <f t="shared" si="71"/>
        <v/>
      </c>
      <c r="D942" s="29" t="str">
        <f t="shared" si="72"/>
        <v/>
      </c>
      <c r="E942" s="43" t="str">
        <f t="shared" si="73"/>
        <v/>
      </c>
      <c r="F942" s="43" t="str">
        <f t="shared" si="74"/>
        <v/>
      </c>
      <c r="G942" s="43" t="str">
        <f t="shared" si="75"/>
        <v/>
      </c>
      <c r="H942" s="29" t="str">
        <f t="shared" si="76"/>
        <v/>
      </c>
      <c r="I942" s="88" t="str">
        <f t="shared" si="77"/>
        <v/>
      </c>
      <c r="J942" s="88"/>
      <c r="K942" s="88"/>
    </row>
    <row r="943" spans="2:11" ht="15" customHeight="1">
      <c r="B943" s="9">
        <v>34</v>
      </c>
      <c r="C943" s="29" t="str">
        <f t="shared" si="71"/>
        <v/>
      </c>
      <c r="D943" s="29" t="str">
        <f t="shared" si="72"/>
        <v/>
      </c>
      <c r="E943" s="43" t="str">
        <f t="shared" si="73"/>
        <v/>
      </c>
      <c r="F943" s="43" t="str">
        <f t="shared" si="74"/>
        <v/>
      </c>
      <c r="G943" s="43" t="str">
        <f t="shared" si="75"/>
        <v/>
      </c>
      <c r="H943" s="29" t="str">
        <f t="shared" si="76"/>
        <v/>
      </c>
      <c r="I943" s="88" t="str">
        <f t="shared" si="77"/>
        <v/>
      </c>
      <c r="J943" s="88"/>
      <c r="K943" s="88"/>
    </row>
    <row r="944" spans="2:11" ht="15" customHeight="1">
      <c r="B944" s="9">
        <v>35</v>
      </c>
      <c r="C944" s="29" t="str">
        <f t="shared" si="71"/>
        <v/>
      </c>
      <c r="D944" s="29" t="str">
        <f t="shared" si="72"/>
        <v/>
      </c>
      <c r="E944" s="43" t="str">
        <f t="shared" si="73"/>
        <v/>
      </c>
      <c r="F944" s="43" t="str">
        <f t="shared" si="74"/>
        <v/>
      </c>
      <c r="G944" s="43" t="str">
        <f t="shared" si="75"/>
        <v/>
      </c>
      <c r="H944" s="29" t="str">
        <f t="shared" si="76"/>
        <v/>
      </c>
      <c r="I944" s="88" t="str">
        <f t="shared" si="77"/>
        <v/>
      </c>
      <c r="J944" s="88"/>
      <c r="K944" s="88"/>
    </row>
    <row r="945" spans="2:11" ht="15" customHeight="1">
      <c r="B945" s="9">
        <v>36</v>
      </c>
      <c r="C945" s="29" t="str">
        <f t="shared" si="71"/>
        <v/>
      </c>
      <c r="D945" s="29" t="str">
        <f t="shared" si="72"/>
        <v/>
      </c>
      <c r="E945" s="43" t="str">
        <f t="shared" si="73"/>
        <v/>
      </c>
      <c r="F945" s="43" t="str">
        <f t="shared" si="74"/>
        <v/>
      </c>
      <c r="G945" s="43" t="str">
        <f t="shared" si="75"/>
        <v/>
      </c>
      <c r="H945" s="29" t="str">
        <f t="shared" si="76"/>
        <v/>
      </c>
      <c r="I945" s="88" t="str">
        <f t="shared" si="77"/>
        <v/>
      </c>
      <c r="J945" s="88"/>
      <c r="K945" s="88"/>
    </row>
    <row r="946" spans="2:11" ht="15" customHeight="1">
      <c r="B946" s="9">
        <v>37</v>
      </c>
      <c r="C946" s="29" t="str">
        <f t="shared" si="71"/>
        <v/>
      </c>
      <c r="D946" s="29" t="str">
        <f t="shared" si="72"/>
        <v/>
      </c>
      <c r="E946" s="43" t="str">
        <f t="shared" si="73"/>
        <v/>
      </c>
      <c r="F946" s="43" t="str">
        <f t="shared" si="74"/>
        <v/>
      </c>
      <c r="G946" s="43" t="str">
        <f t="shared" si="75"/>
        <v/>
      </c>
      <c r="H946" s="29" t="str">
        <f t="shared" si="76"/>
        <v/>
      </c>
      <c r="I946" s="88" t="str">
        <f t="shared" si="77"/>
        <v/>
      </c>
      <c r="J946" s="88"/>
      <c r="K946" s="88"/>
    </row>
    <row r="947" spans="2:11" ht="15" customHeight="1">
      <c r="B947" s="9">
        <v>38</v>
      </c>
      <c r="C947" s="29" t="str">
        <f t="shared" si="71"/>
        <v/>
      </c>
      <c r="D947" s="29" t="str">
        <f t="shared" si="72"/>
        <v/>
      </c>
      <c r="E947" s="43" t="str">
        <f t="shared" si="73"/>
        <v/>
      </c>
      <c r="F947" s="43" t="str">
        <f t="shared" si="74"/>
        <v/>
      </c>
      <c r="G947" s="43" t="str">
        <f t="shared" si="75"/>
        <v/>
      </c>
      <c r="H947" s="29" t="str">
        <f t="shared" si="76"/>
        <v/>
      </c>
      <c r="I947" s="88" t="str">
        <f t="shared" si="77"/>
        <v/>
      </c>
      <c r="J947" s="88"/>
      <c r="K947" s="88"/>
    </row>
    <row r="948" spans="2:11" ht="15" customHeight="1">
      <c r="B948" s="9">
        <v>39</v>
      </c>
      <c r="C948" s="29" t="str">
        <f t="shared" si="71"/>
        <v/>
      </c>
      <c r="D948" s="29" t="str">
        <f t="shared" si="72"/>
        <v/>
      </c>
      <c r="E948" s="43" t="str">
        <f t="shared" si="73"/>
        <v/>
      </c>
      <c r="F948" s="43" t="str">
        <f t="shared" si="74"/>
        <v/>
      </c>
      <c r="G948" s="43" t="str">
        <f t="shared" si="75"/>
        <v/>
      </c>
      <c r="H948" s="29" t="str">
        <f t="shared" si="76"/>
        <v/>
      </c>
      <c r="I948" s="88" t="str">
        <f t="shared" si="77"/>
        <v/>
      </c>
      <c r="J948" s="88"/>
      <c r="K948" s="88"/>
    </row>
    <row r="949" spans="2:11" ht="15" customHeight="1">
      <c r="B949" s="9">
        <v>40</v>
      </c>
      <c r="C949" s="29" t="str">
        <f t="shared" si="71"/>
        <v/>
      </c>
      <c r="D949" s="29" t="str">
        <f t="shared" si="72"/>
        <v/>
      </c>
      <c r="E949" s="43" t="str">
        <f t="shared" si="73"/>
        <v/>
      </c>
      <c r="F949" s="43" t="str">
        <f t="shared" si="74"/>
        <v/>
      </c>
      <c r="G949" s="43" t="str">
        <f t="shared" si="75"/>
        <v/>
      </c>
      <c r="H949" s="29" t="str">
        <f t="shared" si="76"/>
        <v/>
      </c>
      <c r="I949" s="88" t="str">
        <f t="shared" si="77"/>
        <v/>
      </c>
      <c r="J949" s="88"/>
      <c r="K949" s="88"/>
    </row>
    <row r="950" spans="2:11" ht="15" customHeight="1">
      <c r="B950" s="9">
        <v>41</v>
      </c>
      <c r="C950" s="29" t="str">
        <f t="shared" si="71"/>
        <v/>
      </c>
      <c r="D950" s="29" t="str">
        <f t="shared" si="72"/>
        <v/>
      </c>
      <c r="E950" s="43" t="str">
        <f t="shared" si="73"/>
        <v/>
      </c>
      <c r="F950" s="43" t="str">
        <f t="shared" si="74"/>
        <v/>
      </c>
      <c r="G950" s="43" t="str">
        <f t="shared" si="75"/>
        <v/>
      </c>
      <c r="H950" s="29" t="str">
        <f t="shared" si="76"/>
        <v/>
      </c>
      <c r="I950" s="88" t="str">
        <f t="shared" si="77"/>
        <v/>
      </c>
      <c r="J950" s="88"/>
      <c r="K950" s="88"/>
    </row>
    <row r="951" spans="2:11" ht="15" customHeight="1">
      <c r="B951" s="9">
        <v>42</v>
      </c>
      <c r="C951" s="29" t="str">
        <f t="shared" si="71"/>
        <v/>
      </c>
      <c r="D951" s="29" t="str">
        <f t="shared" si="72"/>
        <v/>
      </c>
      <c r="E951" s="43" t="str">
        <f t="shared" si="73"/>
        <v/>
      </c>
      <c r="F951" s="43" t="str">
        <f t="shared" si="74"/>
        <v/>
      </c>
      <c r="G951" s="43" t="str">
        <f t="shared" si="75"/>
        <v/>
      </c>
      <c r="H951" s="29" t="str">
        <f t="shared" si="76"/>
        <v/>
      </c>
      <c r="I951" s="88" t="str">
        <f t="shared" si="77"/>
        <v/>
      </c>
      <c r="J951" s="88"/>
      <c r="K951" s="88"/>
    </row>
    <row r="952" spans="2:11" ht="15" customHeight="1">
      <c r="B952" s="9">
        <v>43</v>
      </c>
      <c r="C952" s="29" t="str">
        <f t="shared" si="71"/>
        <v/>
      </c>
      <c r="D952" s="29" t="str">
        <f t="shared" si="72"/>
        <v/>
      </c>
      <c r="E952" s="43" t="str">
        <f t="shared" si="73"/>
        <v/>
      </c>
      <c r="F952" s="43" t="str">
        <f t="shared" si="74"/>
        <v/>
      </c>
      <c r="G952" s="43" t="str">
        <f t="shared" si="75"/>
        <v/>
      </c>
      <c r="H952" s="29" t="str">
        <f t="shared" si="76"/>
        <v/>
      </c>
      <c r="I952" s="88" t="str">
        <f t="shared" si="77"/>
        <v/>
      </c>
      <c r="J952" s="88"/>
      <c r="K952" s="88"/>
    </row>
    <row r="953" spans="2:11" ht="15" customHeight="1">
      <c r="B953" s="9">
        <v>44</v>
      </c>
      <c r="C953" s="29" t="str">
        <f t="shared" si="71"/>
        <v/>
      </c>
      <c r="D953" s="29" t="str">
        <f t="shared" si="72"/>
        <v/>
      </c>
      <c r="E953" s="43" t="str">
        <f t="shared" si="73"/>
        <v/>
      </c>
      <c r="F953" s="43" t="str">
        <f t="shared" si="74"/>
        <v/>
      </c>
      <c r="G953" s="43" t="str">
        <f t="shared" si="75"/>
        <v/>
      </c>
      <c r="H953" s="29" t="str">
        <f t="shared" si="76"/>
        <v/>
      </c>
      <c r="I953" s="88" t="str">
        <f t="shared" si="77"/>
        <v/>
      </c>
      <c r="J953" s="88"/>
      <c r="K953" s="88"/>
    </row>
    <row r="954" spans="2:11" ht="15" customHeight="1">
      <c r="B954" s="9">
        <v>45</v>
      </c>
      <c r="C954" s="29" t="str">
        <f t="shared" si="71"/>
        <v/>
      </c>
      <c r="D954" s="29" t="str">
        <f t="shared" si="72"/>
        <v/>
      </c>
      <c r="E954" s="43" t="str">
        <f t="shared" si="73"/>
        <v/>
      </c>
      <c r="F954" s="43" t="str">
        <f t="shared" si="74"/>
        <v/>
      </c>
      <c r="G954" s="43" t="str">
        <f t="shared" si="75"/>
        <v/>
      </c>
      <c r="H954" s="29" t="str">
        <f t="shared" si="76"/>
        <v/>
      </c>
      <c r="I954" s="88" t="str">
        <f t="shared" si="77"/>
        <v/>
      </c>
      <c r="J954" s="88"/>
      <c r="K954" s="88"/>
    </row>
    <row r="955" spans="2:11" ht="15" customHeight="1">
      <c r="B955" s="9">
        <v>46</v>
      </c>
      <c r="C955" s="29" t="str">
        <f t="shared" si="71"/>
        <v/>
      </c>
      <c r="D955" s="29" t="str">
        <f t="shared" si="72"/>
        <v/>
      </c>
      <c r="E955" s="43" t="str">
        <f t="shared" si="73"/>
        <v/>
      </c>
      <c r="F955" s="43" t="str">
        <f t="shared" si="74"/>
        <v/>
      </c>
      <c r="G955" s="43" t="str">
        <f t="shared" si="75"/>
        <v/>
      </c>
      <c r="H955" s="29" t="str">
        <f t="shared" si="76"/>
        <v/>
      </c>
      <c r="I955" s="88" t="str">
        <f t="shared" si="77"/>
        <v/>
      </c>
      <c r="J955" s="88"/>
      <c r="K955" s="88"/>
    </row>
    <row r="956" spans="2:11" ht="15" customHeight="1">
      <c r="B956" s="9">
        <v>47</v>
      </c>
      <c r="C956" s="29" t="str">
        <f t="shared" si="71"/>
        <v/>
      </c>
      <c r="D956" s="29" t="str">
        <f t="shared" si="72"/>
        <v/>
      </c>
      <c r="E956" s="43" t="str">
        <f t="shared" si="73"/>
        <v/>
      </c>
      <c r="F956" s="43" t="str">
        <f t="shared" si="74"/>
        <v/>
      </c>
      <c r="G956" s="43" t="str">
        <f t="shared" si="75"/>
        <v/>
      </c>
      <c r="H956" s="29" t="str">
        <f t="shared" si="76"/>
        <v/>
      </c>
      <c r="I956" s="88" t="str">
        <f t="shared" si="77"/>
        <v/>
      </c>
      <c r="J956" s="88"/>
      <c r="K956" s="88"/>
    </row>
    <row r="957" spans="2:11" ht="15" customHeight="1">
      <c r="B957" s="9">
        <v>48</v>
      </c>
      <c r="C957" s="29" t="str">
        <f t="shared" si="71"/>
        <v/>
      </c>
      <c r="D957" s="29" t="str">
        <f t="shared" si="72"/>
        <v/>
      </c>
      <c r="E957" s="43" t="str">
        <f t="shared" si="73"/>
        <v/>
      </c>
      <c r="F957" s="43" t="str">
        <f t="shared" si="74"/>
        <v/>
      </c>
      <c r="G957" s="43" t="str">
        <f t="shared" si="75"/>
        <v/>
      </c>
      <c r="H957" s="29" t="str">
        <f t="shared" si="76"/>
        <v/>
      </c>
      <c r="I957" s="88" t="str">
        <f t="shared" si="77"/>
        <v/>
      </c>
      <c r="J957" s="88"/>
      <c r="K957" s="88"/>
    </row>
    <row r="958" spans="2:11" ht="15" customHeight="1">
      <c r="B958" s="9">
        <v>49</v>
      </c>
      <c r="C958" s="29" t="str">
        <f t="shared" si="71"/>
        <v/>
      </c>
      <c r="D958" s="29" t="str">
        <f t="shared" si="72"/>
        <v/>
      </c>
      <c r="E958" s="43" t="str">
        <f t="shared" si="73"/>
        <v/>
      </c>
      <c r="F958" s="43" t="str">
        <f t="shared" si="74"/>
        <v/>
      </c>
      <c r="G958" s="43" t="str">
        <f t="shared" si="75"/>
        <v/>
      </c>
      <c r="H958" s="29" t="str">
        <f t="shared" si="76"/>
        <v/>
      </c>
      <c r="I958" s="88" t="str">
        <f t="shared" si="77"/>
        <v/>
      </c>
      <c r="J958" s="88"/>
      <c r="K958" s="88"/>
    </row>
    <row r="959" spans="2:11" ht="15" customHeight="1">
      <c r="B959" s="9">
        <v>50</v>
      </c>
      <c r="C959" s="29" t="str">
        <f t="shared" si="71"/>
        <v/>
      </c>
      <c r="D959" s="29" t="str">
        <f t="shared" si="72"/>
        <v/>
      </c>
      <c r="E959" s="43" t="str">
        <f t="shared" si="73"/>
        <v/>
      </c>
      <c r="F959" s="43" t="str">
        <f t="shared" si="74"/>
        <v/>
      </c>
      <c r="G959" s="43" t="str">
        <f t="shared" si="75"/>
        <v/>
      </c>
      <c r="H959" s="29" t="str">
        <f t="shared" si="76"/>
        <v/>
      </c>
      <c r="I959" s="88" t="str">
        <f t="shared" si="77"/>
        <v/>
      </c>
      <c r="J959" s="88"/>
      <c r="K959" s="88"/>
    </row>
    <row r="960" spans="2:11" ht="15" customHeight="1">
      <c r="B960" s="9"/>
      <c r="C960" s="11"/>
      <c r="D960" s="11"/>
      <c r="H960" s="22" t="s">
        <v>109</v>
      </c>
      <c r="I960" s="85">
        <f>SUM(I910:I959)</f>
        <v>0</v>
      </c>
      <c r="J960" s="85"/>
      <c r="K960" s="85"/>
    </row>
    <row r="961" spans="2:11" ht="15" customHeight="1">
      <c r="B961" s="9"/>
      <c r="C961" s="25" t="s">
        <v>80</v>
      </c>
      <c r="D961" s="11"/>
      <c r="H961" s="11"/>
    </row>
    <row r="962" spans="2:11" ht="15" customHeight="1">
      <c r="B962" s="9"/>
      <c r="C962" s="22" t="s">
        <v>1</v>
      </c>
      <c r="D962" s="22" t="s">
        <v>5</v>
      </c>
      <c r="E962" s="22" t="s">
        <v>32</v>
      </c>
      <c r="F962" s="22" t="s">
        <v>21</v>
      </c>
      <c r="G962" s="22" t="s">
        <v>12</v>
      </c>
      <c r="H962" s="22" t="s">
        <v>13</v>
      </c>
      <c r="I962" s="81" t="s">
        <v>83</v>
      </c>
      <c r="J962" s="100"/>
      <c r="K962" s="111"/>
    </row>
    <row r="963" spans="2:11" ht="15" customHeight="1">
      <c r="B963" s="9">
        <v>1</v>
      </c>
      <c r="C963" s="23" t="str">
        <f t="shared" ref="C963:C1012" si="78">IFERROR(VLOOKUP("健康を進める活動"&amp;B963,$A$4:$J$671,3,FALSE),"")</f>
        <v/>
      </c>
      <c r="D963" s="23" t="str">
        <f t="shared" ref="D963:D1012" si="79">IFERROR(VLOOKUP("健康を進める活動"&amp;B963,$A$4:$J$671,4,FALSE),"")</f>
        <v/>
      </c>
      <c r="E963" s="12" t="str">
        <f t="shared" ref="E963:E1012" si="80">IFERROR(VLOOKUP("健康を進める活動"&amp;B963,$A$4:$J$671,5,FALSE),"")</f>
        <v/>
      </c>
      <c r="F963" s="12" t="str">
        <f t="shared" ref="F963:F1012" si="81">IFERROR(VLOOKUP("健康を進める活動"&amp;B963,$A$4:$J$671,6,FALSE),"")</f>
        <v/>
      </c>
      <c r="G963" s="12" t="str">
        <f t="shared" ref="G963:G1012" si="82">IFERROR(VLOOKUP("健康を進める活動"&amp;B963,$A$4:$J$671,7,FALSE),"")</f>
        <v/>
      </c>
      <c r="H963" s="23" t="str">
        <f t="shared" ref="H963:H1012" si="83">IFERROR(VLOOKUP("健康を進める活動"&amp;B963,$A$4:$J$671,8,FALSE),"")</f>
        <v/>
      </c>
      <c r="I963" s="82" t="str">
        <f t="shared" ref="I963:I1012" si="84">IFERROR(VLOOKUP("健康を進める活動"&amp;B963,$A$4:$J$671,10,FALSE),"")</f>
        <v/>
      </c>
      <c r="J963" s="82"/>
      <c r="K963" s="82"/>
    </row>
    <row r="964" spans="2:11" ht="15" customHeight="1">
      <c r="B964" s="9">
        <v>2</v>
      </c>
      <c r="C964" s="23" t="str">
        <f t="shared" si="78"/>
        <v/>
      </c>
      <c r="D964" s="23" t="str">
        <f t="shared" si="79"/>
        <v/>
      </c>
      <c r="E964" s="12" t="str">
        <f t="shared" si="80"/>
        <v/>
      </c>
      <c r="F964" s="12" t="str">
        <f t="shared" si="81"/>
        <v/>
      </c>
      <c r="G964" s="12" t="str">
        <f t="shared" si="82"/>
        <v/>
      </c>
      <c r="H964" s="23" t="str">
        <f t="shared" si="83"/>
        <v/>
      </c>
      <c r="I964" s="82" t="str">
        <f t="shared" si="84"/>
        <v/>
      </c>
      <c r="J964" s="82"/>
      <c r="K964" s="82"/>
    </row>
    <row r="965" spans="2:11" ht="15" customHeight="1">
      <c r="B965" s="9">
        <v>3</v>
      </c>
      <c r="C965" s="23" t="str">
        <f t="shared" si="78"/>
        <v/>
      </c>
      <c r="D965" s="23" t="str">
        <f t="shared" si="79"/>
        <v/>
      </c>
      <c r="E965" s="12" t="str">
        <f t="shared" si="80"/>
        <v/>
      </c>
      <c r="F965" s="12" t="str">
        <f t="shared" si="81"/>
        <v/>
      </c>
      <c r="G965" s="12" t="str">
        <f t="shared" si="82"/>
        <v/>
      </c>
      <c r="H965" s="23" t="str">
        <f t="shared" si="83"/>
        <v/>
      </c>
      <c r="I965" s="82" t="str">
        <f t="shared" si="84"/>
        <v/>
      </c>
      <c r="J965" s="82"/>
      <c r="K965" s="82"/>
    </row>
    <row r="966" spans="2:11" ht="15" customHeight="1">
      <c r="B966" s="9">
        <v>4</v>
      </c>
      <c r="C966" s="23" t="str">
        <f t="shared" si="78"/>
        <v/>
      </c>
      <c r="D966" s="23" t="str">
        <f t="shared" si="79"/>
        <v/>
      </c>
      <c r="E966" s="12" t="str">
        <f t="shared" si="80"/>
        <v/>
      </c>
      <c r="F966" s="12" t="str">
        <f t="shared" si="81"/>
        <v/>
      </c>
      <c r="G966" s="12" t="str">
        <f t="shared" si="82"/>
        <v/>
      </c>
      <c r="H966" s="23" t="str">
        <f t="shared" si="83"/>
        <v/>
      </c>
      <c r="I966" s="82" t="str">
        <f t="shared" si="84"/>
        <v/>
      </c>
      <c r="J966" s="82"/>
      <c r="K966" s="82"/>
    </row>
    <row r="967" spans="2:11" ht="15" customHeight="1">
      <c r="B967" s="9">
        <v>5</v>
      </c>
      <c r="C967" s="23" t="str">
        <f t="shared" si="78"/>
        <v/>
      </c>
      <c r="D967" s="23" t="str">
        <f t="shared" si="79"/>
        <v/>
      </c>
      <c r="E967" s="12" t="str">
        <f t="shared" si="80"/>
        <v/>
      </c>
      <c r="F967" s="12" t="str">
        <f t="shared" si="81"/>
        <v/>
      </c>
      <c r="G967" s="12" t="str">
        <f t="shared" si="82"/>
        <v/>
      </c>
      <c r="H967" s="23" t="str">
        <f t="shared" si="83"/>
        <v/>
      </c>
      <c r="I967" s="82" t="str">
        <f t="shared" si="84"/>
        <v/>
      </c>
      <c r="J967" s="82"/>
      <c r="K967" s="82"/>
    </row>
    <row r="968" spans="2:11" ht="15" customHeight="1">
      <c r="B968" s="9">
        <v>6</v>
      </c>
      <c r="C968" s="23" t="str">
        <f t="shared" si="78"/>
        <v/>
      </c>
      <c r="D968" s="23" t="str">
        <f t="shared" si="79"/>
        <v/>
      </c>
      <c r="E968" s="12" t="str">
        <f t="shared" si="80"/>
        <v/>
      </c>
      <c r="F968" s="12" t="str">
        <f t="shared" si="81"/>
        <v/>
      </c>
      <c r="G968" s="12" t="str">
        <f t="shared" si="82"/>
        <v/>
      </c>
      <c r="H968" s="23" t="str">
        <f t="shared" si="83"/>
        <v/>
      </c>
      <c r="I968" s="82" t="str">
        <f t="shared" si="84"/>
        <v/>
      </c>
      <c r="J968" s="82"/>
      <c r="K968" s="82"/>
    </row>
    <row r="969" spans="2:11" ht="15" customHeight="1">
      <c r="B969" s="9">
        <v>7</v>
      </c>
      <c r="C969" s="23" t="str">
        <f t="shared" si="78"/>
        <v/>
      </c>
      <c r="D969" s="23" t="str">
        <f t="shared" si="79"/>
        <v/>
      </c>
      <c r="E969" s="12" t="str">
        <f t="shared" si="80"/>
        <v/>
      </c>
      <c r="F969" s="12" t="str">
        <f t="shared" si="81"/>
        <v/>
      </c>
      <c r="G969" s="12" t="str">
        <f t="shared" si="82"/>
        <v/>
      </c>
      <c r="H969" s="23" t="str">
        <f t="shared" si="83"/>
        <v/>
      </c>
      <c r="I969" s="82" t="str">
        <f t="shared" si="84"/>
        <v/>
      </c>
      <c r="J969" s="82"/>
      <c r="K969" s="82"/>
    </row>
    <row r="970" spans="2:11" ht="15" customHeight="1">
      <c r="B970" s="9">
        <v>8</v>
      </c>
      <c r="C970" s="23" t="str">
        <f t="shared" si="78"/>
        <v/>
      </c>
      <c r="D970" s="23" t="str">
        <f t="shared" si="79"/>
        <v/>
      </c>
      <c r="E970" s="12" t="str">
        <f t="shared" si="80"/>
        <v/>
      </c>
      <c r="F970" s="12" t="str">
        <f t="shared" si="81"/>
        <v/>
      </c>
      <c r="G970" s="12" t="str">
        <f t="shared" si="82"/>
        <v/>
      </c>
      <c r="H970" s="23" t="str">
        <f t="shared" si="83"/>
        <v/>
      </c>
      <c r="I970" s="82" t="str">
        <f t="shared" si="84"/>
        <v/>
      </c>
      <c r="J970" s="82"/>
      <c r="K970" s="82"/>
    </row>
    <row r="971" spans="2:11" ht="15" customHeight="1">
      <c r="B971" s="9">
        <v>9</v>
      </c>
      <c r="C971" s="23" t="str">
        <f t="shared" si="78"/>
        <v/>
      </c>
      <c r="D971" s="23" t="str">
        <f t="shared" si="79"/>
        <v/>
      </c>
      <c r="E971" s="12" t="str">
        <f t="shared" si="80"/>
        <v/>
      </c>
      <c r="F971" s="12" t="str">
        <f t="shared" si="81"/>
        <v/>
      </c>
      <c r="G971" s="12" t="str">
        <f t="shared" si="82"/>
        <v/>
      </c>
      <c r="H971" s="23" t="str">
        <f t="shared" si="83"/>
        <v/>
      </c>
      <c r="I971" s="82" t="str">
        <f t="shared" si="84"/>
        <v/>
      </c>
      <c r="J971" s="82"/>
      <c r="K971" s="82"/>
    </row>
    <row r="972" spans="2:11" ht="15" customHeight="1">
      <c r="B972" s="9">
        <v>10</v>
      </c>
      <c r="C972" s="23" t="str">
        <f t="shared" si="78"/>
        <v/>
      </c>
      <c r="D972" s="23" t="str">
        <f t="shared" si="79"/>
        <v/>
      </c>
      <c r="E972" s="12" t="str">
        <f t="shared" si="80"/>
        <v/>
      </c>
      <c r="F972" s="12" t="str">
        <f t="shared" si="81"/>
        <v/>
      </c>
      <c r="G972" s="12" t="str">
        <f t="shared" si="82"/>
        <v/>
      </c>
      <c r="H972" s="23" t="str">
        <f t="shared" si="83"/>
        <v/>
      </c>
      <c r="I972" s="82" t="str">
        <f t="shared" si="84"/>
        <v/>
      </c>
      <c r="J972" s="82"/>
      <c r="K972" s="82"/>
    </row>
    <row r="973" spans="2:11" ht="15" customHeight="1">
      <c r="B973" s="9">
        <v>11</v>
      </c>
      <c r="C973" s="23" t="str">
        <f t="shared" si="78"/>
        <v/>
      </c>
      <c r="D973" s="23" t="str">
        <f t="shared" si="79"/>
        <v/>
      </c>
      <c r="E973" s="12" t="str">
        <f t="shared" si="80"/>
        <v/>
      </c>
      <c r="F973" s="12" t="str">
        <f t="shared" si="81"/>
        <v/>
      </c>
      <c r="G973" s="12" t="str">
        <f t="shared" si="82"/>
        <v/>
      </c>
      <c r="H973" s="23" t="str">
        <f t="shared" si="83"/>
        <v/>
      </c>
      <c r="I973" s="82" t="str">
        <f t="shared" si="84"/>
        <v/>
      </c>
      <c r="J973" s="82"/>
      <c r="K973" s="82"/>
    </row>
    <row r="974" spans="2:11" ht="15" customHeight="1">
      <c r="B974" s="9">
        <v>12</v>
      </c>
      <c r="C974" s="23" t="str">
        <f t="shared" si="78"/>
        <v/>
      </c>
      <c r="D974" s="23" t="str">
        <f t="shared" si="79"/>
        <v/>
      </c>
      <c r="E974" s="12" t="str">
        <f t="shared" si="80"/>
        <v/>
      </c>
      <c r="F974" s="12" t="str">
        <f t="shared" si="81"/>
        <v/>
      </c>
      <c r="G974" s="12" t="str">
        <f t="shared" si="82"/>
        <v/>
      </c>
      <c r="H974" s="23" t="str">
        <f t="shared" si="83"/>
        <v/>
      </c>
      <c r="I974" s="82" t="str">
        <f t="shared" si="84"/>
        <v/>
      </c>
      <c r="J974" s="82"/>
      <c r="K974" s="82"/>
    </row>
    <row r="975" spans="2:11" ht="15" customHeight="1">
      <c r="B975" s="9">
        <v>13</v>
      </c>
      <c r="C975" s="23" t="str">
        <f t="shared" si="78"/>
        <v/>
      </c>
      <c r="D975" s="23" t="str">
        <f t="shared" si="79"/>
        <v/>
      </c>
      <c r="E975" s="12" t="str">
        <f t="shared" si="80"/>
        <v/>
      </c>
      <c r="F975" s="12" t="str">
        <f t="shared" si="81"/>
        <v/>
      </c>
      <c r="G975" s="12" t="str">
        <f t="shared" si="82"/>
        <v/>
      </c>
      <c r="H975" s="23" t="str">
        <f t="shared" si="83"/>
        <v/>
      </c>
      <c r="I975" s="82" t="str">
        <f t="shared" si="84"/>
        <v/>
      </c>
      <c r="J975" s="82"/>
      <c r="K975" s="82"/>
    </row>
    <row r="976" spans="2:11" ht="15" customHeight="1">
      <c r="B976" s="9">
        <v>14</v>
      </c>
      <c r="C976" s="23" t="str">
        <f t="shared" si="78"/>
        <v/>
      </c>
      <c r="D976" s="23" t="str">
        <f t="shared" si="79"/>
        <v/>
      </c>
      <c r="E976" s="12" t="str">
        <f t="shared" si="80"/>
        <v/>
      </c>
      <c r="F976" s="12" t="str">
        <f t="shared" si="81"/>
        <v/>
      </c>
      <c r="G976" s="12" t="str">
        <f t="shared" si="82"/>
        <v/>
      </c>
      <c r="H976" s="23" t="str">
        <f t="shared" si="83"/>
        <v/>
      </c>
      <c r="I976" s="82" t="str">
        <f t="shared" si="84"/>
        <v/>
      </c>
      <c r="J976" s="82"/>
      <c r="K976" s="82"/>
    </row>
    <row r="977" spans="2:11" ht="15" customHeight="1">
      <c r="B977" s="9">
        <v>15</v>
      </c>
      <c r="C977" s="23" t="str">
        <f t="shared" si="78"/>
        <v/>
      </c>
      <c r="D977" s="23" t="str">
        <f t="shared" si="79"/>
        <v/>
      </c>
      <c r="E977" s="12" t="str">
        <f t="shared" si="80"/>
        <v/>
      </c>
      <c r="F977" s="12" t="str">
        <f t="shared" si="81"/>
        <v/>
      </c>
      <c r="G977" s="12" t="str">
        <f t="shared" si="82"/>
        <v/>
      </c>
      <c r="H977" s="23" t="str">
        <f t="shared" si="83"/>
        <v/>
      </c>
      <c r="I977" s="82" t="str">
        <f t="shared" si="84"/>
        <v/>
      </c>
      <c r="J977" s="82"/>
      <c r="K977" s="82"/>
    </row>
    <row r="978" spans="2:11" ht="15" customHeight="1">
      <c r="B978" s="9">
        <v>16</v>
      </c>
      <c r="C978" s="23" t="str">
        <f t="shared" si="78"/>
        <v/>
      </c>
      <c r="D978" s="23" t="str">
        <f t="shared" si="79"/>
        <v/>
      </c>
      <c r="E978" s="12" t="str">
        <f t="shared" si="80"/>
        <v/>
      </c>
      <c r="F978" s="12" t="str">
        <f t="shared" si="81"/>
        <v/>
      </c>
      <c r="G978" s="12" t="str">
        <f t="shared" si="82"/>
        <v/>
      </c>
      <c r="H978" s="23" t="str">
        <f t="shared" si="83"/>
        <v/>
      </c>
      <c r="I978" s="82" t="str">
        <f t="shared" si="84"/>
        <v/>
      </c>
      <c r="J978" s="82"/>
      <c r="K978" s="82"/>
    </row>
    <row r="979" spans="2:11" ht="15" customHeight="1">
      <c r="B979" s="9">
        <v>17</v>
      </c>
      <c r="C979" s="23" t="str">
        <f t="shared" si="78"/>
        <v/>
      </c>
      <c r="D979" s="23" t="str">
        <f t="shared" si="79"/>
        <v/>
      </c>
      <c r="E979" s="12" t="str">
        <f t="shared" si="80"/>
        <v/>
      </c>
      <c r="F979" s="12" t="str">
        <f t="shared" si="81"/>
        <v/>
      </c>
      <c r="G979" s="12" t="str">
        <f t="shared" si="82"/>
        <v/>
      </c>
      <c r="H979" s="23" t="str">
        <f t="shared" si="83"/>
        <v/>
      </c>
      <c r="I979" s="82" t="str">
        <f t="shared" si="84"/>
        <v/>
      </c>
      <c r="J979" s="82"/>
      <c r="K979" s="82"/>
    </row>
    <row r="980" spans="2:11" ht="15" customHeight="1">
      <c r="B980" s="9">
        <v>18</v>
      </c>
      <c r="C980" s="23" t="str">
        <f t="shared" si="78"/>
        <v/>
      </c>
      <c r="D980" s="23" t="str">
        <f t="shared" si="79"/>
        <v/>
      </c>
      <c r="E980" s="12" t="str">
        <f t="shared" si="80"/>
        <v/>
      </c>
      <c r="F980" s="12" t="str">
        <f t="shared" si="81"/>
        <v/>
      </c>
      <c r="G980" s="12" t="str">
        <f t="shared" si="82"/>
        <v/>
      </c>
      <c r="H980" s="23" t="str">
        <f t="shared" si="83"/>
        <v/>
      </c>
      <c r="I980" s="82" t="str">
        <f t="shared" si="84"/>
        <v/>
      </c>
      <c r="J980" s="82"/>
      <c r="K980" s="82"/>
    </row>
    <row r="981" spans="2:11" ht="15" customHeight="1">
      <c r="B981" s="9">
        <v>19</v>
      </c>
      <c r="C981" s="23" t="str">
        <f t="shared" si="78"/>
        <v/>
      </c>
      <c r="D981" s="23" t="str">
        <f t="shared" si="79"/>
        <v/>
      </c>
      <c r="E981" s="12" t="str">
        <f t="shared" si="80"/>
        <v/>
      </c>
      <c r="F981" s="12" t="str">
        <f t="shared" si="81"/>
        <v/>
      </c>
      <c r="G981" s="12" t="str">
        <f t="shared" si="82"/>
        <v/>
      </c>
      <c r="H981" s="23" t="str">
        <f t="shared" si="83"/>
        <v/>
      </c>
      <c r="I981" s="82" t="str">
        <f t="shared" si="84"/>
        <v/>
      </c>
      <c r="J981" s="82"/>
      <c r="K981" s="82"/>
    </row>
    <row r="982" spans="2:11" ht="15" customHeight="1">
      <c r="B982" s="9">
        <v>20</v>
      </c>
      <c r="C982" s="23" t="str">
        <f t="shared" si="78"/>
        <v/>
      </c>
      <c r="D982" s="23" t="str">
        <f t="shared" si="79"/>
        <v/>
      </c>
      <c r="E982" s="12" t="str">
        <f t="shared" si="80"/>
        <v/>
      </c>
      <c r="F982" s="12" t="str">
        <f t="shared" si="81"/>
        <v/>
      </c>
      <c r="G982" s="12" t="str">
        <f t="shared" si="82"/>
        <v/>
      </c>
      <c r="H982" s="23" t="str">
        <f t="shared" si="83"/>
        <v/>
      </c>
      <c r="I982" s="82" t="str">
        <f t="shared" si="84"/>
        <v/>
      </c>
      <c r="J982" s="82"/>
      <c r="K982" s="82"/>
    </row>
    <row r="983" spans="2:11" ht="15" customHeight="1">
      <c r="B983" s="9">
        <v>21</v>
      </c>
      <c r="C983" s="23" t="str">
        <f t="shared" si="78"/>
        <v/>
      </c>
      <c r="D983" s="23" t="str">
        <f t="shared" si="79"/>
        <v/>
      </c>
      <c r="E983" s="12" t="str">
        <f t="shared" si="80"/>
        <v/>
      </c>
      <c r="F983" s="12" t="str">
        <f t="shared" si="81"/>
        <v/>
      </c>
      <c r="G983" s="12" t="str">
        <f t="shared" si="82"/>
        <v/>
      </c>
      <c r="H983" s="23" t="str">
        <f t="shared" si="83"/>
        <v/>
      </c>
      <c r="I983" s="82" t="str">
        <f t="shared" si="84"/>
        <v/>
      </c>
      <c r="J983" s="82"/>
      <c r="K983" s="82"/>
    </row>
    <row r="984" spans="2:11" ht="15" customHeight="1">
      <c r="B984" s="9">
        <v>22</v>
      </c>
      <c r="C984" s="23" t="str">
        <f t="shared" si="78"/>
        <v/>
      </c>
      <c r="D984" s="23" t="str">
        <f t="shared" si="79"/>
        <v/>
      </c>
      <c r="E984" s="12" t="str">
        <f t="shared" si="80"/>
        <v/>
      </c>
      <c r="F984" s="12" t="str">
        <f t="shared" si="81"/>
        <v/>
      </c>
      <c r="G984" s="12" t="str">
        <f t="shared" si="82"/>
        <v/>
      </c>
      <c r="H984" s="23" t="str">
        <f t="shared" si="83"/>
        <v/>
      </c>
      <c r="I984" s="82" t="str">
        <f t="shared" si="84"/>
        <v/>
      </c>
      <c r="J984" s="82"/>
      <c r="K984" s="82"/>
    </row>
    <row r="985" spans="2:11" ht="15" customHeight="1">
      <c r="B985" s="9">
        <v>23</v>
      </c>
      <c r="C985" s="23" t="str">
        <f t="shared" si="78"/>
        <v/>
      </c>
      <c r="D985" s="23" t="str">
        <f t="shared" si="79"/>
        <v/>
      </c>
      <c r="E985" s="12" t="str">
        <f t="shared" si="80"/>
        <v/>
      </c>
      <c r="F985" s="12" t="str">
        <f t="shared" si="81"/>
        <v/>
      </c>
      <c r="G985" s="12" t="str">
        <f t="shared" si="82"/>
        <v/>
      </c>
      <c r="H985" s="23" t="str">
        <f t="shared" si="83"/>
        <v/>
      </c>
      <c r="I985" s="82" t="str">
        <f t="shared" si="84"/>
        <v/>
      </c>
      <c r="J985" s="82"/>
      <c r="K985" s="82"/>
    </row>
    <row r="986" spans="2:11" ht="15" customHeight="1">
      <c r="B986" s="9">
        <v>24</v>
      </c>
      <c r="C986" s="23" t="str">
        <f t="shared" si="78"/>
        <v/>
      </c>
      <c r="D986" s="23" t="str">
        <f t="shared" si="79"/>
        <v/>
      </c>
      <c r="E986" s="12" t="str">
        <f t="shared" si="80"/>
        <v/>
      </c>
      <c r="F986" s="12" t="str">
        <f t="shared" si="81"/>
        <v/>
      </c>
      <c r="G986" s="12" t="str">
        <f t="shared" si="82"/>
        <v/>
      </c>
      <c r="H986" s="23" t="str">
        <f t="shared" si="83"/>
        <v/>
      </c>
      <c r="I986" s="82" t="str">
        <f t="shared" si="84"/>
        <v/>
      </c>
      <c r="J986" s="82"/>
      <c r="K986" s="82"/>
    </row>
    <row r="987" spans="2:11" ht="15" customHeight="1">
      <c r="B987" s="9">
        <v>25</v>
      </c>
      <c r="C987" s="23" t="str">
        <f t="shared" si="78"/>
        <v/>
      </c>
      <c r="D987" s="23" t="str">
        <f t="shared" si="79"/>
        <v/>
      </c>
      <c r="E987" s="12" t="str">
        <f t="shared" si="80"/>
        <v/>
      </c>
      <c r="F987" s="12" t="str">
        <f t="shared" si="81"/>
        <v/>
      </c>
      <c r="G987" s="12" t="str">
        <f t="shared" si="82"/>
        <v/>
      </c>
      <c r="H987" s="23" t="str">
        <f t="shared" si="83"/>
        <v/>
      </c>
      <c r="I987" s="82" t="str">
        <f t="shared" si="84"/>
        <v/>
      </c>
      <c r="J987" s="82"/>
      <c r="K987" s="82"/>
    </row>
    <row r="988" spans="2:11" ht="15" customHeight="1">
      <c r="B988" s="9">
        <v>26</v>
      </c>
      <c r="C988" s="23" t="str">
        <f t="shared" si="78"/>
        <v/>
      </c>
      <c r="D988" s="23" t="str">
        <f t="shared" si="79"/>
        <v/>
      </c>
      <c r="E988" s="12" t="str">
        <f t="shared" si="80"/>
        <v/>
      </c>
      <c r="F988" s="12" t="str">
        <f t="shared" si="81"/>
        <v/>
      </c>
      <c r="G988" s="12" t="str">
        <f t="shared" si="82"/>
        <v/>
      </c>
      <c r="H988" s="23" t="str">
        <f t="shared" si="83"/>
        <v/>
      </c>
      <c r="I988" s="82" t="str">
        <f t="shared" si="84"/>
        <v/>
      </c>
      <c r="J988" s="82"/>
      <c r="K988" s="82"/>
    </row>
    <row r="989" spans="2:11" ht="15" customHeight="1">
      <c r="B989" s="9">
        <v>27</v>
      </c>
      <c r="C989" s="23" t="str">
        <f t="shared" si="78"/>
        <v/>
      </c>
      <c r="D989" s="23" t="str">
        <f t="shared" si="79"/>
        <v/>
      </c>
      <c r="E989" s="12" t="str">
        <f t="shared" si="80"/>
        <v/>
      </c>
      <c r="F989" s="12" t="str">
        <f t="shared" si="81"/>
        <v/>
      </c>
      <c r="G989" s="12" t="str">
        <f t="shared" si="82"/>
        <v/>
      </c>
      <c r="H989" s="23" t="str">
        <f t="shared" si="83"/>
        <v/>
      </c>
      <c r="I989" s="82" t="str">
        <f t="shared" si="84"/>
        <v/>
      </c>
      <c r="J989" s="82"/>
      <c r="K989" s="82"/>
    </row>
    <row r="990" spans="2:11" ht="15" customHeight="1">
      <c r="B990" s="9">
        <v>28</v>
      </c>
      <c r="C990" s="23" t="str">
        <f t="shared" si="78"/>
        <v/>
      </c>
      <c r="D990" s="23" t="str">
        <f t="shared" si="79"/>
        <v/>
      </c>
      <c r="E990" s="12" t="str">
        <f t="shared" si="80"/>
        <v/>
      </c>
      <c r="F990" s="12" t="str">
        <f t="shared" si="81"/>
        <v/>
      </c>
      <c r="G990" s="12" t="str">
        <f t="shared" si="82"/>
        <v/>
      </c>
      <c r="H990" s="23" t="str">
        <f t="shared" si="83"/>
        <v/>
      </c>
      <c r="I990" s="82" t="str">
        <f t="shared" si="84"/>
        <v/>
      </c>
      <c r="J990" s="82"/>
      <c r="K990" s="82"/>
    </row>
    <row r="991" spans="2:11" ht="15" customHeight="1">
      <c r="B991" s="9">
        <v>29</v>
      </c>
      <c r="C991" s="23" t="str">
        <f t="shared" si="78"/>
        <v/>
      </c>
      <c r="D991" s="23" t="str">
        <f t="shared" si="79"/>
        <v/>
      </c>
      <c r="E991" s="12" t="str">
        <f t="shared" si="80"/>
        <v/>
      </c>
      <c r="F991" s="12" t="str">
        <f t="shared" si="81"/>
        <v/>
      </c>
      <c r="G991" s="12" t="str">
        <f t="shared" si="82"/>
        <v/>
      </c>
      <c r="H991" s="23" t="str">
        <f t="shared" si="83"/>
        <v/>
      </c>
      <c r="I991" s="82" t="str">
        <f t="shared" si="84"/>
        <v/>
      </c>
      <c r="J991" s="82"/>
      <c r="K991" s="82"/>
    </row>
    <row r="992" spans="2:11" ht="15" customHeight="1">
      <c r="B992" s="9">
        <v>30</v>
      </c>
      <c r="C992" s="23" t="str">
        <f t="shared" si="78"/>
        <v/>
      </c>
      <c r="D992" s="23" t="str">
        <f t="shared" si="79"/>
        <v/>
      </c>
      <c r="E992" s="12" t="str">
        <f t="shared" si="80"/>
        <v/>
      </c>
      <c r="F992" s="12" t="str">
        <f t="shared" si="81"/>
        <v/>
      </c>
      <c r="G992" s="12" t="str">
        <f t="shared" si="82"/>
        <v/>
      </c>
      <c r="H992" s="23" t="str">
        <f t="shared" si="83"/>
        <v/>
      </c>
      <c r="I992" s="82" t="str">
        <f t="shared" si="84"/>
        <v/>
      </c>
      <c r="J992" s="82"/>
      <c r="K992" s="82"/>
    </row>
    <row r="993" spans="2:11" ht="15" customHeight="1">
      <c r="B993" s="9">
        <v>31</v>
      </c>
      <c r="C993" s="23" t="str">
        <f t="shared" si="78"/>
        <v/>
      </c>
      <c r="D993" s="23" t="str">
        <f t="shared" si="79"/>
        <v/>
      </c>
      <c r="E993" s="12" t="str">
        <f t="shared" si="80"/>
        <v/>
      </c>
      <c r="F993" s="12" t="str">
        <f t="shared" si="81"/>
        <v/>
      </c>
      <c r="G993" s="12" t="str">
        <f t="shared" si="82"/>
        <v/>
      </c>
      <c r="H993" s="23" t="str">
        <f t="shared" si="83"/>
        <v/>
      </c>
      <c r="I993" s="82" t="str">
        <f t="shared" si="84"/>
        <v/>
      </c>
      <c r="J993" s="82"/>
      <c r="K993" s="82"/>
    </row>
    <row r="994" spans="2:11" ht="15" customHeight="1">
      <c r="B994" s="9">
        <v>32</v>
      </c>
      <c r="C994" s="23" t="str">
        <f t="shared" si="78"/>
        <v/>
      </c>
      <c r="D994" s="23" t="str">
        <f t="shared" si="79"/>
        <v/>
      </c>
      <c r="E994" s="12" t="str">
        <f t="shared" si="80"/>
        <v/>
      </c>
      <c r="F994" s="12" t="str">
        <f t="shared" si="81"/>
        <v/>
      </c>
      <c r="G994" s="12" t="str">
        <f t="shared" si="82"/>
        <v/>
      </c>
      <c r="H994" s="23" t="str">
        <f t="shared" si="83"/>
        <v/>
      </c>
      <c r="I994" s="82" t="str">
        <f t="shared" si="84"/>
        <v/>
      </c>
      <c r="J994" s="82"/>
      <c r="K994" s="82"/>
    </row>
    <row r="995" spans="2:11" ht="15" customHeight="1">
      <c r="B995" s="9">
        <v>33</v>
      </c>
      <c r="C995" s="23" t="str">
        <f t="shared" si="78"/>
        <v/>
      </c>
      <c r="D995" s="23" t="str">
        <f t="shared" si="79"/>
        <v/>
      </c>
      <c r="E995" s="12" t="str">
        <f t="shared" si="80"/>
        <v/>
      </c>
      <c r="F995" s="12" t="str">
        <f t="shared" si="81"/>
        <v/>
      </c>
      <c r="G995" s="12" t="str">
        <f t="shared" si="82"/>
        <v/>
      </c>
      <c r="H995" s="23" t="str">
        <f t="shared" si="83"/>
        <v/>
      </c>
      <c r="I995" s="82" t="str">
        <f t="shared" si="84"/>
        <v/>
      </c>
      <c r="J995" s="82"/>
      <c r="K995" s="82"/>
    </row>
    <row r="996" spans="2:11" ht="15" customHeight="1">
      <c r="B996" s="9">
        <v>34</v>
      </c>
      <c r="C996" s="23" t="str">
        <f t="shared" si="78"/>
        <v/>
      </c>
      <c r="D996" s="23" t="str">
        <f t="shared" si="79"/>
        <v/>
      </c>
      <c r="E996" s="12" t="str">
        <f t="shared" si="80"/>
        <v/>
      </c>
      <c r="F996" s="12" t="str">
        <f t="shared" si="81"/>
        <v/>
      </c>
      <c r="G996" s="12" t="str">
        <f t="shared" si="82"/>
        <v/>
      </c>
      <c r="H996" s="23" t="str">
        <f t="shared" si="83"/>
        <v/>
      </c>
      <c r="I996" s="82" t="str">
        <f t="shared" si="84"/>
        <v/>
      </c>
      <c r="J996" s="82"/>
      <c r="K996" s="82"/>
    </row>
    <row r="997" spans="2:11" ht="15" customHeight="1">
      <c r="B997" s="9">
        <v>35</v>
      </c>
      <c r="C997" s="23" t="str">
        <f t="shared" si="78"/>
        <v/>
      </c>
      <c r="D997" s="23" t="str">
        <f t="shared" si="79"/>
        <v/>
      </c>
      <c r="E997" s="12" t="str">
        <f t="shared" si="80"/>
        <v/>
      </c>
      <c r="F997" s="12" t="str">
        <f t="shared" si="81"/>
        <v/>
      </c>
      <c r="G997" s="12" t="str">
        <f t="shared" si="82"/>
        <v/>
      </c>
      <c r="H997" s="23" t="str">
        <f t="shared" si="83"/>
        <v/>
      </c>
      <c r="I997" s="82" t="str">
        <f t="shared" si="84"/>
        <v/>
      </c>
      <c r="J997" s="82"/>
      <c r="K997" s="82"/>
    </row>
    <row r="998" spans="2:11" ht="15" customHeight="1">
      <c r="B998" s="9">
        <v>36</v>
      </c>
      <c r="C998" s="23" t="str">
        <f t="shared" si="78"/>
        <v/>
      </c>
      <c r="D998" s="23" t="str">
        <f t="shared" si="79"/>
        <v/>
      </c>
      <c r="E998" s="12" t="str">
        <f t="shared" si="80"/>
        <v/>
      </c>
      <c r="F998" s="12" t="str">
        <f t="shared" si="81"/>
        <v/>
      </c>
      <c r="G998" s="12" t="str">
        <f t="shared" si="82"/>
        <v/>
      </c>
      <c r="H998" s="23" t="str">
        <f t="shared" si="83"/>
        <v/>
      </c>
      <c r="I998" s="82" t="str">
        <f t="shared" si="84"/>
        <v/>
      </c>
      <c r="J998" s="82"/>
      <c r="K998" s="82"/>
    </row>
    <row r="999" spans="2:11" ht="15" customHeight="1">
      <c r="B999" s="9">
        <v>37</v>
      </c>
      <c r="C999" s="23" t="str">
        <f t="shared" si="78"/>
        <v/>
      </c>
      <c r="D999" s="23" t="str">
        <f t="shared" si="79"/>
        <v/>
      </c>
      <c r="E999" s="12" t="str">
        <f t="shared" si="80"/>
        <v/>
      </c>
      <c r="F999" s="12" t="str">
        <f t="shared" si="81"/>
        <v/>
      </c>
      <c r="G999" s="12" t="str">
        <f t="shared" si="82"/>
        <v/>
      </c>
      <c r="H999" s="23" t="str">
        <f t="shared" si="83"/>
        <v/>
      </c>
      <c r="I999" s="82" t="str">
        <f t="shared" si="84"/>
        <v/>
      </c>
      <c r="J999" s="82"/>
      <c r="K999" s="82"/>
    </row>
    <row r="1000" spans="2:11" ht="15" customHeight="1">
      <c r="B1000" s="9">
        <v>38</v>
      </c>
      <c r="C1000" s="23" t="str">
        <f t="shared" si="78"/>
        <v/>
      </c>
      <c r="D1000" s="23" t="str">
        <f t="shared" si="79"/>
        <v/>
      </c>
      <c r="E1000" s="12" t="str">
        <f t="shared" si="80"/>
        <v/>
      </c>
      <c r="F1000" s="12" t="str">
        <f t="shared" si="81"/>
        <v/>
      </c>
      <c r="G1000" s="12" t="str">
        <f t="shared" si="82"/>
        <v/>
      </c>
      <c r="H1000" s="23" t="str">
        <f t="shared" si="83"/>
        <v/>
      </c>
      <c r="I1000" s="82" t="str">
        <f t="shared" si="84"/>
        <v/>
      </c>
      <c r="J1000" s="82"/>
      <c r="K1000" s="82"/>
    </row>
    <row r="1001" spans="2:11" ht="15" customHeight="1">
      <c r="B1001" s="9">
        <v>39</v>
      </c>
      <c r="C1001" s="23" t="str">
        <f t="shared" si="78"/>
        <v/>
      </c>
      <c r="D1001" s="23" t="str">
        <f t="shared" si="79"/>
        <v/>
      </c>
      <c r="E1001" s="12" t="str">
        <f t="shared" si="80"/>
        <v/>
      </c>
      <c r="F1001" s="12" t="str">
        <f t="shared" si="81"/>
        <v/>
      </c>
      <c r="G1001" s="12" t="str">
        <f t="shared" si="82"/>
        <v/>
      </c>
      <c r="H1001" s="23" t="str">
        <f t="shared" si="83"/>
        <v/>
      </c>
      <c r="I1001" s="82" t="str">
        <f t="shared" si="84"/>
        <v/>
      </c>
      <c r="J1001" s="82"/>
      <c r="K1001" s="82"/>
    </row>
    <row r="1002" spans="2:11" ht="15" customHeight="1">
      <c r="B1002" s="9">
        <v>40</v>
      </c>
      <c r="C1002" s="23" t="str">
        <f t="shared" si="78"/>
        <v/>
      </c>
      <c r="D1002" s="23" t="str">
        <f t="shared" si="79"/>
        <v/>
      </c>
      <c r="E1002" s="12" t="str">
        <f t="shared" si="80"/>
        <v/>
      </c>
      <c r="F1002" s="12" t="str">
        <f t="shared" si="81"/>
        <v/>
      </c>
      <c r="G1002" s="12" t="str">
        <f t="shared" si="82"/>
        <v/>
      </c>
      <c r="H1002" s="23" t="str">
        <f t="shared" si="83"/>
        <v/>
      </c>
      <c r="I1002" s="82" t="str">
        <f t="shared" si="84"/>
        <v/>
      </c>
      <c r="J1002" s="82"/>
      <c r="K1002" s="82"/>
    </row>
    <row r="1003" spans="2:11" ht="15" customHeight="1">
      <c r="B1003" s="9">
        <v>41</v>
      </c>
      <c r="C1003" s="23" t="str">
        <f t="shared" si="78"/>
        <v/>
      </c>
      <c r="D1003" s="23" t="str">
        <f t="shared" si="79"/>
        <v/>
      </c>
      <c r="E1003" s="12" t="str">
        <f t="shared" si="80"/>
        <v/>
      </c>
      <c r="F1003" s="12" t="str">
        <f t="shared" si="81"/>
        <v/>
      </c>
      <c r="G1003" s="12" t="str">
        <f t="shared" si="82"/>
        <v/>
      </c>
      <c r="H1003" s="23" t="str">
        <f t="shared" si="83"/>
        <v/>
      </c>
      <c r="I1003" s="82" t="str">
        <f t="shared" si="84"/>
        <v/>
      </c>
      <c r="J1003" s="82"/>
      <c r="K1003" s="82"/>
    </row>
    <row r="1004" spans="2:11" ht="15" customHeight="1">
      <c r="B1004" s="9">
        <v>42</v>
      </c>
      <c r="C1004" s="23" t="str">
        <f t="shared" si="78"/>
        <v/>
      </c>
      <c r="D1004" s="23" t="str">
        <f t="shared" si="79"/>
        <v/>
      </c>
      <c r="E1004" s="12" t="str">
        <f t="shared" si="80"/>
        <v/>
      </c>
      <c r="F1004" s="12" t="str">
        <f t="shared" si="81"/>
        <v/>
      </c>
      <c r="G1004" s="12" t="str">
        <f t="shared" si="82"/>
        <v/>
      </c>
      <c r="H1004" s="23" t="str">
        <f t="shared" si="83"/>
        <v/>
      </c>
      <c r="I1004" s="82" t="str">
        <f t="shared" si="84"/>
        <v/>
      </c>
      <c r="J1004" s="82"/>
      <c r="K1004" s="82"/>
    </row>
    <row r="1005" spans="2:11" ht="15" customHeight="1">
      <c r="B1005" s="9">
        <v>43</v>
      </c>
      <c r="C1005" s="23" t="str">
        <f t="shared" si="78"/>
        <v/>
      </c>
      <c r="D1005" s="23" t="str">
        <f t="shared" si="79"/>
        <v/>
      </c>
      <c r="E1005" s="12" t="str">
        <f t="shared" si="80"/>
        <v/>
      </c>
      <c r="F1005" s="12" t="str">
        <f t="shared" si="81"/>
        <v/>
      </c>
      <c r="G1005" s="12" t="str">
        <f t="shared" si="82"/>
        <v/>
      </c>
      <c r="H1005" s="23" t="str">
        <f t="shared" si="83"/>
        <v/>
      </c>
      <c r="I1005" s="82" t="str">
        <f t="shared" si="84"/>
        <v/>
      </c>
      <c r="J1005" s="82"/>
      <c r="K1005" s="82"/>
    </row>
    <row r="1006" spans="2:11" ht="15" customHeight="1">
      <c r="B1006" s="9">
        <v>44</v>
      </c>
      <c r="C1006" s="23" t="str">
        <f t="shared" si="78"/>
        <v/>
      </c>
      <c r="D1006" s="23" t="str">
        <f t="shared" si="79"/>
        <v/>
      </c>
      <c r="E1006" s="12" t="str">
        <f t="shared" si="80"/>
        <v/>
      </c>
      <c r="F1006" s="12" t="str">
        <f t="shared" si="81"/>
        <v/>
      </c>
      <c r="G1006" s="12" t="str">
        <f t="shared" si="82"/>
        <v/>
      </c>
      <c r="H1006" s="23" t="str">
        <f t="shared" si="83"/>
        <v/>
      </c>
      <c r="I1006" s="82" t="str">
        <f t="shared" si="84"/>
        <v/>
      </c>
      <c r="J1006" s="82"/>
      <c r="K1006" s="82"/>
    </row>
    <row r="1007" spans="2:11" ht="15" customHeight="1">
      <c r="B1007" s="9">
        <v>45</v>
      </c>
      <c r="C1007" s="23" t="str">
        <f t="shared" si="78"/>
        <v/>
      </c>
      <c r="D1007" s="23" t="str">
        <f t="shared" si="79"/>
        <v/>
      </c>
      <c r="E1007" s="12" t="str">
        <f t="shared" si="80"/>
        <v/>
      </c>
      <c r="F1007" s="12" t="str">
        <f t="shared" si="81"/>
        <v/>
      </c>
      <c r="G1007" s="12" t="str">
        <f t="shared" si="82"/>
        <v/>
      </c>
      <c r="H1007" s="23" t="str">
        <f t="shared" si="83"/>
        <v/>
      </c>
      <c r="I1007" s="82" t="str">
        <f t="shared" si="84"/>
        <v/>
      </c>
      <c r="J1007" s="82"/>
      <c r="K1007" s="82"/>
    </row>
    <row r="1008" spans="2:11" ht="15" customHeight="1">
      <c r="B1008" s="9">
        <v>46</v>
      </c>
      <c r="C1008" s="23" t="str">
        <f t="shared" si="78"/>
        <v/>
      </c>
      <c r="D1008" s="23" t="str">
        <f t="shared" si="79"/>
        <v/>
      </c>
      <c r="E1008" s="12" t="str">
        <f t="shared" si="80"/>
        <v/>
      </c>
      <c r="F1008" s="12" t="str">
        <f t="shared" si="81"/>
        <v/>
      </c>
      <c r="G1008" s="12" t="str">
        <f t="shared" si="82"/>
        <v/>
      </c>
      <c r="H1008" s="23" t="str">
        <f t="shared" si="83"/>
        <v/>
      </c>
      <c r="I1008" s="82" t="str">
        <f t="shared" si="84"/>
        <v/>
      </c>
      <c r="J1008" s="82"/>
      <c r="K1008" s="82"/>
    </row>
    <row r="1009" spans="2:11" ht="15" customHeight="1">
      <c r="B1009" s="9">
        <v>47</v>
      </c>
      <c r="C1009" s="23" t="str">
        <f t="shared" si="78"/>
        <v/>
      </c>
      <c r="D1009" s="23" t="str">
        <f t="shared" si="79"/>
        <v/>
      </c>
      <c r="E1009" s="12" t="str">
        <f t="shared" si="80"/>
        <v/>
      </c>
      <c r="F1009" s="12" t="str">
        <f t="shared" si="81"/>
        <v/>
      </c>
      <c r="G1009" s="12" t="str">
        <f t="shared" si="82"/>
        <v/>
      </c>
      <c r="H1009" s="23" t="str">
        <f t="shared" si="83"/>
        <v/>
      </c>
      <c r="I1009" s="82" t="str">
        <f t="shared" si="84"/>
        <v/>
      </c>
      <c r="J1009" s="82"/>
      <c r="K1009" s="82"/>
    </row>
    <row r="1010" spans="2:11" ht="15" customHeight="1">
      <c r="B1010" s="9">
        <v>48</v>
      </c>
      <c r="C1010" s="23" t="str">
        <f t="shared" si="78"/>
        <v/>
      </c>
      <c r="D1010" s="23" t="str">
        <f t="shared" si="79"/>
        <v/>
      </c>
      <c r="E1010" s="12" t="str">
        <f t="shared" si="80"/>
        <v/>
      </c>
      <c r="F1010" s="12" t="str">
        <f t="shared" si="81"/>
        <v/>
      </c>
      <c r="G1010" s="12" t="str">
        <f t="shared" si="82"/>
        <v/>
      </c>
      <c r="H1010" s="23" t="str">
        <f t="shared" si="83"/>
        <v/>
      </c>
      <c r="I1010" s="82" t="str">
        <f t="shared" si="84"/>
        <v/>
      </c>
      <c r="J1010" s="82"/>
      <c r="K1010" s="82"/>
    </row>
    <row r="1011" spans="2:11" ht="15" customHeight="1">
      <c r="B1011" s="9">
        <v>49</v>
      </c>
      <c r="C1011" s="23" t="str">
        <f t="shared" si="78"/>
        <v/>
      </c>
      <c r="D1011" s="23" t="str">
        <f t="shared" si="79"/>
        <v/>
      </c>
      <c r="E1011" s="12" t="str">
        <f t="shared" si="80"/>
        <v/>
      </c>
      <c r="F1011" s="12" t="str">
        <f t="shared" si="81"/>
        <v/>
      </c>
      <c r="G1011" s="12" t="str">
        <f t="shared" si="82"/>
        <v/>
      </c>
      <c r="H1011" s="23" t="str">
        <f t="shared" si="83"/>
        <v/>
      </c>
      <c r="I1011" s="82" t="str">
        <f t="shared" si="84"/>
        <v/>
      </c>
      <c r="J1011" s="82"/>
      <c r="K1011" s="82"/>
    </row>
    <row r="1012" spans="2:11" ht="15" customHeight="1">
      <c r="B1012" s="9">
        <v>50</v>
      </c>
      <c r="C1012" s="23" t="str">
        <f t="shared" si="78"/>
        <v/>
      </c>
      <c r="D1012" s="23" t="str">
        <f t="shared" si="79"/>
        <v/>
      </c>
      <c r="E1012" s="12" t="str">
        <f t="shared" si="80"/>
        <v/>
      </c>
      <c r="F1012" s="12" t="str">
        <f t="shared" si="81"/>
        <v/>
      </c>
      <c r="G1012" s="12" t="str">
        <f t="shared" si="82"/>
        <v/>
      </c>
      <c r="H1012" s="23" t="str">
        <f t="shared" si="83"/>
        <v/>
      </c>
      <c r="I1012" s="82" t="str">
        <f t="shared" si="84"/>
        <v/>
      </c>
      <c r="J1012" s="82"/>
      <c r="K1012" s="82"/>
    </row>
    <row r="1013" spans="2:11" ht="15" customHeight="1">
      <c r="B1013" s="9"/>
      <c r="E1013" s="44"/>
      <c r="F1013" s="44"/>
      <c r="G1013" s="44"/>
      <c r="H1013" s="22" t="s">
        <v>110</v>
      </c>
      <c r="I1013" s="85">
        <f>SUM(I963:I1012)</f>
        <v>0</v>
      </c>
      <c r="J1013" s="85"/>
      <c r="K1013" s="85"/>
    </row>
    <row r="1014" spans="2:11" ht="15" customHeight="1">
      <c r="B1014" s="9"/>
      <c r="C1014" s="25" t="s">
        <v>100</v>
      </c>
      <c r="D1014" s="11"/>
      <c r="H1014" s="11"/>
    </row>
    <row r="1015" spans="2:11" ht="15" customHeight="1">
      <c r="B1015" s="9"/>
      <c r="C1015" s="22" t="s">
        <v>1</v>
      </c>
      <c r="D1015" s="22" t="s">
        <v>5</v>
      </c>
      <c r="E1015" s="22" t="s">
        <v>32</v>
      </c>
      <c r="F1015" s="22" t="s">
        <v>21</v>
      </c>
      <c r="G1015" s="22" t="s">
        <v>12</v>
      </c>
      <c r="H1015" s="22" t="s">
        <v>13</v>
      </c>
      <c r="I1015" s="81" t="s">
        <v>83</v>
      </c>
      <c r="J1015" s="100"/>
      <c r="K1015" s="111"/>
    </row>
    <row r="1016" spans="2:11" ht="15" customHeight="1">
      <c r="B1016" s="9">
        <v>1</v>
      </c>
      <c r="C1016" s="23" t="str">
        <f t="shared" ref="C1016:C1079" si="85">IFERROR(VLOOKUP("その他の社会活動"&amp;B1016,$A$4:$J$671,3,FALSE),"")</f>
        <v/>
      </c>
      <c r="D1016" s="23" t="str">
        <f t="shared" ref="D1016:D1079" si="86">IFERROR(VLOOKUP("その他の社会活動"&amp;B1016,$A$4:$J$671,4,FALSE),"")</f>
        <v/>
      </c>
      <c r="E1016" s="12" t="str">
        <f t="shared" ref="E1016:E1079" si="87">IFERROR(VLOOKUP("その他の社会活動"&amp;B1016,$A$4:$J$671,5,FALSE),"")</f>
        <v/>
      </c>
      <c r="F1016" s="12" t="str">
        <f t="shared" ref="F1016:F1079" si="88">IFERROR(VLOOKUP("その他の社会活動"&amp;B1016,$A$4:$J$671,6,FALSE),"")</f>
        <v/>
      </c>
      <c r="G1016" s="12" t="str">
        <f t="shared" ref="G1016:G1079" si="89">IFERROR(VLOOKUP("その他の社会活動"&amp;B1016,$A$4:$J$671,7,FALSE),"")</f>
        <v/>
      </c>
      <c r="H1016" s="23" t="str">
        <f t="shared" ref="H1016:H1079" si="90">IFERROR(VLOOKUP("その他の社会活動"&amp;B1016,$A$4:$J$671,8,FALSE),"")</f>
        <v/>
      </c>
      <c r="I1016" s="82" t="str">
        <f t="shared" ref="I1016:I1079" si="91">IFERROR(VLOOKUP("その他の社会活動"&amp;B1016,$A$4:$J$671,10,FALSE),"")</f>
        <v/>
      </c>
      <c r="J1016" s="82"/>
      <c r="K1016" s="82"/>
    </row>
    <row r="1017" spans="2:11" ht="15" customHeight="1">
      <c r="B1017" s="9">
        <v>2</v>
      </c>
      <c r="C1017" s="23" t="str">
        <f t="shared" si="85"/>
        <v/>
      </c>
      <c r="D1017" s="23" t="str">
        <f t="shared" si="86"/>
        <v/>
      </c>
      <c r="E1017" s="12" t="str">
        <f t="shared" si="87"/>
        <v/>
      </c>
      <c r="F1017" s="12" t="str">
        <f t="shared" si="88"/>
        <v/>
      </c>
      <c r="G1017" s="12" t="str">
        <f t="shared" si="89"/>
        <v/>
      </c>
      <c r="H1017" s="23" t="str">
        <f t="shared" si="90"/>
        <v/>
      </c>
      <c r="I1017" s="82" t="str">
        <f t="shared" si="91"/>
        <v/>
      </c>
      <c r="J1017" s="82"/>
      <c r="K1017" s="82"/>
    </row>
    <row r="1018" spans="2:11" ht="15" customHeight="1">
      <c r="B1018" s="9">
        <v>3</v>
      </c>
      <c r="C1018" s="23" t="str">
        <f t="shared" si="85"/>
        <v/>
      </c>
      <c r="D1018" s="23" t="str">
        <f t="shared" si="86"/>
        <v/>
      </c>
      <c r="E1018" s="12" t="str">
        <f t="shared" si="87"/>
        <v/>
      </c>
      <c r="F1018" s="12" t="str">
        <f t="shared" si="88"/>
        <v/>
      </c>
      <c r="G1018" s="12" t="str">
        <f t="shared" si="89"/>
        <v/>
      </c>
      <c r="H1018" s="23" t="str">
        <f t="shared" si="90"/>
        <v/>
      </c>
      <c r="I1018" s="82" t="str">
        <f t="shared" si="91"/>
        <v/>
      </c>
      <c r="J1018" s="82"/>
      <c r="K1018" s="82"/>
    </row>
    <row r="1019" spans="2:11" ht="15" customHeight="1">
      <c r="B1019" s="9">
        <v>4</v>
      </c>
      <c r="C1019" s="23" t="str">
        <f t="shared" si="85"/>
        <v/>
      </c>
      <c r="D1019" s="23" t="str">
        <f t="shared" si="86"/>
        <v/>
      </c>
      <c r="E1019" s="12" t="str">
        <f t="shared" si="87"/>
        <v/>
      </c>
      <c r="F1019" s="12" t="str">
        <f t="shared" si="88"/>
        <v/>
      </c>
      <c r="G1019" s="12" t="str">
        <f t="shared" si="89"/>
        <v/>
      </c>
      <c r="H1019" s="23" t="str">
        <f t="shared" si="90"/>
        <v/>
      </c>
      <c r="I1019" s="82" t="str">
        <f t="shared" si="91"/>
        <v/>
      </c>
      <c r="J1019" s="82"/>
      <c r="K1019" s="82"/>
    </row>
    <row r="1020" spans="2:11" ht="15" customHeight="1">
      <c r="B1020" s="9">
        <v>5</v>
      </c>
      <c r="C1020" s="23" t="str">
        <f t="shared" si="85"/>
        <v/>
      </c>
      <c r="D1020" s="23" t="str">
        <f t="shared" si="86"/>
        <v/>
      </c>
      <c r="E1020" s="12" t="str">
        <f t="shared" si="87"/>
        <v/>
      </c>
      <c r="F1020" s="12" t="str">
        <f t="shared" si="88"/>
        <v/>
      </c>
      <c r="G1020" s="12" t="str">
        <f t="shared" si="89"/>
        <v/>
      </c>
      <c r="H1020" s="23" t="str">
        <f t="shared" si="90"/>
        <v/>
      </c>
      <c r="I1020" s="82" t="str">
        <f t="shared" si="91"/>
        <v/>
      </c>
      <c r="J1020" s="82"/>
      <c r="K1020" s="82"/>
    </row>
    <row r="1021" spans="2:11" ht="15" customHeight="1">
      <c r="B1021" s="9">
        <v>6</v>
      </c>
      <c r="C1021" s="23" t="str">
        <f t="shared" si="85"/>
        <v/>
      </c>
      <c r="D1021" s="23" t="str">
        <f t="shared" si="86"/>
        <v/>
      </c>
      <c r="E1021" s="12" t="str">
        <f t="shared" si="87"/>
        <v/>
      </c>
      <c r="F1021" s="12" t="str">
        <f t="shared" si="88"/>
        <v/>
      </c>
      <c r="G1021" s="12" t="str">
        <f t="shared" si="89"/>
        <v/>
      </c>
      <c r="H1021" s="23" t="str">
        <f t="shared" si="90"/>
        <v/>
      </c>
      <c r="I1021" s="82" t="str">
        <f t="shared" si="91"/>
        <v/>
      </c>
      <c r="J1021" s="82"/>
      <c r="K1021" s="82"/>
    </row>
    <row r="1022" spans="2:11" ht="15" customHeight="1">
      <c r="B1022" s="9">
        <v>7</v>
      </c>
      <c r="C1022" s="23" t="str">
        <f t="shared" si="85"/>
        <v/>
      </c>
      <c r="D1022" s="23" t="str">
        <f t="shared" si="86"/>
        <v/>
      </c>
      <c r="E1022" s="12" t="str">
        <f t="shared" si="87"/>
        <v/>
      </c>
      <c r="F1022" s="12" t="str">
        <f t="shared" si="88"/>
        <v/>
      </c>
      <c r="G1022" s="12" t="str">
        <f t="shared" si="89"/>
        <v/>
      </c>
      <c r="H1022" s="23" t="str">
        <f t="shared" si="90"/>
        <v/>
      </c>
      <c r="I1022" s="82" t="str">
        <f t="shared" si="91"/>
        <v/>
      </c>
      <c r="J1022" s="82"/>
      <c r="K1022" s="82"/>
    </row>
    <row r="1023" spans="2:11" ht="15" customHeight="1">
      <c r="B1023" s="9">
        <v>8</v>
      </c>
      <c r="C1023" s="23" t="str">
        <f t="shared" si="85"/>
        <v/>
      </c>
      <c r="D1023" s="23" t="str">
        <f t="shared" si="86"/>
        <v/>
      </c>
      <c r="E1023" s="12" t="str">
        <f t="shared" si="87"/>
        <v/>
      </c>
      <c r="F1023" s="12" t="str">
        <f t="shared" si="88"/>
        <v/>
      </c>
      <c r="G1023" s="12" t="str">
        <f t="shared" si="89"/>
        <v/>
      </c>
      <c r="H1023" s="23" t="str">
        <f t="shared" si="90"/>
        <v/>
      </c>
      <c r="I1023" s="82" t="str">
        <f t="shared" si="91"/>
        <v/>
      </c>
      <c r="J1023" s="82"/>
      <c r="K1023" s="82"/>
    </row>
    <row r="1024" spans="2:11" ht="15" customHeight="1">
      <c r="B1024" s="9">
        <v>9</v>
      </c>
      <c r="C1024" s="23" t="str">
        <f t="shared" si="85"/>
        <v/>
      </c>
      <c r="D1024" s="23" t="str">
        <f t="shared" si="86"/>
        <v/>
      </c>
      <c r="E1024" s="12" t="str">
        <f t="shared" si="87"/>
        <v/>
      </c>
      <c r="F1024" s="12" t="str">
        <f t="shared" si="88"/>
        <v/>
      </c>
      <c r="G1024" s="12" t="str">
        <f t="shared" si="89"/>
        <v/>
      </c>
      <c r="H1024" s="23" t="str">
        <f t="shared" si="90"/>
        <v/>
      </c>
      <c r="I1024" s="82" t="str">
        <f t="shared" si="91"/>
        <v/>
      </c>
      <c r="J1024" s="82"/>
      <c r="K1024" s="82"/>
    </row>
    <row r="1025" spans="2:11" ht="15" customHeight="1">
      <c r="B1025" s="9">
        <v>10</v>
      </c>
      <c r="C1025" s="23" t="str">
        <f t="shared" si="85"/>
        <v/>
      </c>
      <c r="D1025" s="23" t="str">
        <f t="shared" si="86"/>
        <v/>
      </c>
      <c r="E1025" s="12" t="str">
        <f t="shared" si="87"/>
        <v/>
      </c>
      <c r="F1025" s="12" t="str">
        <f t="shared" si="88"/>
        <v/>
      </c>
      <c r="G1025" s="12" t="str">
        <f t="shared" si="89"/>
        <v/>
      </c>
      <c r="H1025" s="23" t="str">
        <f t="shared" si="90"/>
        <v/>
      </c>
      <c r="I1025" s="82" t="str">
        <f t="shared" si="91"/>
        <v/>
      </c>
      <c r="J1025" s="82"/>
      <c r="K1025" s="82"/>
    </row>
    <row r="1026" spans="2:11" ht="15" customHeight="1">
      <c r="B1026" s="9">
        <v>11</v>
      </c>
      <c r="C1026" s="23" t="str">
        <f t="shared" si="85"/>
        <v/>
      </c>
      <c r="D1026" s="23" t="str">
        <f t="shared" si="86"/>
        <v/>
      </c>
      <c r="E1026" s="12" t="str">
        <f t="shared" si="87"/>
        <v/>
      </c>
      <c r="F1026" s="12" t="str">
        <f t="shared" si="88"/>
        <v/>
      </c>
      <c r="G1026" s="12" t="str">
        <f t="shared" si="89"/>
        <v/>
      </c>
      <c r="H1026" s="23" t="str">
        <f t="shared" si="90"/>
        <v/>
      </c>
      <c r="I1026" s="82" t="str">
        <f t="shared" si="91"/>
        <v/>
      </c>
      <c r="J1026" s="82"/>
      <c r="K1026" s="82"/>
    </row>
    <row r="1027" spans="2:11" ht="15" customHeight="1">
      <c r="B1027" s="9">
        <v>12</v>
      </c>
      <c r="C1027" s="23" t="str">
        <f t="shared" si="85"/>
        <v/>
      </c>
      <c r="D1027" s="23" t="str">
        <f t="shared" si="86"/>
        <v/>
      </c>
      <c r="E1027" s="12" t="str">
        <f t="shared" si="87"/>
        <v/>
      </c>
      <c r="F1027" s="12" t="str">
        <f t="shared" si="88"/>
        <v/>
      </c>
      <c r="G1027" s="12" t="str">
        <f t="shared" si="89"/>
        <v/>
      </c>
      <c r="H1027" s="23" t="str">
        <f t="shared" si="90"/>
        <v/>
      </c>
      <c r="I1027" s="82" t="str">
        <f t="shared" si="91"/>
        <v/>
      </c>
      <c r="J1027" s="82"/>
      <c r="K1027" s="82"/>
    </row>
    <row r="1028" spans="2:11" ht="15" customHeight="1">
      <c r="B1028" s="9">
        <v>13</v>
      </c>
      <c r="C1028" s="23" t="str">
        <f t="shared" si="85"/>
        <v/>
      </c>
      <c r="D1028" s="23" t="str">
        <f t="shared" si="86"/>
        <v/>
      </c>
      <c r="E1028" s="12" t="str">
        <f t="shared" si="87"/>
        <v/>
      </c>
      <c r="F1028" s="12" t="str">
        <f t="shared" si="88"/>
        <v/>
      </c>
      <c r="G1028" s="12" t="str">
        <f t="shared" si="89"/>
        <v/>
      </c>
      <c r="H1028" s="23" t="str">
        <f t="shared" si="90"/>
        <v/>
      </c>
      <c r="I1028" s="82" t="str">
        <f t="shared" si="91"/>
        <v/>
      </c>
      <c r="J1028" s="82"/>
      <c r="K1028" s="82"/>
    </row>
    <row r="1029" spans="2:11" ht="15" customHeight="1">
      <c r="B1029" s="9">
        <v>14</v>
      </c>
      <c r="C1029" s="23" t="str">
        <f t="shared" si="85"/>
        <v/>
      </c>
      <c r="D1029" s="23" t="str">
        <f t="shared" si="86"/>
        <v/>
      </c>
      <c r="E1029" s="12" t="str">
        <f t="shared" si="87"/>
        <v/>
      </c>
      <c r="F1029" s="12" t="str">
        <f t="shared" si="88"/>
        <v/>
      </c>
      <c r="G1029" s="12" t="str">
        <f t="shared" si="89"/>
        <v/>
      </c>
      <c r="H1029" s="23" t="str">
        <f t="shared" si="90"/>
        <v/>
      </c>
      <c r="I1029" s="82" t="str">
        <f t="shared" si="91"/>
        <v/>
      </c>
      <c r="J1029" s="82"/>
      <c r="K1029" s="82"/>
    </row>
    <row r="1030" spans="2:11" ht="15" customHeight="1">
      <c r="B1030" s="9">
        <v>15</v>
      </c>
      <c r="C1030" s="23" t="str">
        <f t="shared" si="85"/>
        <v/>
      </c>
      <c r="D1030" s="23" t="str">
        <f t="shared" si="86"/>
        <v/>
      </c>
      <c r="E1030" s="12" t="str">
        <f t="shared" si="87"/>
        <v/>
      </c>
      <c r="F1030" s="12" t="str">
        <f t="shared" si="88"/>
        <v/>
      </c>
      <c r="G1030" s="12" t="str">
        <f t="shared" si="89"/>
        <v/>
      </c>
      <c r="H1030" s="23" t="str">
        <f t="shared" si="90"/>
        <v/>
      </c>
      <c r="I1030" s="82" t="str">
        <f t="shared" si="91"/>
        <v/>
      </c>
      <c r="J1030" s="82"/>
      <c r="K1030" s="82"/>
    </row>
    <row r="1031" spans="2:11" ht="15" customHeight="1">
      <c r="B1031" s="9">
        <v>16</v>
      </c>
      <c r="C1031" s="23" t="str">
        <f t="shared" si="85"/>
        <v/>
      </c>
      <c r="D1031" s="23" t="str">
        <f t="shared" si="86"/>
        <v/>
      </c>
      <c r="E1031" s="12" t="str">
        <f t="shared" si="87"/>
        <v/>
      </c>
      <c r="F1031" s="12" t="str">
        <f t="shared" si="88"/>
        <v/>
      </c>
      <c r="G1031" s="12" t="str">
        <f t="shared" si="89"/>
        <v/>
      </c>
      <c r="H1031" s="23" t="str">
        <f t="shared" si="90"/>
        <v/>
      </c>
      <c r="I1031" s="82" t="str">
        <f t="shared" si="91"/>
        <v/>
      </c>
      <c r="J1031" s="82"/>
      <c r="K1031" s="82"/>
    </row>
    <row r="1032" spans="2:11" ht="15" customHeight="1">
      <c r="B1032" s="9">
        <v>17</v>
      </c>
      <c r="C1032" s="23" t="str">
        <f t="shared" si="85"/>
        <v/>
      </c>
      <c r="D1032" s="23" t="str">
        <f t="shared" si="86"/>
        <v/>
      </c>
      <c r="E1032" s="12" t="str">
        <f t="shared" si="87"/>
        <v/>
      </c>
      <c r="F1032" s="12" t="str">
        <f t="shared" si="88"/>
        <v/>
      </c>
      <c r="G1032" s="12" t="str">
        <f t="shared" si="89"/>
        <v/>
      </c>
      <c r="H1032" s="23" t="str">
        <f t="shared" si="90"/>
        <v/>
      </c>
      <c r="I1032" s="82" t="str">
        <f t="shared" si="91"/>
        <v/>
      </c>
      <c r="J1032" s="82"/>
      <c r="K1032" s="82"/>
    </row>
    <row r="1033" spans="2:11" ht="15" customHeight="1">
      <c r="B1033" s="9">
        <v>18</v>
      </c>
      <c r="C1033" s="23" t="str">
        <f t="shared" si="85"/>
        <v/>
      </c>
      <c r="D1033" s="23" t="str">
        <f t="shared" si="86"/>
        <v/>
      </c>
      <c r="E1033" s="12" t="str">
        <f t="shared" si="87"/>
        <v/>
      </c>
      <c r="F1033" s="12" t="str">
        <f t="shared" si="88"/>
        <v/>
      </c>
      <c r="G1033" s="12" t="str">
        <f t="shared" si="89"/>
        <v/>
      </c>
      <c r="H1033" s="23" t="str">
        <f t="shared" si="90"/>
        <v/>
      </c>
      <c r="I1033" s="82" t="str">
        <f t="shared" si="91"/>
        <v/>
      </c>
      <c r="J1033" s="82"/>
      <c r="K1033" s="82"/>
    </row>
    <row r="1034" spans="2:11" ht="15" customHeight="1">
      <c r="B1034" s="9">
        <v>19</v>
      </c>
      <c r="C1034" s="23" t="str">
        <f t="shared" si="85"/>
        <v/>
      </c>
      <c r="D1034" s="23" t="str">
        <f t="shared" si="86"/>
        <v/>
      </c>
      <c r="E1034" s="12" t="str">
        <f t="shared" si="87"/>
        <v/>
      </c>
      <c r="F1034" s="12" t="str">
        <f t="shared" si="88"/>
        <v/>
      </c>
      <c r="G1034" s="12" t="str">
        <f t="shared" si="89"/>
        <v/>
      </c>
      <c r="H1034" s="23" t="str">
        <f t="shared" si="90"/>
        <v/>
      </c>
      <c r="I1034" s="82" t="str">
        <f t="shared" si="91"/>
        <v/>
      </c>
      <c r="J1034" s="82"/>
      <c r="K1034" s="82"/>
    </row>
    <row r="1035" spans="2:11" ht="15" customHeight="1">
      <c r="B1035" s="9">
        <v>20</v>
      </c>
      <c r="C1035" s="23" t="str">
        <f t="shared" si="85"/>
        <v/>
      </c>
      <c r="D1035" s="23" t="str">
        <f t="shared" si="86"/>
        <v/>
      </c>
      <c r="E1035" s="12" t="str">
        <f t="shared" si="87"/>
        <v/>
      </c>
      <c r="F1035" s="12" t="str">
        <f t="shared" si="88"/>
        <v/>
      </c>
      <c r="G1035" s="12" t="str">
        <f t="shared" si="89"/>
        <v/>
      </c>
      <c r="H1035" s="23" t="str">
        <f t="shared" si="90"/>
        <v/>
      </c>
      <c r="I1035" s="82" t="str">
        <f t="shared" si="91"/>
        <v/>
      </c>
      <c r="J1035" s="82"/>
      <c r="K1035" s="82"/>
    </row>
    <row r="1036" spans="2:11" ht="15" customHeight="1">
      <c r="B1036" s="9">
        <v>21</v>
      </c>
      <c r="C1036" s="23" t="str">
        <f t="shared" si="85"/>
        <v/>
      </c>
      <c r="D1036" s="23" t="str">
        <f t="shared" si="86"/>
        <v/>
      </c>
      <c r="E1036" s="12" t="str">
        <f t="shared" si="87"/>
        <v/>
      </c>
      <c r="F1036" s="12" t="str">
        <f t="shared" si="88"/>
        <v/>
      </c>
      <c r="G1036" s="12" t="str">
        <f t="shared" si="89"/>
        <v/>
      </c>
      <c r="H1036" s="23" t="str">
        <f t="shared" si="90"/>
        <v/>
      </c>
      <c r="I1036" s="82" t="str">
        <f t="shared" si="91"/>
        <v/>
      </c>
      <c r="J1036" s="82"/>
      <c r="K1036" s="82"/>
    </row>
    <row r="1037" spans="2:11" ht="15" customHeight="1">
      <c r="B1037" s="9">
        <v>22</v>
      </c>
      <c r="C1037" s="23" t="str">
        <f t="shared" si="85"/>
        <v/>
      </c>
      <c r="D1037" s="23" t="str">
        <f t="shared" si="86"/>
        <v/>
      </c>
      <c r="E1037" s="12" t="str">
        <f t="shared" si="87"/>
        <v/>
      </c>
      <c r="F1037" s="12" t="str">
        <f t="shared" si="88"/>
        <v/>
      </c>
      <c r="G1037" s="12" t="str">
        <f t="shared" si="89"/>
        <v/>
      </c>
      <c r="H1037" s="23" t="str">
        <f t="shared" si="90"/>
        <v/>
      </c>
      <c r="I1037" s="82" t="str">
        <f t="shared" si="91"/>
        <v/>
      </c>
      <c r="J1037" s="82"/>
      <c r="K1037" s="82"/>
    </row>
    <row r="1038" spans="2:11" ht="15" customHeight="1">
      <c r="B1038" s="9">
        <v>23</v>
      </c>
      <c r="C1038" s="23" t="str">
        <f t="shared" si="85"/>
        <v/>
      </c>
      <c r="D1038" s="23" t="str">
        <f t="shared" si="86"/>
        <v/>
      </c>
      <c r="E1038" s="12" t="str">
        <f t="shared" si="87"/>
        <v/>
      </c>
      <c r="F1038" s="12" t="str">
        <f t="shared" si="88"/>
        <v/>
      </c>
      <c r="G1038" s="12" t="str">
        <f t="shared" si="89"/>
        <v/>
      </c>
      <c r="H1038" s="23" t="str">
        <f t="shared" si="90"/>
        <v/>
      </c>
      <c r="I1038" s="82" t="str">
        <f t="shared" si="91"/>
        <v/>
      </c>
      <c r="J1038" s="82"/>
      <c r="K1038" s="82"/>
    </row>
    <row r="1039" spans="2:11" ht="15" customHeight="1">
      <c r="B1039" s="9">
        <v>24</v>
      </c>
      <c r="C1039" s="23" t="str">
        <f t="shared" si="85"/>
        <v/>
      </c>
      <c r="D1039" s="23" t="str">
        <f t="shared" si="86"/>
        <v/>
      </c>
      <c r="E1039" s="12" t="str">
        <f t="shared" si="87"/>
        <v/>
      </c>
      <c r="F1039" s="12" t="str">
        <f t="shared" si="88"/>
        <v/>
      </c>
      <c r="G1039" s="12" t="str">
        <f t="shared" si="89"/>
        <v/>
      </c>
      <c r="H1039" s="23" t="str">
        <f t="shared" si="90"/>
        <v/>
      </c>
      <c r="I1039" s="82" t="str">
        <f t="shared" si="91"/>
        <v/>
      </c>
      <c r="J1039" s="82"/>
      <c r="K1039" s="82"/>
    </row>
    <row r="1040" spans="2:11" ht="15" customHeight="1">
      <c r="B1040" s="9">
        <v>25</v>
      </c>
      <c r="C1040" s="23" t="str">
        <f t="shared" si="85"/>
        <v/>
      </c>
      <c r="D1040" s="23" t="str">
        <f t="shared" si="86"/>
        <v/>
      </c>
      <c r="E1040" s="12" t="str">
        <f t="shared" si="87"/>
        <v/>
      </c>
      <c r="F1040" s="12" t="str">
        <f t="shared" si="88"/>
        <v/>
      </c>
      <c r="G1040" s="12" t="str">
        <f t="shared" si="89"/>
        <v/>
      </c>
      <c r="H1040" s="23" t="str">
        <f t="shared" si="90"/>
        <v/>
      </c>
      <c r="I1040" s="82" t="str">
        <f t="shared" si="91"/>
        <v/>
      </c>
      <c r="J1040" s="82"/>
      <c r="K1040" s="82"/>
    </row>
    <row r="1041" spans="2:11" ht="15" customHeight="1">
      <c r="B1041" s="9">
        <v>26</v>
      </c>
      <c r="C1041" s="23" t="str">
        <f t="shared" si="85"/>
        <v/>
      </c>
      <c r="D1041" s="23" t="str">
        <f t="shared" si="86"/>
        <v/>
      </c>
      <c r="E1041" s="12" t="str">
        <f t="shared" si="87"/>
        <v/>
      </c>
      <c r="F1041" s="12" t="str">
        <f t="shared" si="88"/>
        <v/>
      </c>
      <c r="G1041" s="12" t="str">
        <f t="shared" si="89"/>
        <v/>
      </c>
      <c r="H1041" s="23" t="str">
        <f t="shared" si="90"/>
        <v/>
      </c>
      <c r="I1041" s="82" t="str">
        <f t="shared" si="91"/>
        <v/>
      </c>
      <c r="J1041" s="82"/>
      <c r="K1041" s="82"/>
    </row>
    <row r="1042" spans="2:11" ht="15" customHeight="1">
      <c r="B1042" s="9">
        <v>27</v>
      </c>
      <c r="C1042" s="23" t="str">
        <f t="shared" si="85"/>
        <v/>
      </c>
      <c r="D1042" s="23" t="str">
        <f t="shared" si="86"/>
        <v/>
      </c>
      <c r="E1042" s="12" t="str">
        <f t="shared" si="87"/>
        <v/>
      </c>
      <c r="F1042" s="12" t="str">
        <f t="shared" si="88"/>
        <v/>
      </c>
      <c r="G1042" s="12" t="str">
        <f t="shared" si="89"/>
        <v/>
      </c>
      <c r="H1042" s="23" t="str">
        <f t="shared" si="90"/>
        <v/>
      </c>
      <c r="I1042" s="82" t="str">
        <f t="shared" si="91"/>
        <v/>
      </c>
      <c r="J1042" s="82"/>
      <c r="K1042" s="82"/>
    </row>
    <row r="1043" spans="2:11" ht="15" customHeight="1">
      <c r="B1043" s="9">
        <v>28</v>
      </c>
      <c r="C1043" s="23" t="str">
        <f t="shared" si="85"/>
        <v/>
      </c>
      <c r="D1043" s="23" t="str">
        <f t="shared" si="86"/>
        <v/>
      </c>
      <c r="E1043" s="12" t="str">
        <f t="shared" si="87"/>
        <v/>
      </c>
      <c r="F1043" s="12" t="str">
        <f t="shared" si="88"/>
        <v/>
      </c>
      <c r="G1043" s="12" t="str">
        <f t="shared" si="89"/>
        <v/>
      </c>
      <c r="H1043" s="23" t="str">
        <f t="shared" si="90"/>
        <v/>
      </c>
      <c r="I1043" s="82" t="str">
        <f t="shared" si="91"/>
        <v/>
      </c>
      <c r="J1043" s="82"/>
      <c r="K1043" s="82"/>
    </row>
    <row r="1044" spans="2:11" ht="15" customHeight="1">
      <c r="B1044" s="9">
        <v>29</v>
      </c>
      <c r="C1044" s="23" t="str">
        <f t="shared" si="85"/>
        <v/>
      </c>
      <c r="D1044" s="23" t="str">
        <f t="shared" si="86"/>
        <v/>
      </c>
      <c r="E1044" s="12" t="str">
        <f t="shared" si="87"/>
        <v/>
      </c>
      <c r="F1044" s="12" t="str">
        <f t="shared" si="88"/>
        <v/>
      </c>
      <c r="G1044" s="12" t="str">
        <f t="shared" si="89"/>
        <v/>
      </c>
      <c r="H1044" s="23" t="str">
        <f t="shared" si="90"/>
        <v/>
      </c>
      <c r="I1044" s="82" t="str">
        <f t="shared" si="91"/>
        <v/>
      </c>
      <c r="J1044" s="82"/>
      <c r="K1044" s="82"/>
    </row>
    <row r="1045" spans="2:11" ht="15" customHeight="1">
      <c r="B1045" s="9">
        <v>30</v>
      </c>
      <c r="C1045" s="23" t="str">
        <f t="shared" si="85"/>
        <v/>
      </c>
      <c r="D1045" s="23" t="str">
        <f t="shared" si="86"/>
        <v/>
      </c>
      <c r="E1045" s="12" t="str">
        <f t="shared" si="87"/>
        <v/>
      </c>
      <c r="F1045" s="12" t="str">
        <f t="shared" si="88"/>
        <v/>
      </c>
      <c r="G1045" s="12" t="str">
        <f t="shared" si="89"/>
        <v/>
      </c>
      <c r="H1045" s="23" t="str">
        <f t="shared" si="90"/>
        <v/>
      </c>
      <c r="I1045" s="82" t="str">
        <f t="shared" si="91"/>
        <v/>
      </c>
      <c r="J1045" s="82"/>
      <c r="K1045" s="82"/>
    </row>
    <row r="1046" spans="2:11" ht="15" customHeight="1">
      <c r="B1046" s="9">
        <v>31</v>
      </c>
      <c r="C1046" s="23" t="str">
        <f t="shared" si="85"/>
        <v/>
      </c>
      <c r="D1046" s="23" t="str">
        <f t="shared" si="86"/>
        <v/>
      </c>
      <c r="E1046" s="12" t="str">
        <f t="shared" si="87"/>
        <v/>
      </c>
      <c r="F1046" s="12" t="str">
        <f t="shared" si="88"/>
        <v/>
      </c>
      <c r="G1046" s="12" t="str">
        <f t="shared" si="89"/>
        <v/>
      </c>
      <c r="H1046" s="23" t="str">
        <f t="shared" si="90"/>
        <v/>
      </c>
      <c r="I1046" s="82" t="str">
        <f t="shared" si="91"/>
        <v/>
      </c>
      <c r="J1046" s="82"/>
      <c r="K1046" s="82"/>
    </row>
    <row r="1047" spans="2:11" ht="15" customHeight="1">
      <c r="B1047" s="9">
        <v>32</v>
      </c>
      <c r="C1047" s="23" t="str">
        <f t="shared" si="85"/>
        <v/>
      </c>
      <c r="D1047" s="23" t="str">
        <f t="shared" si="86"/>
        <v/>
      </c>
      <c r="E1047" s="12" t="str">
        <f t="shared" si="87"/>
        <v/>
      </c>
      <c r="F1047" s="12" t="str">
        <f t="shared" si="88"/>
        <v/>
      </c>
      <c r="G1047" s="12" t="str">
        <f t="shared" si="89"/>
        <v/>
      </c>
      <c r="H1047" s="23" t="str">
        <f t="shared" si="90"/>
        <v/>
      </c>
      <c r="I1047" s="82" t="str">
        <f t="shared" si="91"/>
        <v/>
      </c>
      <c r="J1047" s="82"/>
      <c r="K1047" s="82"/>
    </row>
    <row r="1048" spans="2:11" ht="15" customHeight="1">
      <c r="B1048" s="9">
        <v>33</v>
      </c>
      <c r="C1048" s="23" t="str">
        <f t="shared" si="85"/>
        <v/>
      </c>
      <c r="D1048" s="23" t="str">
        <f t="shared" si="86"/>
        <v/>
      </c>
      <c r="E1048" s="12" t="str">
        <f t="shared" si="87"/>
        <v/>
      </c>
      <c r="F1048" s="12" t="str">
        <f t="shared" si="88"/>
        <v/>
      </c>
      <c r="G1048" s="12" t="str">
        <f t="shared" si="89"/>
        <v/>
      </c>
      <c r="H1048" s="23" t="str">
        <f t="shared" si="90"/>
        <v/>
      </c>
      <c r="I1048" s="82" t="str">
        <f t="shared" si="91"/>
        <v/>
      </c>
      <c r="J1048" s="82"/>
      <c r="K1048" s="82"/>
    </row>
    <row r="1049" spans="2:11" ht="15" customHeight="1">
      <c r="B1049" s="9">
        <v>34</v>
      </c>
      <c r="C1049" s="23" t="str">
        <f t="shared" si="85"/>
        <v/>
      </c>
      <c r="D1049" s="23" t="str">
        <f t="shared" si="86"/>
        <v/>
      </c>
      <c r="E1049" s="12" t="str">
        <f t="shared" si="87"/>
        <v/>
      </c>
      <c r="F1049" s="12" t="str">
        <f t="shared" si="88"/>
        <v/>
      </c>
      <c r="G1049" s="12" t="str">
        <f t="shared" si="89"/>
        <v/>
      </c>
      <c r="H1049" s="23" t="str">
        <f t="shared" si="90"/>
        <v/>
      </c>
      <c r="I1049" s="82" t="str">
        <f t="shared" si="91"/>
        <v/>
      </c>
      <c r="J1049" s="82"/>
      <c r="K1049" s="82"/>
    </row>
    <row r="1050" spans="2:11" ht="15" customHeight="1">
      <c r="B1050" s="9">
        <v>35</v>
      </c>
      <c r="C1050" s="23" t="str">
        <f t="shared" si="85"/>
        <v/>
      </c>
      <c r="D1050" s="23" t="str">
        <f t="shared" si="86"/>
        <v/>
      </c>
      <c r="E1050" s="12" t="str">
        <f t="shared" si="87"/>
        <v/>
      </c>
      <c r="F1050" s="12" t="str">
        <f t="shared" si="88"/>
        <v/>
      </c>
      <c r="G1050" s="12" t="str">
        <f t="shared" si="89"/>
        <v/>
      </c>
      <c r="H1050" s="23" t="str">
        <f t="shared" si="90"/>
        <v/>
      </c>
      <c r="I1050" s="82" t="str">
        <f t="shared" si="91"/>
        <v/>
      </c>
      <c r="J1050" s="82"/>
      <c r="K1050" s="82"/>
    </row>
    <row r="1051" spans="2:11" ht="15" customHeight="1">
      <c r="B1051" s="9">
        <v>36</v>
      </c>
      <c r="C1051" s="23" t="str">
        <f t="shared" si="85"/>
        <v/>
      </c>
      <c r="D1051" s="23" t="str">
        <f t="shared" si="86"/>
        <v/>
      </c>
      <c r="E1051" s="12" t="str">
        <f t="shared" si="87"/>
        <v/>
      </c>
      <c r="F1051" s="12" t="str">
        <f t="shared" si="88"/>
        <v/>
      </c>
      <c r="G1051" s="12" t="str">
        <f t="shared" si="89"/>
        <v/>
      </c>
      <c r="H1051" s="23" t="str">
        <f t="shared" si="90"/>
        <v/>
      </c>
      <c r="I1051" s="82" t="str">
        <f t="shared" si="91"/>
        <v/>
      </c>
      <c r="J1051" s="82"/>
      <c r="K1051" s="82"/>
    </row>
    <row r="1052" spans="2:11" ht="15" customHeight="1">
      <c r="B1052" s="9">
        <v>37</v>
      </c>
      <c r="C1052" s="23" t="str">
        <f t="shared" si="85"/>
        <v/>
      </c>
      <c r="D1052" s="23" t="str">
        <f t="shared" si="86"/>
        <v/>
      </c>
      <c r="E1052" s="12" t="str">
        <f t="shared" si="87"/>
        <v/>
      </c>
      <c r="F1052" s="12" t="str">
        <f t="shared" si="88"/>
        <v/>
      </c>
      <c r="G1052" s="12" t="str">
        <f t="shared" si="89"/>
        <v/>
      </c>
      <c r="H1052" s="23" t="str">
        <f t="shared" si="90"/>
        <v/>
      </c>
      <c r="I1052" s="82" t="str">
        <f t="shared" si="91"/>
        <v/>
      </c>
      <c r="J1052" s="82"/>
      <c r="K1052" s="82"/>
    </row>
    <row r="1053" spans="2:11" ht="15" customHeight="1">
      <c r="B1053" s="9">
        <v>38</v>
      </c>
      <c r="C1053" s="23" t="str">
        <f t="shared" si="85"/>
        <v/>
      </c>
      <c r="D1053" s="23" t="str">
        <f t="shared" si="86"/>
        <v/>
      </c>
      <c r="E1053" s="12" t="str">
        <f t="shared" si="87"/>
        <v/>
      </c>
      <c r="F1053" s="12" t="str">
        <f t="shared" si="88"/>
        <v/>
      </c>
      <c r="G1053" s="12" t="str">
        <f t="shared" si="89"/>
        <v/>
      </c>
      <c r="H1053" s="23" t="str">
        <f t="shared" si="90"/>
        <v/>
      </c>
      <c r="I1053" s="82" t="str">
        <f t="shared" si="91"/>
        <v/>
      </c>
      <c r="J1053" s="82"/>
      <c r="K1053" s="82"/>
    </row>
    <row r="1054" spans="2:11" ht="15" customHeight="1">
      <c r="B1054" s="9">
        <v>39</v>
      </c>
      <c r="C1054" s="23" t="str">
        <f t="shared" si="85"/>
        <v/>
      </c>
      <c r="D1054" s="23" t="str">
        <f t="shared" si="86"/>
        <v/>
      </c>
      <c r="E1054" s="12" t="str">
        <f t="shared" si="87"/>
        <v/>
      </c>
      <c r="F1054" s="12" t="str">
        <f t="shared" si="88"/>
        <v/>
      </c>
      <c r="G1054" s="12" t="str">
        <f t="shared" si="89"/>
        <v/>
      </c>
      <c r="H1054" s="23" t="str">
        <f t="shared" si="90"/>
        <v/>
      </c>
      <c r="I1054" s="82" t="str">
        <f t="shared" si="91"/>
        <v/>
      </c>
      <c r="J1054" s="82"/>
      <c r="K1054" s="82"/>
    </row>
    <row r="1055" spans="2:11" ht="15" customHeight="1">
      <c r="B1055" s="9">
        <v>40</v>
      </c>
      <c r="C1055" s="23" t="str">
        <f t="shared" si="85"/>
        <v/>
      </c>
      <c r="D1055" s="23" t="str">
        <f t="shared" si="86"/>
        <v/>
      </c>
      <c r="E1055" s="12" t="str">
        <f t="shared" si="87"/>
        <v/>
      </c>
      <c r="F1055" s="12" t="str">
        <f t="shared" si="88"/>
        <v/>
      </c>
      <c r="G1055" s="12" t="str">
        <f t="shared" si="89"/>
        <v/>
      </c>
      <c r="H1055" s="23" t="str">
        <f t="shared" si="90"/>
        <v/>
      </c>
      <c r="I1055" s="82" t="str">
        <f t="shared" si="91"/>
        <v/>
      </c>
      <c r="J1055" s="82"/>
      <c r="K1055" s="82"/>
    </row>
    <row r="1056" spans="2:11" ht="15" customHeight="1">
      <c r="B1056" s="9">
        <v>41</v>
      </c>
      <c r="C1056" s="23" t="str">
        <f t="shared" si="85"/>
        <v/>
      </c>
      <c r="D1056" s="23" t="str">
        <f t="shared" si="86"/>
        <v/>
      </c>
      <c r="E1056" s="12" t="str">
        <f t="shared" si="87"/>
        <v/>
      </c>
      <c r="F1056" s="12" t="str">
        <f t="shared" si="88"/>
        <v/>
      </c>
      <c r="G1056" s="12" t="str">
        <f t="shared" si="89"/>
        <v/>
      </c>
      <c r="H1056" s="23" t="str">
        <f t="shared" si="90"/>
        <v/>
      </c>
      <c r="I1056" s="82" t="str">
        <f t="shared" si="91"/>
        <v/>
      </c>
      <c r="J1056" s="82"/>
      <c r="K1056" s="82"/>
    </row>
    <row r="1057" spans="2:11" ht="15" customHeight="1">
      <c r="B1057" s="9">
        <v>42</v>
      </c>
      <c r="C1057" s="23" t="str">
        <f t="shared" si="85"/>
        <v/>
      </c>
      <c r="D1057" s="23" t="str">
        <f t="shared" si="86"/>
        <v/>
      </c>
      <c r="E1057" s="12" t="str">
        <f t="shared" si="87"/>
        <v/>
      </c>
      <c r="F1057" s="12" t="str">
        <f t="shared" si="88"/>
        <v/>
      </c>
      <c r="G1057" s="12" t="str">
        <f t="shared" si="89"/>
        <v/>
      </c>
      <c r="H1057" s="23" t="str">
        <f t="shared" si="90"/>
        <v/>
      </c>
      <c r="I1057" s="82" t="str">
        <f t="shared" si="91"/>
        <v/>
      </c>
      <c r="J1057" s="82"/>
      <c r="K1057" s="82"/>
    </row>
    <row r="1058" spans="2:11" ht="15" customHeight="1">
      <c r="B1058" s="9">
        <v>43</v>
      </c>
      <c r="C1058" s="23" t="str">
        <f t="shared" si="85"/>
        <v/>
      </c>
      <c r="D1058" s="23" t="str">
        <f t="shared" si="86"/>
        <v/>
      </c>
      <c r="E1058" s="12" t="str">
        <f t="shared" si="87"/>
        <v/>
      </c>
      <c r="F1058" s="12" t="str">
        <f t="shared" si="88"/>
        <v/>
      </c>
      <c r="G1058" s="12" t="str">
        <f t="shared" si="89"/>
        <v/>
      </c>
      <c r="H1058" s="23" t="str">
        <f t="shared" si="90"/>
        <v/>
      </c>
      <c r="I1058" s="82" t="str">
        <f t="shared" si="91"/>
        <v/>
      </c>
      <c r="J1058" s="82"/>
      <c r="K1058" s="82"/>
    </row>
    <row r="1059" spans="2:11" ht="15" customHeight="1">
      <c r="B1059" s="9">
        <v>44</v>
      </c>
      <c r="C1059" s="23" t="str">
        <f t="shared" si="85"/>
        <v/>
      </c>
      <c r="D1059" s="23" t="str">
        <f t="shared" si="86"/>
        <v/>
      </c>
      <c r="E1059" s="12" t="str">
        <f t="shared" si="87"/>
        <v/>
      </c>
      <c r="F1059" s="12" t="str">
        <f t="shared" si="88"/>
        <v/>
      </c>
      <c r="G1059" s="12" t="str">
        <f t="shared" si="89"/>
        <v/>
      </c>
      <c r="H1059" s="23" t="str">
        <f t="shared" si="90"/>
        <v/>
      </c>
      <c r="I1059" s="82" t="str">
        <f t="shared" si="91"/>
        <v/>
      </c>
      <c r="J1059" s="82"/>
      <c r="K1059" s="82"/>
    </row>
    <row r="1060" spans="2:11" ht="15" customHeight="1">
      <c r="B1060" s="9">
        <v>45</v>
      </c>
      <c r="C1060" s="23" t="str">
        <f t="shared" si="85"/>
        <v/>
      </c>
      <c r="D1060" s="23" t="str">
        <f t="shared" si="86"/>
        <v/>
      </c>
      <c r="E1060" s="12" t="str">
        <f t="shared" si="87"/>
        <v/>
      </c>
      <c r="F1060" s="12" t="str">
        <f t="shared" si="88"/>
        <v/>
      </c>
      <c r="G1060" s="12" t="str">
        <f t="shared" si="89"/>
        <v/>
      </c>
      <c r="H1060" s="23" t="str">
        <f t="shared" si="90"/>
        <v/>
      </c>
      <c r="I1060" s="82" t="str">
        <f t="shared" si="91"/>
        <v/>
      </c>
      <c r="J1060" s="82"/>
      <c r="K1060" s="82"/>
    </row>
    <row r="1061" spans="2:11" ht="15" customHeight="1">
      <c r="B1061" s="9">
        <v>46</v>
      </c>
      <c r="C1061" s="23" t="str">
        <f t="shared" si="85"/>
        <v/>
      </c>
      <c r="D1061" s="23" t="str">
        <f t="shared" si="86"/>
        <v/>
      </c>
      <c r="E1061" s="12" t="str">
        <f t="shared" si="87"/>
        <v/>
      </c>
      <c r="F1061" s="12" t="str">
        <f t="shared" si="88"/>
        <v/>
      </c>
      <c r="G1061" s="12" t="str">
        <f t="shared" si="89"/>
        <v/>
      </c>
      <c r="H1061" s="23" t="str">
        <f t="shared" si="90"/>
        <v/>
      </c>
      <c r="I1061" s="82" t="str">
        <f t="shared" si="91"/>
        <v/>
      </c>
      <c r="J1061" s="82"/>
      <c r="K1061" s="82"/>
    </row>
    <row r="1062" spans="2:11" ht="15" customHeight="1">
      <c r="B1062" s="9">
        <v>47</v>
      </c>
      <c r="C1062" s="23" t="str">
        <f t="shared" si="85"/>
        <v/>
      </c>
      <c r="D1062" s="23" t="str">
        <f t="shared" si="86"/>
        <v/>
      </c>
      <c r="E1062" s="12" t="str">
        <f t="shared" si="87"/>
        <v/>
      </c>
      <c r="F1062" s="12" t="str">
        <f t="shared" si="88"/>
        <v/>
      </c>
      <c r="G1062" s="12" t="str">
        <f t="shared" si="89"/>
        <v/>
      </c>
      <c r="H1062" s="23" t="str">
        <f t="shared" si="90"/>
        <v/>
      </c>
      <c r="I1062" s="82" t="str">
        <f t="shared" si="91"/>
        <v/>
      </c>
      <c r="J1062" s="82"/>
      <c r="K1062" s="82"/>
    </row>
    <row r="1063" spans="2:11" ht="15" customHeight="1">
      <c r="B1063" s="9">
        <v>48</v>
      </c>
      <c r="C1063" s="23" t="str">
        <f t="shared" si="85"/>
        <v/>
      </c>
      <c r="D1063" s="23" t="str">
        <f t="shared" si="86"/>
        <v/>
      </c>
      <c r="E1063" s="12" t="str">
        <f t="shared" si="87"/>
        <v/>
      </c>
      <c r="F1063" s="12" t="str">
        <f t="shared" si="88"/>
        <v/>
      </c>
      <c r="G1063" s="12" t="str">
        <f t="shared" si="89"/>
        <v/>
      </c>
      <c r="H1063" s="23" t="str">
        <f t="shared" si="90"/>
        <v/>
      </c>
      <c r="I1063" s="82" t="str">
        <f t="shared" si="91"/>
        <v/>
      </c>
      <c r="J1063" s="82"/>
      <c r="K1063" s="82"/>
    </row>
    <row r="1064" spans="2:11" ht="15" customHeight="1">
      <c r="B1064" s="9">
        <v>49</v>
      </c>
      <c r="C1064" s="23" t="str">
        <f t="shared" si="85"/>
        <v/>
      </c>
      <c r="D1064" s="23" t="str">
        <f t="shared" si="86"/>
        <v/>
      </c>
      <c r="E1064" s="12" t="str">
        <f t="shared" si="87"/>
        <v/>
      </c>
      <c r="F1064" s="12" t="str">
        <f t="shared" si="88"/>
        <v/>
      </c>
      <c r="G1064" s="12" t="str">
        <f t="shared" si="89"/>
        <v/>
      </c>
      <c r="H1064" s="23" t="str">
        <f t="shared" si="90"/>
        <v/>
      </c>
      <c r="I1064" s="82" t="str">
        <f t="shared" si="91"/>
        <v/>
      </c>
      <c r="J1064" s="82"/>
      <c r="K1064" s="82"/>
    </row>
    <row r="1065" spans="2:11" ht="15" customHeight="1">
      <c r="B1065" s="9">
        <v>50</v>
      </c>
      <c r="C1065" s="23" t="str">
        <f t="shared" si="85"/>
        <v/>
      </c>
      <c r="D1065" s="23" t="str">
        <f t="shared" si="86"/>
        <v/>
      </c>
      <c r="E1065" s="12" t="str">
        <f t="shared" si="87"/>
        <v/>
      </c>
      <c r="F1065" s="12" t="str">
        <f t="shared" si="88"/>
        <v/>
      </c>
      <c r="G1065" s="12" t="str">
        <f t="shared" si="89"/>
        <v/>
      </c>
      <c r="H1065" s="23" t="str">
        <f t="shared" si="90"/>
        <v/>
      </c>
      <c r="I1065" s="82" t="str">
        <f t="shared" si="91"/>
        <v/>
      </c>
      <c r="J1065" s="82"/>
      <c r="K1065" s="82"/>
    </row>
    <row r="1066" spans="2:11" ht="15" customHeight="1">
      <c r="B1066" s="9">
        <v>51</v>
      </c>
      <c r="C1066" s="23" t="str">
        <f t="shared" si="85"/>
        <v/>
      </c>
      <c r="D1066" s="23" t="str">
        <f t="shared" si="86"/>
        <v/>
      </c>
      <c r="E1066" s="12" t="str">
        <f t="shared" si="87"/>
        <v/>
      </c>
      <c r="F1066" s="12" t="str">
        <f t="shared" si="88"/>
        <v/>
      </c>
      <c r="G1066" s="12" t="str">
        <f t="shared" si="89"/>
        <v/>
      </c>
      <c r="H1066" s="23" t="str">
        <f t="shared" si="90"/>
        <v/>
      </c>
      <c r="I1066" s="82" t="str">
        <f t="shared" si="91"/>
        <v/>
      </c>
      <c r="J1066" s="82"/>
      <c r="K1066" s="82"/>
    </row>
    <row r="1067" spans="2:11" ht="15" customHeight="1">
      <c r="B1067" s="9">
        <v>52</v>
      </c>
      <c r="C1067" s="23" t="str">
        <f t="shared" si="85"/>
        <v/>
      </c>
      <c r="D1067" s="23" t="str">
        <f t="shared" si="86"/>
        <v/>
      </c>
      <c r="E1067" s="12" t="str">
        <f t="shared" si="87"/>
        <v/>
      </c>
      <c r="F1067" s="12" t="str">
        <f t="shared" si="88"/>
        <v/>
      </c>
      <c r="G1067" s="12" t="str">
        <f t="shared" si="89"/>
        <v/>
      </c>
      <c r="H1067" s="23" t="str">
        <f t="shared" si="90"/>
        <v/>
      </c>
      <c r="I1067" s="82" t="str">
        <f t="shared" si="91"/>
        <v/>
      </c>
      <c r="J1067" s="82"/>
      <c r="K1067" s="82"/>
    </row>
    <row r="1068" spans="2:11" ht="15" customHeight="1">
      <c r="B1068" s="9">
        <v>53</v>
      </c>
      <c r="C1068" s="23" t="str">
        <f t="shared" si="85"/>
        <v/>
      </c>
      <c r="D1068" s="23" t="str">
        <f t="shared" si="86"/>
        <v/>
      </c>
      <c r="E1068" s="12" t="str">
        <f t="shared" si="87"/>
        <v/>
      </c>
      <c r="F1068" s="12" t="str">
        <f t="shared" si="88"/>
        <v/>
      </c>
      <c r="G1068" s="12" t="str">
        <f t="shared" si="89"/>
        <v/>
      </c>
      <c r="H1068" s="23" t="str">
        <f t="shared" si="90"/>
        <v/>
      </c>
      <c r="I1068" s="82" t="str">
        <f t="shared" si="91"/>
        <v/>
      </c>
      <c r="J1068" s="82"/>
      <c r="K1068" s="82"/>
    </row>
    <row r="1069" spans="2:11" ht="15" customHeight="1">
      <c r="B1069" s="9">
        <v>54</v>
      </c>
      <c r="C1069" s="23" t="str">
        <f t="shared" si="85"/>
        <v/>
      </c>
      <c r="D1069" s="23" t="str">
        <f t="shared" si="86"/>
        <v/>
      </c>
      <c r="E1069" s="12" t="str">
        <f t="shared" si="87"/>
        <v/>
      </c>
      <c r="F1069" s="12" t="str">
        <f t="shared" si="88"/>
        <v/>
      </c>
      <c r="G1069" s="12" t="str">
        <f t="shared" si="89"/>
        <v/>
      </c>
      <c r="H1069" s="23" t="str">
        <f t="shared" si="90"/>
        <v/>
      </c>
      <c r="I1069" s="82" t="str">
        <f t="shared" si="91"/>
        <v/>
      </c>
      <c r="J1069" s="82"/>
      <c r="K1069" s="82"/>
    </row>
    <row r="1070" spans="2:11" ht="15" customHeight="1">
      <c r="B1070" s="9">
        <v>55</v>
      </c>
      <c r="C1070" s="23" t="str">
        <f t="shared" si="85"/>
        <v/>
      </c>
      <c r="D1070" s="23" t="str">
        <f t="shared" si="86"/>
        <v/>
      </c>
      <c r="E1070" s="12" t="str">
        <f t="shared" si="87"/>
        <v/>
      </c>
      <c r="F1070" s="12" t="str">
        <f t="shared" si="88"/>
        <v/>
      </c>
      <c r="G1070" s="12" t="str">
        <f t="shared" si="89"/>
        <v/>
      </c>
      <c r="H1070" s="23" t="str">
        <f t="shared" si="90"/>
        <v/>
      </c>
      <c r="I1070" s="82" t="str">
        <f t="shared" si="91"/>
        <v/>
      </c>
      <c r="J1070" s="82"/>
      <c r="K1070" s="82"/>
    </row>
    <row r="1071" spans="2:11" ht="15" customHeight="1">
      <c r="B1071" s="9">
        <v>56</v>
      </c>
      <c r="C1071" s="23" t="str">
        <f t="shared" si="85"/>
        <v/>
      </c>
      <c r="D1071" s="23" t="str">
        <f t="shared" si="86"/>
        <v/>
      </c>
      <c r="E1071" s="12" t="str">
        <f t="shared" si="87"/>
        <v/>
      </c>
      <c r="F1071" s="12" t="str">
        <f t="shared" si="88"/>
        <v/>
      </c>
      <c r="G1071" s="12" t="str">
        <f t="shared" si="89"/>
        <v/>
      </c>
      <c r="H1071" s="23" t="str">
        <f t="shared" si="90"/>
        <v/>
      </c>
      <c r="I1071" s="82" t="str">
        <f t="shared" si="91"/>
        <v/>
      </c>
      <c r="J1071" s="82"/>
      <c r="K1071" s="82"/>
    </row>
    <row r="1072" spans="2:11" ht="15" customHeight="1">
      <c r="B1072" s="9">
        <v>57</v>
      </c>
      <c r="C1072" s="23" t="str">
        <f t="shared" si="85"/>
        <v/>
      </c>
      <c r="D1072" s="23" t="str">
        <f t="shared" si="86"/>
        <v/>
      </c>
      <c r="E1072" s="12" t="str">
        <f t="shared" si="87"/>
        <v/>
      </c>
      <c r="F1072" s="12" t="str">
        <f t="shared" si="88"/>
        <v/>
      </c>
      <c r="G1072" s="12" t="str">
        <f t="shared" si="89"/>
        <v/>
      </c>
      <c r="H1072" s="23" t="str">
        <f t="shared" si="90"/>
        <v/>
      </c>
      <c r="I1072" s="82" t="str">
        <f t="shared" si="91"/>
        <v/>
      </c>
      <c r="J1072" s="82"/>
      <c r="K1072" s="82"/>
    </row>
    <row r="1073" spans="2:11" ht="15" customHeight="1">
      <c r="B1073" s="9">
        <v>58</v>
      </c>
      <c r="C1073" s="23" t="str">
        <f t="shared" si="85"/>
        <v/>
      </c>
      <c r="D1073" s="23" t="str">
        <f t="shared" si="86"/>
        <v/>
      </c>
      <c r="E1073" s="12" t="str">
        <f t="shared" si="87"/>
        <v/>
      </c>
      <c r="F1073" s="12" t="str">
        <f t="shared" si="88"/>
        <v/>
      </c>
      <c r="G1073" s="12" t="str">
        <f t="shared" si="89"/>
        <v/>
      </c>
      <c r="H1073" s="23" t="str">
        <f t="shared" si="90"/>
        <v/>
      </c>
      <c r="I1073" s="82" t="str">
        <f t="shared" si="91"/>
        <v/>
      </c>
      <c r="J1073" s="82"/>
      <c r="K1073" s="82"/>
    </row>
    <row r="1074" spans="2:11" ht="15" customHeight="1">
      <c r="B1074" s="9">
        <v>59</v>
      </c>
      <c r="C1074" s="23" t="str">
        <f t="shared" si="85"/>
        <v/>
      </c>
      <c r="D1074" s="23" t="str">
        <f t="shared" si="86"/>
        <v/>
      </c>
      <c r="E1074" s="12" t="str">
        <f t="shared" si="87"/>
        <v/>
      </c>
      <c r="F1074" s="12" t="str">
        <f t="shared" si="88"/>
        <v/>
      </c>
      <c r="G1074" s="12" t="str">
        <f t="shared" si="89"/>
        <v/>
      </c>
      <c r="H1074" s="23" t="str">
        <f t="shared" si="90"/>
        <v/>
      </c>
      <c r="I1074" s="82" t="str">
        <f t="shared" si="91"/>
        <v/>
      </c>
      <c r="J1074" s="82"/>
      <c r="K1074" s="82"/>
    </row>
    <row r="1075" spans="2:11" ht="15" customHeight="1">
      <c r="B1075" s="9">
        <v>60</v>
      </c>
      <c r="C1075" s="23" t="str">
        <f t="shared" si="85"/>
        <v/>
      </c>
      <c r="D1075" s="23" t="str">
        <f t="shared" si="86"/>
        <v/>
      </c>
      <c r="E1075" s="12" t="str">
        <f t="shared" si="87"/>
        <v/>
      </c>
      <c r="F1075" s="12" t="str">
        <f t="shared" si="88"/>
        <v/>
      </c>
      <c r="G1075" s="12" t="str">
        <f t="shared" si="89"/>
        <v/>
      </c>
      <c r="H1075" s="23" t="str">
        <f t="shared" si="90"/>
        <v/>
      </c>
      <c r="I1075" s="82" t="str">
        <f t="shared" si="91"/>
        <v/>
      </c>
      <c r="J1075" s="82"/>
      <c r="K1075" s="82"/>
    </row>
    <row r="1076" spans="2:11" ht="15" customHeight="1">
      <c r="B1076" s="9">
        <v>61</v>
      </c>
      <c r="C1076" s="23" t="str">
        <f t="shared" si="85"/>
        <v/>
      </c>
      <c r="D1076" s="23" t="str">
        <f t="shared" si="86"/>
        <v/>
      </c>
      <c r="E1076" s="12" t="str">
        <f t="shared" si="87"/>
        <v/>
      </c>
      <c r="F1076" s="12" t="str">
        <f t="shared" si="88"/>
        <v/>
      </c>
      <c r="G1076" s="12" t="str">
        <f t="shared" si="89"/>
        <v/>
      </c>
      <c r="H1076" s="23" t="str">
        <f t="shared" si="90"/>
        <v/>
      </c>
      <c r="I1076" s="82" t="str">
        <f t="shared" si="91"/>
        <v/>
      </c>
      <c r="J1076" s="82"/>
      <c r="K1076" s="82"/>
    </row>
    <row r="1077" spans="2:11" ht="15" customHeight="1">
      <c r="B1077" s="9">
        <v>62</v>
      </c>
      <c r="C1077" s="23" t="str">
        <f t="shared" si="85"/>
        <v/>
      </c>
      <c r="D1077" s="23" t="str">
        <f t="shared" si="86"/>
        <v/>
      </c>
      <c r="E1077" s="12" t="str">
        <f t="shared" si="87"/>
        <v/>
      </c>
      <c r="F1077" s="12" t="str">
        <f t="shared" si="88"/>
        <v/>
      </c>
      <c r="G1077" s="12" t="str">
        <f t="shared" si="89"/>
        <v/>
      </c>
      <c r="H1077" s="23" t="str">
        <f t="shared" si="90"/>
        <v/>
      </c>
      <c r="I1077" s="82" t="str">
        <f t="shared" si="91"/>
        <v/>
      </c>
      <c r="J1077" s="82"/>
      <c r="K1077" s="82"/>
    </row>
    <row r="1078" spans="2:11" ht="15" customHeight="1">
      <c r="B1078" s="9">
        <v>63</v>
      </c>
      <c r="C1078" s="23" t="str">
        <f t="shared" si="85"/>
        <v/>
      </c>
      <c r="D1078" s="23" t="str">
        <f t="shared" si="86"/>
        <v/>
      </c>
      <c r="E1078" s="12" t="str">
        <f t="shared" si="87"/>
        <v/>
      </c>
      <c r="F1078" s="12" t="str">
        <f t="shared" si="88"/>
        <v/>
      </c>
      <c r="G1078" s="12" t="str">
        <f t="shared" si="89"/>
        <v/>
      </c>
      <c r="H1078" s="23" t="str">
        <f t="shared" si="90"/>
        <v/>
      </c>
      <c r="I1078" s="82" t="str">
        <f t="shared" si="91"/>
        <v/>
      </c>
      <c r="J1078" s="82"/>
      <c r="K1078" s="82"/>
    </row>
    <row r="1079" spans="2:11" ht="15" customHeight="1">
      <c r="B1079" s="9">
        <v>64</v>
      </c>
      <c r="C1079" s="23" t="str">
        <f t="shared" si="85"/>
        <v/>
      </c>
      <c r="D1079" s="23" t="str">
        <f t="shared" si="86"/>
        <v/>
      </c>
      <c r="E1079" s="12" t="str">
        <f t="shared" si="87"/>
        <v/>
      </c>
      <c r="F1079" s="12" t="str">
        <f t="shared" si="88"/>
        <v/>
      </c>
      <c r="G1079" s="12" t="str">
        <f t="shared" si="89"/>
        <v/>
      </c>
      <c r="H1079" s="23" t="str">
        <f t="shared" si="90"/>
        <v/>
      </c>
      <c r="I1079" s="82" t="str">
        <f t="shared" si="91"/>
        <v/>
      </c>
      <c r="J1079" s="82"/>
      <c r="K1079" s="82"/>
    </row>
    <row r="1080" spans="2:11" ht="15" customHeight="1">
      <c r="B1080" s="9">
        <v>65</v>
      </c>
      <c r="C1080" s="23" t="str">
        <f t="shared" ref="C1080:C1115" si="92">IFERROR(VLOOKUP("その他の社会活動"&amp;B1080,$A$4:$J$671,3,FALSE),"")</f>
        <v/>
      </c>
      <c r="D1080" s="23" t="str">
        <f t="shared" ref="D1080:D1115" si="93">IFERROR(VLOOKUP("その他の社会活動"&amp;B1080,$A$4:$J$671,4,FALSE),"")</f>
        <v/>
      </c>
      <c r="E1080" s="12" t="str">
        <f t="shared" ref="E1080:E1115" si="94">IFERROR(VLOOKUP("その他の社会活動"&amp;B1080,$A$4:$J$671,5,FALSE),"")</f>
        <v/>
      </c>
      <c r="F1080" s="12" t="str">
        <f t="shared" ref="F1080:F1115" si="95">IFERROR(VLOOKUP("その他の社会活動"&amp;B1080,$A$4:$J$671,6,FALSE),"")</f>
        <v/>
      </c>
      <c r="G1080" s="12" t="str">
        <f t="shared" ref="G1080:G1115" si="96">IFERROR(VLOOKUP("その他の社会活動"&amp;B1080,$A$4:$J$671,7,FALSE),"")</f>
        <v/>
      </c>
      <c r="H1080" s="23" t="str">
        <f t="shared" ref="H1080:H1115" si="97">IFERROR(VLOOKUP("その他の社会活動"&amp;B1080,$A$4:$J$671,8,FALSE),"")</f>
        <v/>
      </c>
      <c r="I1080" s="82" t="str">
        <f t="shared" ref="I1080:I1115" si="98">IFERROR(VLOOKUP("その他の社会活動"&amp;B1080,$A$4:$J$671,10,FALSE),"")</f>
        <v/>
      </c>
      <c r="J1080" s="82"/>
      <c r="K1080" s="82"/>
    </row>
    <row r="1081" spans="2:11" ht="15" customHeight="1">
      <c r="B1081" s="9">
        <v>66</v>
      </c>
      <c r="C1081" s="23" t="str">
        <f t="shared" si="92"/>
        <v/>
      </c>
      <c r="D1081" s="23" t="str">
        <f t="shared" si="93"/>
        <v/>
      </c>
      <c r="E1081" s="12" t="str">
        <f t="shared" si="94"/>
        <v/>
      </c>
      <c r="F1081" s="12" t="str">
        <f t="shared" si="95"/>
        <v/>
      </c>
      <c r="G1081" s="12" t="str">
        <f t="shared" si="96"/>
        <v/>
      </c>
      <c r="H1081" s="23" t="str">
        <f t="shared" si="97"/>
        <v/>
      </c>
      <c r="I1081" s="82" t="str">
        <f t="shared" si="98"/>
        <v/>
      </c>
      <c r="J1081" s="82"/>
      <c r="K1081" s="82"/>
    </row>
    <row r="1082" spans="2:11" ht="15" customHeight="1">
      <c r="B1082" s="9">
        <v>67</v>
      </c>
      <c r="C1082" s="23" t="str">
        <f t="shared" si="92"/>
        <v/>
      </c>
      <c r="D1082" s="23" t="str">
        <f t="shared" si="93"/>
        <v/>
      </c>
      <c r="E1082" s="12" t="str">
        <f t="shared" si="94"/>
        <v/>
      </c>
      <c r="F1082" s="12" t="str">
        <f t="shared" si="95"/>
        <v/>
      </c>
      <c r="G1082" s="12" t="str">
        <f t="shared" si="96"/>
        <v/>
      </c>
      <c r="H1082" s="23" t="str">
        <f t="shared" si="97"/>
        <v/>
      </c>
      <c r="I1082" s="82" t="str">
        <f t="shared" si="98"/>
        <v/>
      </c>
      <c r="J1082" s="82"/>
      <c r="K1082" s="82"/>
    </row>
    <row r="1083" spans="2:11" ht="15" customHeight="1">
      <c r="B1083" s="9">
        <v>68</v>
      </c>
      <c r="C1083" s="23" t="str">
        <f t="shared" si="92"/>
        <v/>
      </c>
      <c r="D1083" s="23" t="str">
        <f t="shared" si="93"/>
        <v/>
      </c>
      <c r="E1083" s="12" t="str">
        <f t="shared" si="94"/>
        <v/>
      </c>
      <c r="F1083" s="12" t="str">
        <f t="shared" si="95"/>
        <v/>
      </c>
      <c r="G1083" s="12" t="str">
        <f t="shared" si="96"/>
        <v/>
      </c>
      <c r="H1083" s="23" t="str">
        <f t="shared" si="97"/>
        <v/>
      </c>
      <c r="I1083" s="82" t="str">
        <f t="shared" si="98"/>
        <v/>
      </c>
      <c r="J1083" s="82"/>
      <c r="K1083" s="82"/>
    </row>
    <row r="1084" spans="2:11" ht="15" customHeight="1">
      <c r="B1084" s="9">
        <v>69</v>
      </c>
      <c r="C1084" s="23" t="str">
        <f t="shared" si="92"/>
        <v/>
      </c>
      <c r="D1084" s="23" t="str">
        <f t="shared" si="93"/>
        <v/>
      </c>
      <c r="E1084" s="12" t="str">
        <f t="shared" si="94"/>
        <v/>
      </c>
      <c r="F1084" s="12" t="str">
        <f t="shared" si="95"/>
        <v/>
      </c>
      <c r="G1084" s="12" t="str">
        <f t="shared" si="96"/>
        <v/>
      </c>
      <c r="H1084" s="23" t="str">
        <f t="shared" si="97"/>
        <v/>
      </c>
      <c r="I1084" s="82" t="str">
        <f t="shared" si="98"/>
        <v/>
      </c>
      <c r="J1084" s="82"/>
      <c r="K1084" s="82"/>
    </row>
    <row r="1085" spans="2:11" ht="15" customHeight="1">
      <c r="B1085" s="9">
        <v>70</v>
      </c>
      <c r="C1085" s="23" t="str">
        <f t="shared" si="92"/>
        <v/>
      </c>
      <c r="D1085" s="23" t="str">
        <f t="shared" si="93"/>
        <v/>
      </c>
      <c r="E1085" s="12" t="str">
        <f t="shared" si="94"/>
        <v/>
      </c>
      <c r="F1085" s="12" t="str">
        <f t="shared" si="95"/>
        <v/>
      </c>
      <c r="G1085" s="12" t="str">
        <f t="shared" si="96"/>
        <v/>
      </c>
      <c r="H1085" s="23" t="str">
        <f t="shared" si="97"/>
        <v/>
      </c>
      <c r="I1085" s="82" t="str">
        <f t="shared" si="98"/>
        <v/>
      </c>
      <c r="J1085" s="82"/>
      <c r="K1085" s="82"/>
    </row>
    <row r="1086" spans="2:11" ht="15" customHeight="1">
      <c r="B1086" s="9">
        <v>71</v>
      </c>
      <c r="C1086" s="23" t="str">
        <f t="shared" si="92"/>
        <v/>
      </c>
      <c r="D1086" s="23" t="str">
        <f t="shared" si="93"/>
        <v/>
      </c>
      <c r="E1086" s="12" t="str">
        <f t="shared" si="94"/>
        <v/>
      </c>
      <c r="F1086" s="12" t="str">
        <f t="shared" si="95"/>
        <v/>
      </c>
      <c r="G1086" s="12" t="str">
        <f t="shared" si="96"/>
        <v/>
      </c>
      <c r="H1086" s="23" t="str">
        <f t="shared" si="97"/>
        <v/>
      </c>
      <c r="I1086" s="82" t="str">
        <f t="shared" si="98"/>
        <v/>
      </c>
      <c r="J1086" s="82"/>
      <c r="K1086" s="82"/>
    </row>
    <row r="1087" spans="2:11" ht="15" customHeight="1">
      <c r="B1087" s="9">
        <v>72</v>
      </c>
      <c r="C1087" s="23" t="str">
        <f t="shared" si="92"/>
        <v/>
      </c>
      <c r="D1087" s="23" t="str">
        <f t="shared" si="93"/>
        <v/>
      </c>
      <c r="E1087" s="12" t="str">
        <f t="shared" si="94"/>
        <v/>
      </c>
      <c r="F1087" s="12" t="str">
        <f t="shared" si="95"/>
        <v/>
      </c>
      <c r="G1087" s="12" t="str">
        <f t="shared" si="96"/>
        <v/>
      </c>
      <c r="H1087" s="23" t="str">
        <f t="shared" si="97"/>
        <v/>
      </c>
      <c r="I1087" s="82" t="str">
        <f t="shared" si="98"/>
        <v/>
      </c>
      <c r="J1087" s="82"/>
      <c r="K1087" s="82"/>
    </row>
    <row r="1088" spans="2:11" ht="15" customHeight="1">
      <c r="B1088" s="9">
        <v>73</v>
      </c>
      <c r="C1088" s="23" t="str">
        <f t="shared" si="92"/>
        <v/>
      </c>
      <c r="D1088" s="23" t="str">
        <f t="shared" si="93"/>
        <v/>
      </c>
      <c r="E1088" s="12" t="str">
        <f t="shared" si="94"/>
        <v/>
      </c>
      <c r="F1088" s="12" t="str">
        <f t="shared" si="95"/>
        <v/>
      </c>
      <c r="G1088" s="12" t="str">
        <f t="shared" si="96"/>
        <v/>
      </c>
      <c r="H1088" s="23" t="str">
        <f t="shared" si="97"/>
        <v/>
      </c>
      <c r="I1088" s="82" t="str">
        <f t="shared" si="98"/>
        <v/>
      </c>
      <c r="J1088" s="82"/>
      <c r="K1088" s="82"/>
    </row>
    <row r="1089" spans="2:11" ht="15" customHeight="1">
      <c r="B1089" s="9">
        <v>74</v>
      </c>
      <c r="C1089" s="23" t="str">
        <f t="shared" si="92"/>
        <v/>
      </c>
      <c r="D1089" s="23" t="str">
        <f t="shared" si="93"/>
        <v/>
      </c>
      <c r="E1089" s="12" t="str">
        <f t="shared" si="94"/>
        <v/>
      </c>
      <c r="F1089" s="12" t="str">
        <f t="shared" si="95"/>
        <v/>
      </c>
      <c r="G1089" s="12" t="str">
        <f t="shared" si="96"/>
        <v/>
      </c>
      <c r="H1089" s="23" t="str">
        <f t="shared" si="97"/>
        <v/>
      </c>
      <c r="I1089" s="82" t="str">
        <f t="shared" si="98"/>
        <v/>
      </c>
      <c r="J1089" s="82"/>
      <c r="K1089" s="82"/>
    </row>
    <row r="1090" spans="2:11" ht="15" customHeight="1">
      <c r="B1090" s="9">
        <v>75</v>
      </c>
      <c r="C1090" s="23" t="str">
        <f t="shared" si="92"/>
        <v/>
      </c>
      <c r="D1090" s="23" t="str">
        <f t="shared" si="93"/>
        <v/>
      </c>
      <c r="E1090" s="12" t="str">
        <f t="shared" si="94"/>
        <v/>
      </c>
      <c r="F1090" s="12" t="str">
        <f t="shared" si="95"/>
        <v/>
      </c>
      <c r="G1090" s="12" t="str">
        <f t="shared" si="96"/>
        <v/>
      </c>
      <c r="H1090" s="23" t="str">
        <f t="shared" si="97"/>
        <v/>
      </c>
      <c r="I1090" s="82" t="str">
        <f t="shared" si="98"/>
        <v/>
      </c>
      <c r="J1090" s="82"/>
      <c r="K1090" s="82"/>
    </row>
    <row r="1091" spans="2:11" ht="15" customHeight="1">
      <c r="B1091" s="9">
        <v>76</v>
      </c>
      <c r="C1091" s="23" t="str">
        <f t="shared" si="92"/>
        <v/>
      </c>
      <c r="D1091" s="23" t="str">
        <f t="shared" si="93"/>
        <v/>
      </c>
      <c r="E1091" s="12" t="str">
        <f t="shared" si="94"/>
        <v/>
      </c>
      <c r="F1091" s="12" t="str">
        <f t="shared" si="95"/>
        <v/>
      </c>
      <c r="G1091" s="12" t="str">
        <f t="shared" si="96"/>
        <v/>
      </c>
      <c r="H1091" s="23" t="str">
        <f t="shared" si="97"/>
        <v/>
      </c>
      <c r="I1091" s="82" t="str">
        <f t="shared" si="98"/>
        <v/>
      </c>
      <c r="J1091" s="82"/>
      <c r="K1091" s="82"/>
    </row>
    <row r="1092" spans="2:11" ht="15" customHeight="1">
      <c r="B1092" s="9">
        <v>77</v>
      </c>
      <c r="C1092" s="23" t="str">
        <f t="shared" si="92"/>
        <v/>
      </c>
      <c r="D1092" s="23" t="str">
        <f t="shared" si="93"/>
        <v/>
      </c>
      <c r="E1092" s="12" t="str">
        <f t="shared" si="94"/>
        <v/>
      </c>
      <c r="F1092" s="12" t="str">
        <f t="shared" si="95"/>
        <v/>
      </c>
      <c r="G1092" s="12" t="str">
        <f t="shared" si="96"/>
        <v/>
      </c>
      <c r="H1092" s="23" t="str">
        <f t="shared" si="97"/>
        <v/>
      </c>
      <c r="I1092" s="82" t="str">
        <f t="shared" si="98"/>
        <v/>
      </c>
      <c r="J1092" s="82"/>
      <c r="K1092" s="82"/>
    </row>
    <row r="1093" spans="2:11" ht="15" customHeight="1">
      <c r="B1093" s="9">
        <v>78</v>
      </c>
      <c r="C1093" s="23" t="str">
        <f t="shared" si="92"/>
        <v/>
      </c>
      <c r="D1093" s="23" t="str">
        <f t="shared" si="93"/>
        <v/>
      </c>
      <c r="E1093" s="12" t="str">
        <f t="shared" si="94"/>
        <v/>
      </c>
      <c r="F1093" s="12" t="str">
        <f t="shared" si="95"/>
        <v/>
      </c>
      <c r="G1093" s="12" t="str">
        <f t="shared" si="96"/>
        <v/>
      </c>
      <c r="H1093" s="23" t="str">
        <f t="shared" si="97"/>
        <v/>
      </c>
      <c r="I1093" s="82" t="str">
        <f t="shared" si="98"/>
        <v/>
      </c>
      <c r="J1093" s="82"/>
      <c r="K1093" s="82"/>
    </row>
    <row r="1094" spans="2:11" ht="15" customHeight="1">
      <c r="B1094" s="9">
        <v>79</v>
      </c>
      <c r="C1094" s="23" t="str">
        <f t="shared" si="92"/>
        <v/>
      </c>
      <c r="D1094" s="23" t="str">
        <f t="shared" si="93"/>
        <v/>
      </c>
      <c r="E1094" s="12" t="str">
        <f t="shared" si="94"/>
        <v/>
      </c>
      <c r="F1094" s="12" t="str">
        <f t="shared" si="95"/>
        <v/>
      </c>
      <c r="G1094" s="12" t="str">
        <f t="shared" si="96"/>
        <v/>
      </c>
      <c r="H1094" s="23" t="str">
        <f t="shared" si="97"/>
        <v/>
      </c>
      <c r="I1094" s="82" t="str">
        <f t="shared" si="98"/>
        <v/>
      </c>
      <c r="J1094" s="82"/>
      <c r="K1094" s="82"/>
    </row>
    <row r="1095" spans="2:11" ht="15" customHeight="1">
      <c r="B1095" s="9">
        <v>80</v>
      </c>
      <c r="C1095" s="23" t="str">
        <f t="shared" si="92"/>
        <v/>
      </c>
      <c r="D1095" s="23" t="str">
        <f t="shared" si="93"/>
        <v/>
      </c>
      <c r="E1095" s="12" t="str">
        <f t="shared" si="94"/>
        <v/>
      </c>
      <c r="F1095" s="12" t="str">
        <f t="shared" si="95"/>
        <v/>
      </c>
      <c r="G1095" s="12" t="str">
        <f t="shared" si="96"/>
        <v/>
      </c>
      <c r="H1095" s="23" t="str">
        <f t="shared" si="97"/>
        <v/>
      </c>
      <c r="I1095" s="82" t="str">
        <f t="shared" si="98"/>
        <v/>
      </c>
      <c r="J1095" s="82"/>
      <c r="K1095" s="82"/>
    </row>
    <row r="1096" spans="2:11" ht="15" customHeight="1">
      <c r="B1096" s="9">
        <v>81</v>
      </c>
      <c r="C1096" s="23" t="str">
        <f t="shared" si="92"/>
        <v/>
      </c>
      <c r="D1096" s="23" t="str">
        <f t="shared" si="93"/>
        <v/>
      </c>
      <c r="E1096" s="12" t="str">
        <f t="shared" si="94"/>
        <v/>
      </c>
      <c r="F1096" s="12" t="str">
        <f t="shared" si="95"/>
        <v/>
      </c>
      <c r="G1096" s="12" t="str">
        <f t="shared" si="96"/>
        <v/>
      </c>
      <c r="H1096" s="23" t="str">
        <f t="shared" si="97"/>
        <v/>
      </c>
      <c r="I1096" s="82" t="str">
        <f t="shared" si="98"/>
        <v/>
      </c>
      <c r="J1096" s="82"/>
      <c r="K1096" s="82"/>
    </row>
    <row r="1097" spans="2:11" ht="15" customHeight="1">
      <c r="B1097" s="9">
        <v>82</v>
      </c>
      <c r="C1097" s="23" t="str">
        <f t="shared" si="92"/>
        <v/>
      </c>
      <c r="D1097" s="23" t="str">
        <f t="shared" si="93"/>
        <v/>
      </c>
      <c r="E1097" s="12" t="str">
        <f t="shared" si="94"/>
        <v/>
      </c>
      <c r="F1097" s="12" t="str">
        <f t="shared" si="95"/>
        <v/>
      </c>
      <c r="G1097" s="12" t="str">
        <f t="shared" si="96"/>
        <v/>
      </c>
      <c r="H1097" s="23" t="str">
        <f t="shared" si="97"/>
        <v/>
      </c>
      <c r="I1097" s="82" t="str">
        <f t="shared" si="98"/>
        <v/>
      </c>
      <c r="J1097" s="82"/>
      <c r="K1097" s="82"/>
    </row>
    <row r="1098" spans="2:11" ht="15" customHeight="1">
      <c r="B1098" s="9">
        <v>83</v>
      </c>
      <c r="C1098" s="23" t="str">
        <f t="shared" si="92"/>
        <v/>
      </c>
      <c r="D1098" s="23" t="str">
        <f t="shared" si="93"/>
        <v/>
      </c>
      <c r="E1098" s="12" t="str">
        <f t="shared" si="94"/>
        <v/>
      </c>
      <c r="F1098" s="12" t="str">
        <f t="shared" si="95"/>
        <v/>
      </c>
      <c r="G1098" s="12" t="str">
        <f t="shared" si="96"/>
        <v/>
      </c>
      <c r="H1098" s="23" t="str">
        <f t="shared" si="97"/>
        <v/>
      </c>
      <c r="I1098" s="82" t="str">
        <f t="shared" si="98"/>
        <v/>
      </c>
      <c r="J1098" s="82"/>
      <c r="K1098" s="82"/>
    </row>
    <row r="1099" spans="2:11" ht="15" customHeight="1">
      <c r="B1099" s="9">
        <v>84</v>
      </c>
      <c r="C1099" s="23" t="str">
        <f t="shared" si="92"/>
        <v/>
      </c>
      <c r="D1099" s="23" t="str">
        <f t="shared" si="93"/>
        <v/>
      </c>
      <c r="E1099" s="12" t="str">
        <f t="shared" si="94"/>
        <v/>
      </c>
      <c r="F1099" s="12" t="str">
        <f t="shared" si="95"/>
        <v/>
      </c>
      <c r="G1099" s="12" t="str">
        <f t="shared" si="96"/>
        <v/>
      </c>
      <c r="H1099" s="23" t="str">
        <f t="shared" si="97"/>
        <v/>
      </c>
      <c r="I1099" s="82" t="str">
        <f t="shared" si="98"/>
        <v/>
      </c>
      <c r="J1099" s="82"/>
      <c r="K1099" s="82"/>
    </row>
    <row r="1100" spans="2:11" ht="15" customHeight="1">
      <c r="B1100" s="9">
        <v>85</v>
      </c>
      <c r="C1100" s="23" t="str">
        <f t="shared" si="92"/>
        <v/>
      </c>
      <c r="D1100" s="23" t="str">
        <f t="shared" si="93"/>
        <v/>
      </c>
      <c r="E1100" s="12" t="str">
        <f t="shared" si="94"/>
        <v/>
      </c>
      <c r="F1100" s="12" t="str">
        <f t="shared" si="95"/>
        <v/>
      </c>
      <c r="G1100" s="12" t="str">
        <f t="shared" si="96"/>
        <v/>
      </c>
      <c r="H1100" s="23" t="str">
        <f t="shared" si="97"/>
        <v/>
      </c>
      <c r="I1100" s="82" t="str">
        <f t="shared" si="98"/>
        <v/>
      </c>
      <c r="J1100" s="82"/>
      <c r="K1100" s="82"/>
    </row>
    <row r="1101" spans="2:11" ht="15" customHeight="1">
      <c r="B1101" s="9">
        <v>86</v>
      </c>
      <c r="C1101" s="23" t="str">
        <f t="shared" si="92"/>
        <v/>
      </c>
      <c r="D1101" s="23" t="str">
        <f t="shared" si="93"/>
        <v/>
      </c>
      <c r="E1101" s="12" t="str">
        <f t="shared" si="94"/>
        <v/>
      </c>
      <c r="F1101" s="12" t="str">
        <f t="shared" si="95"/>
        <v/>
      </c>
      <c r="G1101" s="12" t="str">
        <f t="shared" si="96"/>
        <v/>
      </c>
      <c r="H1101" s="23" t="str">
        <f t="shared" si="97"/>
        <v/>
      </c>
      <c r="I1101" s="82" t="str">
        <f t="shared" si="98"/>
        <v/>
      </c>
      <c r="J1101" s="82"/>
      <c r="K1101" s="82"/>
    </row>
    <row r="1102" spans="2:11" ht="15" customHeight="1">
      <c r="B1102" s="9">
        <v>87</v>
      </c>
      <c r="C1102" s="23" t="str">
        <f t="shared" si="92"/>
        <v/>
      </c>
      <c r="D1102" s="23" t="str">
        <f t="shared" si="93"/>
        <v/>
      </c>
      <c r="E1102" s="12" t="str">
        <f t="shared" si="94"/>
        <v/>
      </c>
      <c r="F1102" s="12" t="str">
        <f t="shared" si="95"/>
        <v/>
      </c>
      <c r="G1102" s="12" t="str">
        <f t="shared" si="96"/>
        <v/>
      </c>
      <c r="H1102" s="23" t="str">
        <f t="shared" si="97"/>
        <v/>
      </c>
      <c r="I1102" s="82" t="str">
        <f t="shared" si="98"/>
        <v/>
      </c>
      <c r="J1102" s="82"/>
      <c r="K1102" s="82"/>
    </row>
    <row r="1103" spans="2:11" ht="15" customHeight="1">
      <c r="B1103" s="9">
        <v>88</v>
      </c>
      <c r="C1103" s="23" t="str">
        <f t="shared" si="92"/>
        <v/>
      </c>
      <c r="D1103" s="23" t="str">
        <f t="shared" si="93"/>
        <v/>
      </c>
      <c r="E1103" s="12" t="str">
        <f t="shared" si="94"/>
        <v/>
      </c>
      <c r="F1103" s="12" t="str">
        <f t="shared" si="95"/>
        <v/>
      </c>
      <c r="G1103" s="12" t="str">
        <f t="shared" si="96"/>
        <v/>
      </c>
      <c r="H1103" s="23" t="str">
        <f t="shared" si="97"/>
        <v/>
      </c>
      <c r="I1103" s="82" t="str">
        <f t="shared" si="98"/>
        <v/>
      </c>
      <c r="J1103" s="82"/>
      <c r="K1103" s="82"/>
    </row>
    <row r="1104" spans="2:11" ht="15" customHeight="1">
      <c r="B1104" s="9">
        <v>89</v>
      </c>
      <c r="C1104" s="23" t="str">
        <f t="shared" si="92"/>
        <v/>
      </c>
      <c r="D1104" s="23" t="str">
        <f t="shared" si="93"/>
        <v/>
      </c>
      <c r="E1104" s="12" t="str">
        <f t="shared" si="94"/>
        <v/>
      </c>
      <c r="F1104" s="12" t="str">
        <f t="shared" si="95"/>
        <v/>
      </c>
      <c r="G1104" s="12" t="str">
        <f t="shared" si="96"/>
        <v/>
      </c>
      <c r="H1104" s="23" t="str">
        <f t="shared" si="97"/>
        <v/>
      </c>
      <c r="I1104" s="82" t="str">
        <f t="shared" si="98"/>
        <v/>
      </c>
      <c r="J1104" s="82"/>
      <c r="K1104" s="82"/>
    </row>
    <row r="1105" spans="2:11" ht="15" customHeight="1">
      <c r="B1105" s="9">
        <v>90</v>
      </c>
      <c r="C1105" s="23" t="str">
        <f t="shared" si="92"/>
        <v/>
      </c>
      <c r="D1105" s="23" t="str">
        <f t="shared" si="93"/>
        <v/>
      </c>
      <c r="E1105" s="12" t="str">
        <f t="shared" si="94"/>
        <v/>
      </c>
      <c r="F1105" s="12" t="str">
        <f t="shared" si="95"/>
        <v/>
      </c>
      <c r="G1105" s="12" t="str">
        <f t="shared" si="96"/>
        <v/>
      </c>
      <c r="H1105" s="23" t="str">
        <f t="shared" si="97"/>
        <v/>
      </c>
      <c r="I1105" s="82" t="str">
        <f t="shared" si="98"/>
        <v/>
      </c>
      <c r="J1105" s="82"/>
      <c r="K1105" s="82"/>
    </row>
    <row r="1106" spans="2:11" ht="15" customHeight="1">
      <c r="B1106" s="9">
        <v>91</v>
      </c>
      <c r="C1106" s="23" t="str">
        <f t="shared" si="92"/>
        <v/>
      </c>
      <c r="D1106" s="23" t="str">
        <f t="shared" si="93"/>
        <v/>
      </c>
      <c r="E1106" s="12" t="str">
        <f t="shared" si="94"/>
        <v/>
      </c>
      <c r="F1106" s="12" t="str">
        <f t="shared" si="95"/>
        <v/>
      </c>
      <c r="G1106" s="12" t="str">
        <f t="shared" si="96"/>
        <v/>
      </c>
      <c r="H1106" s="23" t="str">
        <f t="shared" si="97"/>
        <v/>
      </c>
      <c r="I1106" s="82" t="str">
        <f t="shared" si="98"/>
        <v/>
      </c>
      <c r="J1106" s="82"/>
      <c r="K1106" s="82"/>
    </row>
    <row r="1107" spans="2:11" ht="15" customHeight="1">
      <c r="B1107" s="9">
        <v>92</v>
      </c>
      <c r="C1107" s="23" t="str">
        <f t="shared" si="92"/>
        <v/>
      </c>
      <c r="D1107" s="23" t="str">
        <f t="shared" si="93"/>
        <v/>
      </c>
      <c r="E1107" s="12" t="str">
        <f t="shared" si="94"/>
        <v/>
      </c>
      <c r="F1107" s="12" t="str">
        <f t="shared" si="95"/>
        <v/>
      </c>
      <c r="G1107" s="12" t="str">
        <f t="shared" si="96"/>
        <v/>
      </c>
      <c r="H1107" s="23" t="str">
        <f t="shared" si="97"/>
        <v/>
      </c>
      <c r="I1107" s="82" t="str">
        <f t="shared" si="98"/>
        <v/>
      </c>
      <c r="J1107" s="82"/>
      <c r="K1107" s="82"/>
    </row>
    <row r="1108" spans="2:11" ht="15" customHeight="1">
      <c r="B1108" s="9">
        <v>93</v>
      </c>
      <c r="C1108" s="23" t="str">
        <f t="shared" si="92"/>
        <v/>
      </c>
      <c r="D1108" s="23" t="str">
        <f t="shared" si="93"/>
        <v/>
      </c>
      <c r="E1108" s="12" t="str">
        <f t="shared" si="94"/>
        <v/>
      </c>
      <c r="F1108" s="12" t="str">
        <f t="shared" si="95"/>
        <v/>
      </c>
      <c r="G1108" s="12" t="str">
        <f t="shared" si="96"/>
        <v/>
      </c>
      <c r="H1108" s="23" t="str">
        <f t="shared" si="97"/>
        <v/>
      </c>
      <c r="I1108" s="82" t="str">
        <f t="shared" si="98"/>
        <v/>
      </c>
      <c r="J1108" s="82"/>
      <c r="K1108" s="82"/>
    </row>
    <row r="1109" spans="2:11" ht="15" customHeight="1">
      <c r="B1109" s="9">
        <v>94</v>
      </c>
      <c r="C1109" s="23" t="str">
        <f t="shared" si="92"/>
        <v/>
      </c>
      <c r="D1109" s="23" t="str">
        <f t="shared" si="93"/>
        <v/>
      </c>
      <c r="E1109" s="12" t="str">
        <f t="shared" si="94"/>
        <v/>
      </c>
      <c r="F1109" s="12" t="str">
        <f t="shared" si="95"/>
        <v/>
      </c>
      <c r="G1109" s="12" t="str">
        <f t="shared" si="96"/>
        <v/>
      </c>
      <c r="H1109" s="23" t="str">
        <f t="shared" si="97"/>
        <v/>
      </c>
      <c r="I1109" s="82" t="str">
        <f t="shared" si="98"/>
        <v/>
      </c>
      <c r="J1109" s="82"/>
      <c r="K1109" s="82"/>
    </row>
    <row r="1110" spans="2:11" ht="15" customHeight="1">
      <c r="B1110" s="9">
        <v>95</v>
      </c>
      <c r="C1110" s="23" t="str">
        <f t="shared" si="92"/>
        <v/>
      </c>
      <c r="D1110" s="23" t="str">
        <f t="shared" si="93"/>
        <v/>
      </c>
      <c r="E1110" s="12" t="str">
        <f t="shared" si="94"/>
        <v/>
      </c>
      <c r="F1110" s="12" t="str">
        <f t="shared" si="95"/>
        <v/>
      </c>
      <c r="G1110" s="12" t="str">
        <f t="shared" si="96"/>
        <v/>
      </c>
      <c r="H1110" s="23" t="str">
        <f t="shared" si="97"/>
        <v/>
      </c>
      <c r="I1110" s="82" t="str">
        <f t="shared" si="98"/>
        <v/>
      </c>
      <c r="J1110" s="82"/>
      <c r="K1110" s="82"/>
    </row>
    <row r="1111" spans="2:11" ht="15" customHeight="1">
      <c r="B1111" s="9">
        <v>96</v>
      </c>
      <c r="C1111" s="23" t="str">
        <f t="shared" si="92"/>
        <v/>
      </c>
      <c r="D1111" s="23" t="str">
        <f t="shared" si="93"/>
        <v/>
      </c>
      <c r="E1111" s="12" t="str">
        <f t="shared" si="94"/>
        <v/>
      </c>
      <c r="F1111" s="12" t="str">
        <f t="shared" si="95"/>
        <v/>
      </c>
      <c r="G1111" s="12" t="str">
        <f t="shared" si="96"/>
        <v/>
      </c>
      <c r="H1111" s="23" t="str">
        <f t="shared" si="97"/>
        <v/>
      </c>
      <c r="I1111" s="82" t="str">
        <f t="shared" si="98"/>
        <v/>
      </c>
      <c r="J1111" s="82"/>
      <c r="K1111" s="82"/>
    </row>
    <row r="1112" spans="2:11" ht="15" customHeight="1">
      <c r="B1112" s="9">
        <v>97</v>
      </c>
      <c r="C1112" s="23" t="str">
        <f t="shared" si="92"/>
        <v/>
      </c>
      <c r="D1112" s="23" t="str">
        <f t="shared" si="93"/>
        <v/>
      </c>
      <c r="E1112" s="12" t="str">
        <f t="shared" si="94"/>
        <v/>
      </c>
      <c r="F1112" s="12" t="str">
        <f t="shared" si="95"/>
        <v/>
      </c>
      <c r="G1112" s="12" t="str">
        <f t="shared" si="96"/>
        <v/>
      </c>
      <c r="H1112" s="23" t="str">
        <f t="shared" si="97"/>
        <v/>
      </c>
      <c r="I1112" s="82" t="str">
        <f t="shared" si="98"/>
        <v/>
      </c>
      <c r="J1112" s="82"/>
      <c r="K1112" s="82"/>
    </row>
    <row r="1113" spans="2:11" ht="15" customHeight="1">
      <c r="B1113" s="9">
        <v>98</v>
      </c>
      <c r="C1113" s="23" t="str">
        <f t="shared" si="92"/>
        <v/>
      </c>
      <c r="D1113" s="23" t="str">
        <f t="shared" si="93"/>
        <v/>
      </c>
      <c r="E1113" s="12" t="str">
        <f t="shared" si="94"/>
        <v/>
      </c>
      <c r="F1113" s="12" t="str">
        <f t="shared" si="95"/>
        <v/>
      </c>
      <c r="G1113" s="12" t="str">
        <f t="shared" si="96"/>
        <v/>
      </c>
      <c r="H1113" s="23" t="str">
        <f t="shared" si="97"/>
        <v/>
      </c>
      <c r="I1113" s="82" t="str">
        <f t="shared" si="98"/>
        <v/>
      </c>
      <c r="J1113" s="82"/>
      <c r="K1113" s="82"/>
    </row>
    <row r="1114" spans="2:11" ht="15" customHeight="1">
      <c r="B1114" s="9">
        <v>99</v>
      </c>
      <c r="C1114" s="23" t="str">
        <f t="shared" si="92"/>
        <v/>
      </c>
      <c r="D1114" s="23" t="str">
        <f t="shared" si="93"/>
        <v/>
      </c>
      <c r="E1114" s="12" t="str">
        <f t="shared" si="94"/>
        <v/>
      </c>
      <c r="F1114" s="12" t="str">
        <f t="shared" si="95"/>
        <v/>
      </c>
      <c r="G1114" s="12" t="str">
        <f t="shared" si="96"/>
        <v/>
      </c>
      <c r="H1114" s="23" t="str">
        <f t="shared" si="97"/>
        <v/>
      </c>
      <c r="I1114" s="82" t="str">
        <f t="shared" si="98"/>
        <v/>
      </c>
      <c r="J1114" s="82"/>
      <c r="K1114" s="82"/>
    </row>
    <row r="1115" spans="2:11" ht="15" customHeight="1">
      <c r="B1115" s="9">
        <v>100</v>
      </c>
      <c r="C1115" s="23" t="str">
        <f t="shared" si="92"/>
        <v/>
      </c>
      <c r="D1115" s="23" t="str">
        <f t="shared" si="93"/>
        <v/>
      </c>
      <c r="E1115" s="12" t="str">
        <f t="shared" si="94"/>
        <v/>
      </c>
      <c r="F1115" s="12" t="str">
        <f t="shared" si="95"/>
        <v/>
      </c>
      <c r="G1115" s="12" t="str">
        <f t="shared" si="96"/>
        <v/>
      </c>
      <c r="H1115" s="23" t="str">
        <f t="shared" si="97"/>
        <v/>
      </c>
      <c r="I1115" s="82" t="str">
        <f t="shared" si="98"/>
        <v/>
      </c>
      <c r="J1115" s="82"/>
      <c r="K1115" s="82"/>
    </row>
    <row r="1116" spans="2:11" ht="15" customHeight="1">
      <c r="B1116" s="9"/>
      <c r="C1116" s="11"/>
      <c r="D1116" s="11"/>
      <c r="H1116" s="22" t="s">
        <v>111</v>
      </c>
      <c r="I1116" s="85">
        <f>SUM(I1016:I1115)</f>
        <v>0</v>
      </c>
      <c r="J1116" s="85"/>
      <c r="K1116" s="85"/>
    </row>
    <row r="1117" spans="2:11" ht="15" customHeight="1">
      <c r="B1117" s="9"/>
      <c r="C1117" s="25" t="s">
        <v>102</v>
      </c>
      <c r="D1117" s="11"/>
      <c r="H1117" s="11"/>
    </row>
    <row r="1118" spans="2:11" ht="15" customHeight="1">
      <c r="B1118" s="9"/>
      <c r="C1118" s="22" t="s">
        <v>1</v>
      </c>
      <c r="D1118" s="22" t="s">
        <v>5</v>
      </c>
      <c r="E1118" s="22" t="s">
        <v>32</v>
      </c>
      <c r="F1118" s="22" t="s">
        <v>21</v>
      </c>
      <c r="G1118" s="22" t="s">
        <v>12</v>
      </c>
      <c r="H1118" s="22" t="s">
        <v>13</v>
      </c>
      <c r="I1118" s="81" t="s">
        <v>83</v>
      </c>
      <c r="J1118" s="100"/>
      <c r="K1118" s="111"/>
    </row>
    <row r="1119" spans="2:11" ht="15" customHeight="1">
      <c r="B1119" s="9">
        <v>1</v>
      </c>
      <c r="C1119" s="23" t="str">
        <f t="shared" ref="C1119:C1182" si="99">IFERROR(VLOOKUP("補助対象外"&amp;B1119,$A$4:$J$671,3,FALSE),"")</f>
        <v/>
      </c>
      <c r="D1119" s="23" t="str">
        <f t="shared" ref="D1119:D1182" si="100">IFERROR(VLOOKUP("補助対象外"&amp;B1119,$A$4:$J$671,4,FALSE),"")</f>
        <v/>
      </c>
      <c r="E1119" s="12" t="str">
        <f t="shared" ref="E1119:E1182" si="101">IFERROR(VLOOKUP("補助対象外"&amp;B1119,$A$4:$J$671,5,FALSE),"")</f>
        <v/>
      </c>
      <c r="F1119" s="12" t="str">
        <f t="shared" ref="F1119:F1182" si="102">IFERROR(VLOOKUP("補助対象外"&amp;B1119,$A$4:$J$671,6,FALSE),"")</f>
        <v/>
      </c>
      <c r="G1119" s="12" t="str">
        <f t="shared" ref="G1119:G1182" si="103">IFERROR(VLOOKUP("補助対象外"&amp;B1119,$A$4:$J$671,7,FALSE),"")</f>
        <v/>
      </c>
      <c r="H1119" s="23" t="str">
        <f t="shared" ref="H1119:H1182" si="104">IFERROR(VLOOKUP("補助対象外"&amp;B1119,$A$4:$J$671,8,FALSE),"")</f>
        <v/>
      </c>
      <c r="I1119" s="82" t="str">
        <f t="shared" ref="I1119:I1182" si="105">IFERROR(VLOOKUP("補助対象外"&amp;B1119,$A$4:$J$671,10,FALSE),"")</f>
        <v/>
      </c>
      <c r="J1119" s="82"/>
      <c r="K1119" s="82"/>
    </row>
    <row r="1120" spans="2:11" ht="15" customHeight="1">
      <c r="B1120" s="9">
        <v>2</v>
      </c>
      <c r="C1120" s="23" t="str">
        <f t="shared" si="99"/>
        <v/>
      </c>
      <c r="D1120" s="23" t="str">
        <f t="shared" si="100"/>
        <v/>
      </c>
      <c r="E1120" s="12" t="str">
        <f t="shared" si="101"/>
        <v/>
      </c>
      <c r="F1120" s="12" t="str">
        <f t="shared" si="102"/>
        <v/>
      </c>
      <c r="G1120" s="12" t="str">
        <f t="shared" si="103"/>
        <v/>
      </c>
      <c r="H1120" s="23" t="str">
        <f t="shared" si="104"/>
        <v/>
      </c>
      <c r="I1120" s="82" t="str">
        <f t="shared" si="105"/>
        <v/>
      </c>
      <c r="J1120" s="82"/>
      <c r="K1120" s="82"/>
    </row>
    <row r="1121" spans="2:11" ht="15" customHeight="1">
      <c r="B1121" s="9">
        <v>3</v>
      </c>
      <c r="C1121" s="23" t="str">
        <f t="shared" si="99"/>
        <v/>
      </c>
      <c r="D1121" s="23" t="str">
        <f t="shared" si="100"/>
        <v/>
      </c>
      <c r="E1121" s="12" t="str">
        <f t="shared" si="101"/>
        <v/>
      </c>
      <c r="F1121" s="12" t="str">
        <f t="shared" si="102"/>
        <v/>
      </c>
      <c r="G1121" s="12" t="str">
        <f t="shared" si="103"/>
        <v/>
      </c>
      <c r="H1121" s="23" t="str">
        <f t="shared" si="104"/>
        <v/>
      </c>
      <c r="I1121" s="82" t="str">
        <f t="shared" si="105"/>
        <v/>
      </c>
      <c r="J1121" s="82"/>
      <c r="K1121" s="82"/>
    </row>
    <row r="1122" spans="2:11" ht="15" customHeight="1">
      <c r="B1122" s="9">
        <v>4</v>
      </c>
      <c r="C1122" s="23" t="str">
        <f t="shared" si="99"/>
        <v/>
      </c>
      <c r="D1122" s="23" t="str">
        <f t="shared" si="100"/>
        <v/>
      </c>
      <c r="E1122" s="12" t="str">
        <f t="shared" si="101"/>
        <v/>
      </c>
      <c r="F1122" s="12" t="str">
        <f t="shared" si="102"/>
        <v/>
      </c>
      <c r="G1122" s="12" t="str">
        <f t="shared" si="103"/>
        <v/>
      </c>
      <c r="H1122" s="23" t="str">
        <f t="shared" si="104"/>
        <v/>
      </c>
      <c r="I1122" s="82" t="str">
        <f t="shared" si="105"/>
        <v/>
      </c>
      <c r="J1122" s="82"/>
      <c r="K1122" s="82"/>
    </row>
    <row r="1123" spans="2:11" ht="15" customHeight="1">
      <c r="B1123" s="9">
        <v>5</v>
      </c>
      <c r="C1123" s="23" t="str">
        <f t="shared" si="99"/>
        <v/>
      </c>
      <c r="D1123" s="23" t="str">
        <f t="shared" si="100"/>
        <v/>
      </c>
      <c r="E1123" s="12" t="str">
        <f t="shared" si="101"/>
        <v/>
      </c>
      <c r="F1123" s="12" t="str">
        <f t="shared" si="102"/>
        <v/>
      </c>
      <c r="G1123" s="12" t="str">
        <f t="shared" si="103"/>
        <v/>
      </c>
      <c r="H1123" s="23" t="str">
        <f t="shared" si="104"/>
        <v/>
      </c>
      <c r="I1123" s="82" t="str">
        <f t="shared" si="105"/>
        <v/>
      </c>
      <c r="J1123" s="82"/>
      <c r="K1123" s="82"/>
    </row>
    <row r="1124" spans="2:11" ht="15" customHeight="1">
      <c r="B1124" s="9">
        <v>6</v>
      </c>
      <c r="C1124" s="23" t="str">
        <f t="shared" si="99"/>
        <v/>
      </c>
      <c r="D1124" s="23" t="str">
        <f t="shared" si="100"/>
        <v/>
      </c>
      <c r="E1124" s="12" t="str">
        <f t="shared" si="101"/>
        <v/>
      </c>
      <c r="F1124" s="12" t="str">
        <f t="shared" si="102"/>
        <v/>
      </c>
      <c r="G1124" s="12" t="str">
        <f t="shared" si="103"/>
        <v/>
      </c>
      <c r="H1124" s="23" t="str">
        <f t="shared" si="104"/>
        <v/>
      </c>
      <c r="I1124" s="82" t="str">
        <f t="shared" si="105"/>
        <v/>
      </c>
      <c r="J1124" s="82"/>
      <c r="K1124" s="82"/>
    </row>
    <row r="1125" spans="2:11" ht="15" customHeight="1">
      <c r="B1125" s="9">
        <v>7</v>
      </c>
      <c r="C1125" s="23" t="str">
        <f t="shared" si="99"/>
        <v/>
      </c>
      <c r="D1125" s="23" t="str">
        <f t="shared" si="100"/>
        <v/>
      </c>
      <c r="E1125" s="12" t="str">
        <f t="shared" si="101"/>
        <v/>
      </c>
      <c r="F1125" s="12" t="str">
        <f t="shared" si="102"/>
        <v/>
      </c>
      <c r="G1125" s="12" t="str">
        <f t="shared" si="103"/>
        <v/>
      </c>
      <c r="H1125" s="23" t="str">
        <f t="shared" si="104"/>
        <v/>
      </c>
      <c r="I1125" s="82" t="str">
        <f t="shared" si="105"/>
        <v/>
      </c>
      <c r="J1125" s="82"/>
      <c r="K1125" s="82"/>
    </row>
    <row r="1126" spans="2:11" ht="15" customHeight="1">
      <c r="B1126" s="9">
        <v>8</v>
      </c>
      <c r="C1126" s="23" t="str">
        <f t="shared" si="99"/>
        <v/>
      </c>
      <c r="D1126" s="23" t="str">
        <f t="shared" si="100"/>
        <v/>
      </c>
      <c r="E1126" s="12" t="str">
        <f t="shared" si="101"/>
        <v/>
      </c>
      <c r="F1126" s="12" t="str">
        <f t="shared" si="102"/>
        <v/>
      </c>
      <c r="G1126" s="12" t="str">
        <f t="shared" si="103"/>
        <v/>
      </c>
      <c r="H1126" s="23" t="str">
        <f t="shared" si="104"/>
        <v/>
      </c>
      <c r="I1126" s="82" t="str">
        <f t="shared" si="105"/>
        <v/>
      </c>
      <c r="J1126" s="82"/>
      <c r="K1126" s="82"/>
    </row>
    <row r="1127" spans="2:11" ht="15" customHeight="1">
      <c r="B1127" s="9">
        <v>9</v>
      </c>
      <c r="C1127" s="23" t="str">
        <f t="shared" si="99"/>
        <v/>
      </c>
      <c r="D1127" s="23" t="str">
        <f t="shared" si="100"/>
        <v/>
      </c>
      <c r="E1127" s="12" t="str">
        <f t="shared" si="101"/>
        <v/>
      </c>
      <c r="F1127" s="12" t="str">
        <f t="shared" si="102"/>
        <v/>
      </c>
      <c r="G1127" s="12" t="str">
        <f t="shared" si="103"/>
        <v/>
      </c>
      <c r="H1127" s="23" t="str">
        <f t="shared" si="104"/>
        <v/>
      </c>
      <c r="I1127" s="82" t="str">
        <f t="shared" si="105"/>
        <v/>
      </c>
      <c r="J1127" s="82"/>
      <c r="K1127" s="82"/>
    </row>
    <row r="1128" spans="2:11" ht="15" customHeight="1">
      <c r="B1128" s="9">
        <v>10</v>
      </c>
      <c r="C1128" s="23" t="str">
        <f t="shared" si="99"/>
        <v/>
      </c>
      <c r="D1128" s="23" t="str">
        <f t="shared" si="100"/>
        <v/>
      </c>
      <c r="E1128" s="12" t="str">
        <f t="shared" si="101"/>
        <v/>
      </c>
      <c r="F1128" s="12" t="str">
        <f t="shared" si="102"/>
        <v/>
      </c>
      <c r="G1128" s="12" t="str">
        <f t="shared" si="103"/>
        <v/>
      </c>
      <c r="H1128" s="23" t="str">
        <f t="shared" si="104"/>
        <v/>
      </c>
      <c r="I1128" s="82" t="str">
        <f t="shared" si="105"/>
        <v/>
      </c>
      <c r="J1128" s="82"/>
      <c r="K1128" s="82"/>
    </row>
    <row r="1129" spans="2:11" ht="15" customHeight="1">
      <c r="B1129" s="9">
        <v>11</v>
      </c>
      <c r="C1129" s="23" t="str">
        <f t="shared" si="99"/>
        <v/>
      </c>
      <c r="D1129" s="23" t="str">
        <f t="shared" si="100"/>
        <v/>
      </c>
      <c r="E1129" s="12" t="str">
        <f t="shared" si="101"/>
        <v/>
      </c>
      <c r="F1129" s="12" t="str">
        <f t="shared" si="102"/>
        <v/>
      </c>
      <c r="G1129" s="12" t="str">
        <f t="shared" si="103"/>
        <v/>
      </c>
      <c r="H1129" s="23" t="str">
        <f t="shared" si="104"/>
        <v/>
      </c>
      <c r="I1129" s="82" t="str">
        <f t="shared" si="105"/>
        <v/>
      </c>
      <c r="J1129" s="82"/>
      <c r="K1129" s="82"/>
    </row>
    <row r="1130" spans="2:11" ht="15" customHeight="1">
      <c r="B1130" s="9">
        <v>12</v>
      </c>
      <c r="C1130" s="23" t="str">
        <f t="shared" si="99"/>
        <v/>
      </c>
      <c r="D1130" s="23" t="str">
        <f t="shared" si="100"/>
        <v/>
      </c>
      <c r="E1130" s="12" t="str">
        <f t="shared" si="101"/>
        <v/>
      </c>
      <c r="F1130" s="12" t="str">
        <f t="shared" si="102"/>
        <v/>
      </c>
      <c r="G1130" s="12" t="str">
        <f t="shared" si="103"/>
        <v/>
      </c>
      <c r="H1130" s="23" t="str">
        <f t="shared" si="104"/>
        <v/>
      </c>
      <c r="I1130" s="82" t="str">
        <f t="shared" si="105"/>
        <v/>
      </c>
      <c r="J1130" s="82"/>
      <c r="K1130" s="82"/>
    </row>
    <row r="1131" spans="2:11" ht="15" customHeight="1">
      <c r="B1131" s="9">
        <v>13</v>
      </c>
      <c r="C1131" s="23" t="str">
        <f t="shared" si="99"/>
        <v/>
      </c>
      <c r="D1131" s="23" t="str">
        <f t="shared" si="100"/>
        <v/>
      </c>
      <c r="E1131" s="12" t="str">
        <f t="shared" si="101"/>
        <v/>
      </c>
      <c r="F1131" s="12" t="str">
        <f t="shared" si="102"/>
        <v/>
      </c>
      <c r="G1131" s="12" t="str">
        <f t="shared" si="103"/>
        <v/>
      </c>
      <c r="H1131" s="23" t="str">
        <f t="shared" si="104"/>
        <v/>
      </c>
      <c r="I1131" s="82" t="str">
        <f t="shared" si="105"/>
        <v/>
      </c>
      <c r="J1131" s="82"/>
      <c r="K1131" s="82"/>
    </row>
    <row r="1132" spans="2:11" ht="15" customHeight="1">
      <c r="B1132" s="9">
        <v>14</v>
      </c>
      <c r="C1132" s="23" t="str">
        <f t="shared" si="99"/>
        <v/>
      </c>
      <c r="D1132" s="23" t="str">
        <f t="shared" si="100"/>
        <v/>
      </c>
      <c r="E1132" s="12" t="str">
        <f t="shared" si="101"/>
        <v/>
      </c>
      <c r="F1132" s="12" t="str">
        <f t="shared" si="102"/>
        <v/>
      </c>
      <c r="G1132" s="12" t="str">
        <f t="shared" si="103"/>
        <v/>
      </c>
      <c r="H1132" s="23" t="str">
        <f t="shared" si="104"/>
        <v/>
      </c>
      <c r="I1132" s="82" t="str">
        <f t="shared" si="105"/>
        <v/>
      </c>
      <c r="J1132" s="82"/>
      <c r="K1132" s="82"/>
    </row>
    <row r="1133" spans="2:11" ht="15" customHeight="1">
      <c r="B1133" s="9">
        <v>15</v>
      </c>
      <c r="C1133" s="23" t="str">
        <f t="shared" si="99"/>
        <v/>
      </c>
      <c r="D1133" s="23" t="str">
        <f t="shared" si="100"/>
        <v/>
      </c>
      <c r="E1133" s="12" t="str">
        <f t="shared" si="101"/>
        <v/>
      </c>
      <c r="F1133" s="12" t="str">
        <f t="shared" si="102"/>
        <v/>
      </c>
      <c r="G1133" s="12" t="str">
        <f t="shared" si="103"/>
        <v/>
      </c>
      <c r="H1133" s="23" t="str">
        <f t="shared" si="104"/>
        <v/>
      </c>
      <c r="I1133" s="82" t="str">
        <f t="shared" si="105"/>
        <v/>
      </c>
      <c r="J1133" s="82"/>
      <c r="K1133" s="82"/>
    </row>
    <row r="1134" spans="2:11" ht="15" customHeight="1">
      <c r="B1134" s="9">
        <v>16</v>
      </c>
      <c r="C1134" s="23" t="str">
        <f t="shared" si="99"/>
        <v/>
      </c>
      <c r="D1134" s="23" t="str">
        <f t="shared" si="100"/>
        <v/>
      </c>
      <c r="E1134" s="12" t="str">
        <f t="shared" si="101"/>
        <v/>
      </c>
      <c r="F1134" s="12" t="str">
        <f t="shared" si="102"/>
        <v/>
      </c>
      <c r="G1134" s="12" t="str">
        <f t="shared" si="103"/>
        <v/>
      </c>
      <c r="H1134" s="23" t="str">
        <f t="shared" si="104"/>
        <v/>
      </c>
      <c r="I1134" s="82" t="str">
        <f t="shared" si="105"/>
        <v/>
      </c>
      <c r="J1134" s="82"/>
      <c r="K1134" s="82"/>
    </row>
    <row r="1135" spans="2:11" ht="15" customHeight="1">
      <c r="B1135" s="9">
        <v>17</v>
      </c>
      <c r="C1135" s="23" t="str">
        <f t="shared" si="99"/>
        <v/>
      </c>
      <c r="D1135" s="23" t="str">
        <f t="shared" si="100"/>
        <v/>
      </c>
      <c r="E1135" s="12" t="str">
        <f t="shared" si="101"/>
        <v/>
      </c>
      <c r="F1135" s="12" t="str">
        <f t="shared" si="102"/>
        <v/>
      </c>
      <c r="G1135" s="12" t="str">
        <f t="shared" si="103"/>
        <v/>
      </c>
      <c r="H1135" s="23" t="str">
        <f t="shared" si="104"/>
        <v/>
      </c>
      <c r="I1135" s="82" t="str">
        <f t="shared" si="105"/>
        <v/>
      </c>
      <c r="J1135" s="82"/>
      <c r="K1135" s="82"/>
    </row>
    <row r="1136" spans="2:11" ht="15" customHeight="1">
      <c r="B1136" s="9">
        <v>18</v>
      </c>
      <c r="C1136" s="23" t="str">
        <f t="shared" si="99"/>
        <v/>
      </c>
      <c r="D1136" s="23" t="str">
        <f t="shared" si="100"/>
        <v/>
      </c>
      <c r="E1136" s="12" t="str">
        <f t="shared" si="101"/>
        <v/>
      </c>
      <c r="F1136" s="12" t="str">
        <f t="shared" si="102"/>
        <v/>
      </c>
      <c r="G1136" s="12" t="str">
        <f t="shared" si="103"/>
        <v/>
      </c>
      <c r="H1136" s="23" t="str">
        <f t="shared" si="104"/>
        <v/>
      </c>
      <c r="I1136" s="82" t="str">
        <f t="shared" si="105"/>
        <v/>
      </c>
      <c r="J1136" s="82"/>
      <c r="K1136" s="82"/>
    </row>
    <row r="1137" spans="2:11" ht="15" customHeight="1">
      <c r="B1137" s="9">
        <v>19</v>
      </c>
      <c r="C1137" s="23" t="str">
        <f t="shared" si="99"/>
        <v/>
      </c>
      <c r="D1137" s="23" t="str">
        <f t="shared" si="100"/>
        <v/>
      </c>
      <c r="E1137" s="12" t="str">
        <f t="shared" si="101"/>
        <v/>
      </c>
      <c r="F1137" s="12" t="str">
        <f t="shared" si="102"/>
        <v/>
      </c>
      <c r="G1137" s="12" t="str">
        <f t="shared" si="103"/>
        <v/>
      </c>
      <c r="H1137" s="23" t="str">
        <f t="shared" si="104"/>
        <v/>
      </c>
      <c r="I1137" s="82" t="str">
        <f t="shared" si="105"/>
        <v/>
      </c>
      <c r="J1137" s="82"/>
      <c r="K1137" s="82"/>
    </row>
    <row r="1138" spans="2:11" ht="15" customHeight="1">
      <c r="B1138" s="9">
        <v>20</v>
      </c>
      <c r="C1138" s="23" t="str">
        <f t="shared" si="99"/>
        <v/>
      </c>
      <c r="D1138" s="23" t="str">
        <f t="shared" si="100"/>
        <v/>
      </c>
      <c r="E1138" s="12" t="str">
        <f t="shared" si="101"/>
        <v/>
      </c>
      <c r="F1138" s="12" t="str">
        <f t="shared" si="102"/>
        <v/>
      </c>
      <c r="G1138" s="12" t="str">
        <f t="shared" si="103"/>
        <v/>
      </c>
      <c r="H1138" s="23" t="str">
        <f t="shared" si="104"/>
        <v/>
      </c>
      <c r="I1138" s="82" t="str">
        <f t="shared" si="105"/>
        <v/>
      </c>
      <c r="J1138" s="82"/>
      <c r="K1138" s="82"/>
    </row>
    <row r="1139" spans="2:11" ht="15" customHeight="1">
      <c r="B1139" s="9">
        <v>21</v>
      </c>
      <c r="C1139" s="23" t="str">
        <f t="shared" si="99"/>
        <v/>
      </c>
      <c r="D1139" s="23" t="str">
        <f t="shared" si="100"/>
        <v/>
      </c>
      <c r="E1139" s="12" t="str">
        <f t="shared" si="101"/>
        <v/>
      </c>
      <c r="F1139" s="12" t="str">
        <f t="shared" si="102"/>
        <v/>
      </c>
      <c r="G1139" s="12" t="str">
        <f t="shared" si="103"/>
        <v/>
      </c>
      <c r="H1139" s="23" t="str">
        <f t="shared" si="104"/>
        <v/>
      </c>
      <c r="I1139" s="82" t="str">
        <f t="shared" si="105"/>
        <v/>
      </c>
      <c r="J1139" s="82"/>
      <c r="K1139" s="82"/>
    </row>
    <row r="1140" spans="2:11" ht="15" customHeight="1">
      <c r="B1140" s="9">
        <v>22</v>
      </c>
      <c r="C1140" s="23" t="str">
        <f t="shared" si="99"/>
        <v/>
      </c>
      <c r="D1140" s="23" t="str">
        <f t="shared" si="100"/>
        <v/>
      </c>
      <c r="E1140" s="12" t="str">
        <f t="shared" si="101"/>
        <v/>
      </c>
      <c r="F1140" s="12" t="str">
        <f t="shared" si="102"/>
        <v/>
      </c>
      <c r="G1140" s="12" t="str">
        <f t="shared" si="103"/>
        <v/>
      </c>
      <c r="H1140" s="23" t="str">
        <f t="shared" si="104"/>
        <v/>
      </c>
      <c r="I1140" s="82" t="str">
        <f t="shared" si="105"/>
        <v/>
      </c>
      <c r="J1140" s="82"/>
      <c r="K1140" s="82"/>
    </row>
    <row r="1141" spans="2:11" ht="15" customHeight="1">
      <c r="B1141" s="9">
        <v>23</v>
      </c>
      <c r="C1141" s="23" t="str">
        <f t="shared" si="99"/>
        <v/>
      </c>
      <c r="D1141" s="23" t="str">
        <f t="shared" si="100"/>
        <v/>
      </c>
      <c r="E1141" s="12" t="str">
        <f t="shared" si="101"/>
        <v/>
      </c>
      <c r="F1141" s="12" t="str">
        <f t="shared" si="102"/>
        <v/>
      </c>
      <c r="G1141" s="12" t="str">
        <f t="shared" si="103"/>
        <v/>
      </c>
      <c r="H1141" s="23" t="str">
        <f t="shared" si="104"/>
        <v/>
      </c>
      <c r="I1141" s="82" t="str">
        <f t="shared" si="105"/>
        <v/>
      </c>
      <c r="J1141" s="82"/>
      <c r="K1141" s="82"/>
    </row>
    <row r="1142" spans="2:11" ht="15" customHeight="1">
      <c r="B1142" s="9">
        <v>24</v>
      </c>
      <c r="C1142" s="23" t="str">
        <f t="shared" si="99"/>
        <v/>
      </c>
      <c r="D1142" s="23" t="str">
        <f t="shared" si="100"/>
        <v/>
      </c>
      <c r="E1142" s="12" t="str">
        <f t="shared" si="101"/>
        <v/>
      </c>
      <c r="F1142" s="12" t="str">
        <f t="shared" si="102"/>
        <v/>
      </c>
      <c r="G1142" s="12" t="str">
        <f t="shared" si="103"/>
        <v/>
      </c>
      <c r="H1142" s="23" t="str">
        <f t="shared" si="104"/>
        <v/>
      </c>
      <c r="I1142" s="82" t="str">
        <f t="shared" si="105"/>
        <v/>
      </c>
      <c r="J1142" s="82"/>
      <c r="K1142" s="82"/>
    </row>
    <row r="1143" spans="2:11" ht="15" customHeight="1">
      <c r="B1143" s="9">
        <v>25</v>
      </c>
      <c r="C1143" s="23" t="str">
        <f t="shared" si="99"/>
        <v/>
      </c>
      <c r="D1143" s="23" t="str">
        <f t="shared" si="100"/>
        <v/>
      </c>
      <c r="E1143" s="12" t="str">
        <f t="shared" si="101"/>
        <v/>
      </c>
      <c r="F1143" s="12" t="str">
        <f t="shared" si="102"/>
        <v/>
      </c>
      <c r="G1143" s="12" t="str">
        <f t="shared" si="103"/>
        <v/>
      </c>
      <c r="H1143" s="23" t="str">
        <f t="shared" si="104"/>
        <v/>
      </c>
      <c r="I1143" s="82" t="str">
        <f t="shared" si="105"/>
        <v/>
      </c>
      <c r="J1143" s="82"/>
      <c r="K1143" s="82"/>
    </row>
    <row r="1144" spans="2:11" ht="15" customHeight="1">
      <c r="B1144" s="9">
        <v>26</v>
      </c>
      <c r="C1144" s="23" t="str">
        <f t="shared" si="99"/>
        <v/>
      </c>
      <c r="D1144" s="23" t="str">
        <f t="shared" si="100"/>
        <v/>
      </c>
      <c r="E1144" s="12" t="str">
        <f t="shared" si="101"/>
        <v/>
      </c>
      <c r="F1144" s="12" t="str">
        <f t="shared" si="102"/>
        <v/>
      </c>
      <c r="G1144" s="12" t="str">
        <f t="shared" si="103"/>
        <v/>
      </c>
      <c r="H1144" s="23" t="str">
        <f t="shared" si="104"/>
        <v/>
      </c>
      <c r="I1144" s="82" t="str">
        <f t="shared" si="105"/>
        <v/>
      </c>
      <c r="J1144" s="82"/>
      <c r="K1144" s="82"/>
    </row>
    <row r="1145" spans="2:11" ht="15" customHeight="1">
      <c r="B1145" s="9">
        <v>27</v>
      </c>
      <c r="C1145" s="23" t="str">
        <f t="shared" si="99"/>
        <v/>
      </c>
      <c r="D1145" s="23" t="str">
        <f t="shared" si="100"/>
        <v/>
      </c>
      <c r="E1145" s="12" t="str">
        <f t="shared" si="101"/>
        <v/>
      </c>
      <c r="F1145" s="12" t="str">
        <f t="shared" si="102"/>
        <v/>
      </c>
      <c r="G1145" s="12" t="str">
        <f t="shared" si="103"/>
        <v/>
      </c>
      <c r="H1145" s="23" t="str">
        <f t="shared" si="104"/>
        <v/>
      </c>
      <c r="I1145" s="82" t="str">
        <f t="shared" si="105"/>
        <v/>
      </c>
      <c r="J1145" s="82"/>
      <c r="K1145" s="82"/>
    </row>
    <row r="1146" spans="2:11" ht="15" customHeight="1">
      <c r="B1146" s="9">
        <v>28</v>
      </c>
      <c r="C1146" s="23" t="str">
        <f t="shared" si="99"/>
        <v/>
      </c>
      <c r="D1146" s="23" t="str">
        <f t="shared" si="100"/>
        <v/>
      </c>
      <c r="E1146" s="12" t="str">
        <f t="shared" si="101"/>
        <v/>
      </c>
      <c r="F1146" s="12" t="str">
        <f t="shared" si="102"/>
        <v/>
      </c>
      <c r="G1146" s="12" t="str">
        <f t="shared" si="103"/>
        <v/>
      </c>
      <c r="H1146" s="23" t="str">
        <f t="shared" si="104"/>
        <v/>
      </c>
      <c r="I1146" s="82" t="str">
        <f t="shared" si="105"/>
        <v/>
      </c>
      <c r="J1146" s="82"/>
      <c r="K1146" s="82"/>
    </row>
    <row r="1147" spans="2:11" ht="15" customHeight="1">
      <c r="B1147" s="9">
        <v>29</v>
      </c>
      <c r="C1147" s="23" t="str">
        <f t="shared" si="99"/>
        <v/>
      </c>
      <c r="D1147" s="23" t="str">
        <f t="shared" si="100"/>
        <v/>
      </c>
      <c r="E1147" s="12" t="str">
        <f t="shared" si="101"/>
        <v/>
      </c>
      <c r="F1147" s="12" t="str">
        <f t="shared" si="102"/>
        <v/>
      </c>
      <c r="G1147" s="12" t="str">
        <f t="shared" si="103"/>
        <v/>
      </c>
      <c r="H1147" s="23" t="str">
        <f t="shared" si="104"/>
        <v/>
      </c>
      <c r="I1147" s="82" t="str">
        <f t="shared" si="105"/>
        <v/>
      </c>
      <c r="J1147" s="82"/>
      <c r="K1147" s="82"/>
    </row>
    <row r="1148" spans="2:11" ht="15" customHeight="1">
      <c r="B1148" s="9">
        <v>30</v>
      </c>
      <c r="C1148" s="23" t="str">
        <f t="shared" si="99"/>
        <v/>
      </c>
      <c r="D1148" s="23" t="str">
        <f t="shared" si="100"/>
        <v/>
      </c>
      <c r="E1148" s="12" t="str">
        <f t="shared" si="101"/>
        <v/>
      </c>
      <c r="F1148" s="12" t="str">
        <f t="shared" si="102"/>
        <v/>
      </c>
      <c r="G1148" s="12" t="str">
        <f t="shared" si="103"/>
        <v/>
      </c>
      <c r="H1148" s="23" t="str">
        <f t="shared" si="104"/>
        <v/>
      </c>
      <c r="I1148" s="82" t="str">
        <f t="shared" si="105"/>
        <v/>
      </c>
      <c r="J1148" s="82"/>
      <c r="K1148" s="82"/>
    </row>
    <row r="1149" spans="2:11" ht="15" customHeight="1">
      <c r="B1149" s="9">
        <v>31</v>
      </c>
      <c r="C1149" s="23" t="str">
        <f t="shared" si="99"/>
        <v/>
      </c>
      <c r="D1149" s="23" t="str">
        <f t="shared" si="100"/>
        <v/>
      </c>
      <c r="E1149" s="12" t="str">
        <f t="shared" si="101"/>
        <v/>
      </c>
      <c r="F1149" s="12" t="str">
        <f t="shared" si="102"/>
        <v/>
      </c>
      <c r="G1149" s="12" t="str">
        <f t="shared" si="103"/>
        <v/>
      </c>
      <c r="H1149" s="23" t="str">
        <f t="shared" si="104"/>
        <v/>
      </c>
      <c r="I1149" s="82" t="str">
        <f t="shared" si="105"/>
        <v/>
      </c>
      <c r="J1149" s="82"/>
      <c r="K1149" s="82"/>
    </row>
    <row r="1150" spans="2:11" ht="15" customHeight="1">
      <c r="B1150" s="9">
        <v>32</v>
      </c>
      <c r="C1150" s="23" t="str">
        <f t="shared" si="99"/>
        <v/>
      </c>
      <c r="D1150" s="23" t="str">
        <f t="shared" si="100"/>
        <v/>
      </c>
      <c r="E1150" s="12" t="str">
        <f t="shared" si="101"/>
        <v/>
      </c>
      <c r="F1150" s="12" t="str">
        <f t="shared" si="102"/>
        <v/>
      </c>
      <c r="G1150" s="12" t="str">
        <f t="shared" si="103"/>
        <v/>
      </c>
      <c r="H1150" s="23" t="str">
        <f t="shared" si="104"/>
        <v/>
      </c>
      <c r="I1150" s="82" t="str">
        <f t="shared" si="105"/>
        <v/>
      </c>
      <c r="J1150" s="82"/>
      <c r="K1150" s="82"/>
    </row>
    <row r="1151" spans="2:11" ht="15" customHeight="1">
      <c r="B1151" s="9">
        <v>33</v>
      </c>
      <c r="C1151" s="23" t="str">
        <f t="shared" si="99"/>
        <v/>
      </c>
      <c r="D1151" s="23" t="str">
        <f t="shared" si="100"/>
        <v/>
      </c>
      <c r="E1151" s="12" t="str">
        <f t="shared" si="101"/>
        <v/>
      </c>
      <c r="F1151" s="12" t="str">
        <f t="shared" si="102"/>
        <v/>
      </c>
      <c r="G1151" s="12" t="str">
        <f t="shared" si="103"/>
        <v/>
      </c>
      <c r="H1151" s="23" t="str">
        <f t="shared" si="104"/>
        <v/>
      </c>
      <c r="I1151" s="82" t="str">
        <f t="shared" si="105"/>
        <v/>
      </c>
      <c r="J1151" s="82"/>
      <c r="K1151" s="82"/>
    </row>
    <row r="1152" spans="2:11" ht="15" customHeight="1">
      <c r="B1152" s="9">
        <v>34</v>
      </c>
      <c r="C1152" s="23" t="str">
        <f t="shared" si="99"/>
        <v/>
      </c>
      <c r="D1152" s="23" t="str">
        <f t="shared" si="100"/>
        <v/>
      </c>
      <c r="E1152" s="12" t="str">
        <f t="shared" si="101"/>
        <v/>
      </c>
      <c r="F1152" s="12" t="str">
        <f t="shared" si="102"/>
        <v/>
      </c>
      <c r="G1152" s="12" t="str">
        <f t="shared" si="103"/>
        <v/>
      </c>
      <c r="H1152" s="23" t="str">
        <f t="shared" si="104"/>
        <v/>
      </c>
      <c r="I1152" s="82" t="str">
        <f t="shared" si="105"/>
        <v/>
      </c>
      <c r="J1152" s="82"/>
      <c r="K1152" s="82"/>
    </row>
    <row r="1153" spans="2:11" ht="15" customHeight="1">
      <c r="B1153" s="9">
        <v>35</v>
      </c>
      <c r="C1153" s="23" t="str">
        <f t="shared" si="99"/>
        <v/>
      </c>
      <c r="D1153" s="23" t="str">
        <f t="shared" si="100"/>
        <v/>
      </c>
      <c r="E1153" s="12" t="str">
        <f t="shared" si="101"/>
        <v/>
      </c>
      <c r="F1153" s="12" t="str">
        <f t="shared" si="102"/>
        <v/>
      </c>
      <c r="G1153" s="12" t="str">
        <f t="shared" si="103"/>
        <v/>
      </c>
      <c r="H1153" s="23" t="str">
        <f t="shared" si="104"/>
        <v/>
      </c>
      <c r="I1153" s="82" t="str">
        <f t="shared" si="105"/>
        <v/>
      </c>
      <c r="J1153" s="82"/>
      <c r="K1153" s="82"/>
    </row>
    <row r="1154" spans="2:11" ht="15" customHeight="1">
      <c r="B1154" s="9">
        <v>36</v>
      </c>
      <c r="C1154" s="23" t="str">
        <f t="shared" si="99"/>
        <v/>
      </c>
      <c r="D1154" s="23" t="str">
        <f t="shared" si="100"/>
        <v/>
      </c>
      <c r="E1154" s="12" t="str">
        <f t="shared" si="101"/>
        <v/>
      </c>
      <c r="F1154" s="12" t="str">
        <f t="shared" si="102"/>
        <v/>
      </c>
      <c r="G1154" s="12" t="str">
        <f t="shared" si="103"/>
        <v/>
      </c>
      <c r="H1154" s="23" t="str">
        <f t="shared" si="104"/>
        <v/>
      </c>
      <c r="I1154" s="82" t="str">
        <f t="shared" si="105"/>
        <v/>
      </c>
      <c r="J1154" s="82"/>
      <c r="K1154" s="82"/>
    </row>
    <row r="1155" spans="2:11" ht="15" customHeight="1">
      <c r="B1155" s="9">
        <v>37</v>
      </c>
      <c r="C1155" s="23" t="str">
        <f t="shared" si="99"/>
        <v/>
      </c>
      <c r="D1155" s="23" t="str">
        <f t="shared" si="100"/>
        <v/>
      </c>
      <c r="E1155" s="12" t="str">
        <f t="shared" si="101"/>
        <v/>
      </c>
      <c r="F1155" s="12" t="str">
        <f t="shared" si="102"/>
        <v/>
      </c>
      <c r="G1155" s="12" t="str">
        <f t="shared" si="103"/>
        <v/>
      </c>
      <c r="H1155" s="23" t="str">
        <f t="shared" si="104"/>
        <v/>
      </c>
      <c r="I1155" s="82" t="str">
        <f t="shared" si="105"/>
        <v/>
      </c>
      <c r="J1155" s="82"/>
      <c r="K1155" s="82"/>
    </row>
    <row r="1156" spans="2:11" ht="15" customHeight="1">
      <c r="B1156" s="9">
        <v>38</v>
      </c>
      <c r="C1156" s="23" t="str">
        <f t="shared" si="99"/>
        <v/>
      </c>
      <c r="D1156" s="23" t="str">
        <f t="shared" si="100"/>
        <v/>
      </c>
      <c r="E1156" s="12" t="str">
        <f t="shared" si="101"/>
        <v/>
      </c>
      <c r="F1156" s="12" t="str">
        <f t="shared" si="102"/>
        <v/>
      </c>
      <c r="G1156" s="12" t="str">
        <f t="shared" si="103"/>
        <v/>
      </c>
      <c r="H1156" s="23" t="str">
        <f t="shared" si="104"/>
        <v/>
      </c>
      <c r="I1156" s="82" t="str">
        <f t="shared" si="105"/>
        <v/>
      </c>
      <c r="J1156" s="82"/>
      <c r="K1156" s="82"/>
    </row>
    <row r="1157" spans="2:11" ht="15" customHeight="1">
      <c r="B1157" s="9">
        <v>39</v>
      </c>
      <c r="C1157" s="23" t="str">
        <f t="shared" si="99"/>
        <v/>
      </c>
      <c r="D1157" s="23" t="str">
        <f t="shared" si="100"/>
        <v/>
      </c>
      <c r="E1157" s="12" t="str">
        <f t="shared" si="101"/>
        <v/>
      </c>
      <c r="F1157" s="12" t="str">
        <f t="shared" si="102"/>
        <v/>
      </c>
      <c r="G1157" s="12" t="str">
        <f t="shared" si="103"/>
        <v/>
      </c>
      <c r="H1157" s="23" t="str">
        <f t="shared" si="104"/>
        <v/>
      </c>
      <c r="I1157" s="82" t="str">
        <f t="shared" si="105"/>
        <v/>
      </c>
      <c r="J1157" s="82"/>
      <c r="K1157" s="82"/>
    </row>
    <row r="1158" spans="2:11" ht="15" customHeight="1">
      <c r="B1158" s="9">
        <v>40</v>
      </c>
      <c r="C1158" s="23" t="str">
        <f t="shared" si="99"/>
        <v/>
      </c>
      <c r="D1158" s="23" t="str">
        <f t="shared" si="100"/>
        <v/>
      </c>
      <c r="E1158" s="12" t="str">
        <f t="shared" si="101"/>
        <v/>
      </c>
      <c r="F1158" s="12" t="str">
        <f t="shared" si="102"/>
        <v/>
      </c>
      <c r="G1158" s="12" t="str">
        <f t="shared" si="103"/>
        <v/>
      </c>
      <c r="H1158" s="23" t="str">
        <f t="shared" si="104"/>
        <v/>
      </c>
      <c r="I1158" s="82" t="str">
        <f t="shared" si="105"/>
        <v/>
      </c>
      <c r="J1158" s="82"/>
      <c r="K1158" s="82"/>
    </row>
    <row r="1159" spans="2:11" ht="15" customHeight="1">
      <c r="B1159" s="9">
        <v>41</v>
      </c>
      <c r="C1159" s="23" t="str">
        <f t="shared" si="99"/>
        <v/>
      </c>
      <c r="D1159" s="23" t="str">
        <f t="shared" si="100"/>
        <v/>
      </c>
      <c r="E1159" s="12" t="str">
        <f t="shared" si="101"/>
        <v/>
      </c>
      <c r="F1159" s="12" t="str">
        <f t="shared" si="102"/>
        <v/>
      </c>
      <c r="G1159" s="12" t="str">
        <f t="shared" si="103"/>
        <v/>
      </c>
      <c r="H1159" s="23" t="str">
        <f t="shared" si="104"/>
        <v/>
      </c>
      <c r="I1159" s="82" t="str">
        <f t="shared" si="105"/>
        <v/>
      </c>
      <c r="J1159" s="82"/>
      <c r="K1159" s="82"/>
    </row>
    <row r="1160" spans="2:11" ht="15" customHeight="1">
      <c r="B1160" s="9">
        <v>42</v>
      </c>
      <c r="C1160" s="23" t="str">
        <f t="shared" si="99"/>
        <v/>
      </c>
      <c r="D1160" s="23" t="str">
        <f t="shared" si="100"/>
        <v/>
      </c>
      <c r="E1160" s="12" t="str">
        <f t="shared" si="101"/>
        <v/>
      </c>
      <c r="F1160" s="12" t="str">
        <f t="shared" si="102"/>
        <v/>
      </c>
      <c r="G1160" s="12" t="str">
        <f t="shared" si="103"/>
        <v/>
      </c>
      <c r="H1160" s="23" t="str">
        <f t="shared" si="104"/>
        <v/>
      </c>
      <c r="I1160" s="82" t="str">
        <f t="shared" si="105"/>
        <v/>
      </c>
      <c r="J1160" s="82"/>
      <c r="K1160" s="82"/>
    </row>
    <row r="1161" spans="2:11" ht="15" customHeight="1">
      <c r="B1161" s="9">
        <v>43</v>
      </c>
      <c r="C1161" s="23" t="str">
        <f t="shared" si="99"/>
        <v/>
      </c>
      <c r="D1161" s="23" t="str">
        <f t="shared" si="100"/>
        <v/>
      </c>
      <c r="E1161" s="12" t="str">
        <f t="shared" si="101"/>
        <v/>
      </c>
      <c r="F1161" s="12" t="str">
        <f t="shared" si="102"/>
        <v/>
      </c>
      <c r="G1161" s="12" t="str">
        <f t="shared" si="103"/>
        <v/>
      </c>
      <c r="H1161" s="23" t="str">
        <f t="shared" si="104"/>
        <v/>
      </c>
      <c r="I1161" s="82" t="str">
        <f t="shared" si="105"/>
        <v/>
      </c>
      <c r="J1161" s="82"/>
      <c r="K1161" s="82"/>
    </row>
    <row r="1162" spans="2:11" ht="15" customHeight="1">
      <c r="B1162" s="9">
        <v>44</v>
      </c>
      <c r="C1162" s="23" t="str">
        <f t="shared" si="99"/>
        <v/>
      </c>
      <c r="D1162" s="23" t="str">
        <f t="shared" si="100"/>
        <v/>
      </c>
      <c r="E1162" s="12" t="str">
        <f t="shared" si="101"/>
        <v/>
      </c>
      <c r="F1162" s="12" t="str">
        <f t="shared" si="102"/>
        <v/>
      </c>
      <c r="G1162" s="12" t="str">
        <f t="shared" si="103"/>
        <v/>
      </c>
      <c r="H1162" s="23" t="str">
        <f t="shared" si="104"/>
        <v/>
      </c>
      <c r="I1162" s="82" t="str">
        <f t="shared" si="105"/>
        <v/>
      </c>
      <c r="J1162" s="82"/>
      <c r="K1162" s="82"/>
    </row>
    <row r="1163" spans="2:11" ht="15" customHeight="1">
      <c r="B1163" s="9">
        <v>45</v>
      </c>
      <c r="C1163" s="23" t="str">
        <f t="shared" si="99"/>
        <v/>
      </c>
      <c r="D1163" s="23" t="str">
        <f t="shared" si="100"/>
        <v/>
      </c>
      <c r="E1163" s="12" t="str">
        <f t="shared" si="101"/>
        <v/>
      </c>
      <c r="F1163" s="12" t="str">
        <f t="shared" si="102"/>
        <v/>
      </c>
      <c r="G1163" s="12" t="str">
        <f t="shared" si="103"/>
        <v/>
      </c>
      <c r="H1163" s="23" t="str">
        <f t="shared" si="104"/>
        <v/>
      </c>
      <c r="I1163" s="82" t="str">
        <f t="shared" si="105"/>
        <v/>
      </c>
      <c r="J1163" s="82"/>
      <c r="K1163" s="82"/>
    </row>
    <row r="1164" spans="2:11" ht="15" customHeight="1">
      <c r="B1164" s="9">
        <v>46</v>
      </c>
      <c r="C1164" s="23" t="str">
        <f t="shared" si="99"/>
        <v/>
      </c>
      <c r="D1164" s="23" t="str">
        <f t="shared" si="100"/>
        <v/>
      </c>
      <c r="E1164" s="12" t="str">
        <f t="shared" si="101"/>
        <v/>
      </c>
      <c r="F1164" s="12" t="str">
        <f t="shared" si="102"/>
        <v/>
      </c>
      <c r="G1164" s="12" t="str">
        <f t="shared" si="103"/>
        <v/>
      </c>
      <c r="H1164" s="23" t="str">
        <f t="shared" si="104"/>
        <v/>
      </c>
      <c r="I1164" s="82" t="str">
        <f t="shared" si="105"/>
        <v/>
      </c>
      <c r="J1164" s="82"/>
      <c r="K1164" s="82"/>
    </row>
    <row r="1165" spans="2:11" ht="15" customHeight="1">
      <c r="B1165" s="9">
        <v>47</v>
      </c>
      <c r="C1165" s="23" t="str">
        <f t="shared" si="99"/>
        <v/>
      </c>
      <c r="D1165" s="23" t="str">
        <f t="shared" si="100"/>
        <v/>
      </c>
      <c r="E1165" s="12" t="str">
        <f t="shared" si="101"/>
        <v/>
      </c>
      <c r="F1165" s="12" t="str">
        <f t="shared" si="102"/>
        <v/>
      </c>
      <c r="G1165" s="12" t="str">
        <f t="shared" si="103"/>
        <v/>
      </c>
      <c r="H1165" s="23" t="str">
        <f t="shared" si="104"/>
        <v/>
      </c>
      <c r="I1165" s="82" t="str">
        <f t="shared" si="105"/>
        <v/>
      </c>
      <c r="J1165" s="82"/>
      <c r="K1165" s="82"/>
    </row>
    <row r="1166" spans="2:11" ht="15" customHeight="1">
      <c r="B1166" s="9">
        <v>48</v>
      </c>
      <c r="C1166" s="23" t="str">
        <f t="shared" si="99"/>
        <v/>
      </c>
      <c r="D1166" s="23" t="str">
        <f t="shared" si="100"/>
        <v/>
      </c>
      <c r="E1166" s="12" t="str">
        <f t="shared" si="101"/>
        <v/>
      </c>
      <c r="F1166" s="12" t="str">
        <f t="shared" si="102"/>
        <v/>
      </c>
      <c r="G1166" s="12" t="str">
        <f t="shared" si="103"/>
        <v/>
      </c>
      <c r="H1166" s="23" t="str">
        <f t="shared" si="104"/>
        <v/>
      </c>
      <c r="I1166" s="82" t="str">
        <f t="shared" si="105"/>
        <v/>
      </c>
      <c r="J1166" s="82"/>
      <c r="K1166" s="82"/>
    </row>
    <row r="1167" spans="2:11" ht="15" customHeight="1">
      <c r="B1167" s="9">
        <v>49</v>
      </c>
      <c r="C1167" s="23" t="str">
        <f t="shared" si="99"/>
        <v/>
      </c>
      <c r="D1167" s="23" t="str">
        <f t="shared" si="100"/>
        <v/>
      </c>
      <c r="E1167" s="12" t="str">
        <f t="shared" si="101"/>
        <v/>
      </c>
      <c r="F1167" s="12" t="str">
        <f t="shared" si="102"/>
        <v/>
      </c>
      <c r="G1167" s="12" t="str">
        <f t="shared" si="103"/>
        <v/>
      </c>
      <c r="H1167" s="23" t="str">
        <f t="shared" si="104"/>
        <v/>
      </c>
      <c r="I1167" s="82" t="str">
        <f t="shared" si="105"/>
        <v/>
      </c>
      <c r="J1167" s="82"/>
      <c r="K1167" s="82"/>
    </row>
    <row r="1168" spans="2:11" ht="15" customHeight="1">
      <c r="B1168" s="9">
        <v>50</v>
      </c>
      <c r="C1168" s="23" t="str">
        <f t="shared" si="99"/>
        <v/>
      </c>
      <c r="D1168" s="23" t="str">
        <f t="shared" si="100"/>
        <v/>
      </c>
      <c r="E1168" s="12" t="str">
        <f t="shared" si="101"/>
        <v/>
      </c>
      <c r="F1168" s="12" t="str">
        <f t="shared" si="102"/>
        <v/>
      </c>
      <c r="G1168" s="12" t="str">
        <f t="shared" si="103"/>
        <v/>
      </c>
      <c r="H1168" s="23" t="str">
        <f t="shared" si="104"/>
        <v/>
      </c>
      <c r="I1168" s="82" t="str">
        <f t="shared" si="105"/>
        <v/>
      </c>
      <c r="J1168" s="82"/>
      <c r="K1168" s="82"/>
    </row>
    <row r="1169" spans="2:11" ht="15" customHeight="1">
      <c r="B1169" s="9">
        <v>51</v>
      </c>
      <c r="C1169" s="23" t="str">
        <f t="shared" si="99"/>
        <v/>
      </c>
      <c r="D1169" s="23" t="str">
        <f t="shared" si="100"/>
        <v/>
      </c>
      <c r="E1169" s="12" t="str">
        <f t="shared" si="101"/>
        <v/>
      </c>
      <c r="F1169" s="12" t="str">
        <f t="shared" si="102"/>
        <v/>
      </c>
      <c r="G1169" s="12" t="str">
        <f t="shared" si="103"/>
        <v/>
      </c>
      <c r="H1169" s="23" t="str">
        <f t="shared" si="104"/>
        <v/>
      </c>
      <c r="I1169" s="82" t="str">
        <f t="shared" si="105"/>
        <v/>
      </c>
      <c r="J1169" s="82"/>
      <c r="K1169" s="82"/>
    </row>
    <row r="1170" spans="2:11" ht="15" customHeight="1">
      <c r="B1170" s="9">
        <v>52</v>
      </c>
      <c r="C1170" s="23" t="str">
        <f t="shared" si="99"/>
        <v/>
      </c>
      <c r="D1170" s="23" t="str">
        <f t="shared" si="100"/>
        <v/>
      </c>
      <c r="E1170" s="12" t="str">
        <f t="shared" si="101"/>
        <v/>
      </c>
      <c r="F1170" s="12" t="str">
        <f t="shared" si="102"/>
        <v/>
      </c>
      <c r="G1170" s="12" t="str">
        <f t="shared" si="103"/>
        <v/>
      </c>
      <c r="H1170" s="23" t="str">
        <f t="shared" si="104"/>
        <v/>
      </c>
      <c r="I1170" s="82" t="str">
        <f t="shared" si="105"/>
        <v/>
      </c>
      <c r="J1170" s="82"/>
      <c r="K1170" s="82"/>
    </row>
    <row r="1171" spans="2:11" ht="15" customHeight="1">
      <c r="B1171" s="9">
        <v>53</v>
      </c>
      <c r="C1171" s="23" t="str">
        <f t="shared" si="99"/>
        <v/>
      </c>
      <c r="D1171" s="23" t="str">
        <f t="shared" si="100"/>
        <v/>
      </c>
      <c r="E1171" s="12" t="str">
        <f t="shared" si="101"/>
        <v/>
      </c>
      <c r="F1171" s="12" t="str">
        <f t="shared" si="102"/>
        <v/>
      </c>
      <c r="G1171" s="12" t="str">
        <f t="shared" si="103"/>
        <v/>
      </c>
      <c r="H1171" s="23" t="str">
        <f t="shared" si="104"/>
        <v/>
      </c>
      <c r="I1171" s="82" t="str">
        <f t="shared" si="105"/>
        <v/>
      </c>
      <c r="J1171" s="82"/>
      <c r="K1171" s="82"/>
    </row>
    <row r="1172" spans="2:11" ht="15" customHeight="1">
      <c r="B1172" s="9">
        <v>54</v>
      </c>
      <c r="C1172" s="23" t="str">
        <f t="shared" si="99"/>
        <v/>
      </c>
      <c r="D1172" s="23" t="str">
        <f t="shared" si="100"/>
        <v/>
      </c>
      <c r="E1172" s="12" t="str">
        <f t="shared" si="101"/>
        <v/>
      </c>
      <c r="F1172" s="12" t="str">
        <f t="shared" si="102"/>
        <v/>
      </c>
      <c r="G1172" s="12" t="str">
        <f t="shared" si="103"/>
        <v/>
      </c>
      <c r="H1172" s="23" t="str">
        <f t="shared" si="104"/>
        <v/>
      </c>
      <c r="I1172" s="82" t="str">
        <f t="shared" si="105"/>
        <v/>
      </c>
      <c r="J1172" s="82"/>
      <c r="K1172" s="82"/>
    </row>
    <row r="1173" spans="2:11" ht="15" customHeight="1">
      <c r="B1173" s="9">
        <v>55</v>
      </c>
      <c r="C1173" s="23" t="str">
        <f t="shared" si="99"/>
        <v/>
      </c>
      <c r="D1173" s="23" t="str">
        <f t="shared" si="100"/>
        <v/>
      </c>
      <c r="E1173" s="12" t="str">
        <f t="shared" si="101"/>
        <v/>
      </c>
      <c r="F1173" s="12" t="str">
        <f t="shared" si="102"/>
        <v/>
      </c>
      <c r="G1173" s="12" t="str">
        <f t="shared" si="103"/>
        <v/>
      </c>
      <c r="H1173" s="23" t="str">
        <f t="shared" si="104"/>
        <v/>
      </c>
      <c r="I1173" s="82" t="str">
        <f t="shared" si="105"/>
        <v/>
      </c>
      <c r="J1173" s="82"/>
      <c r="K1173" s="82"/>
    </row>
    <row r="1174" spans="2:11" ht="15" customHeight="1">
      <c r="B1174" s="9">
        <v>56</v>
      </c>
      <c r="C1174" s="23" t="str">
        <f t="shared" si="99"/>
        <v/>
      </c>
      <c r="D1174" s="23" t="str">
        <f t="shared" si="100"/>
        <v/>
      </c>
      <c r="E1174" s="12" t="str">
        <f t="shared" si="101"/>
        <v/>
      </c>
      <c r="F1174" s="12" t="str">
        <f t="shared" si="102"/>
        <v/>
      </c>
      <c r="G1174" s="12" t="str">
        <f t="shared" si="103"/>
        <v/>
      </c>
      <c r="H1174" s="23" t="str">
        <f t="shared" si="104"/>
        <v/>
      </c>
      <c r="I1174" s="82" t="str">
        <f t="shared" si="105"/>
        <v/>
      </c>
      <c r="J1174" s="82"/>
      <c r="K1174" s="82"/>
    </row>
    <row r="1175" spans="2:11" ht="15" customHeight="1">
      <c r="B1175" s="9">
        <v>57</v>
      </c>
      <c r="C1175" s="23" t="str">
        <f t="shared" si="99"/>
        <v/>
      </c>
      <c r="D1175" s="23" t="str">
        <f t="shared" si="100"/>
        <v/>
      </c>
      <c r="E1175" s="12" t="str">
        <f t="shared" si="101"/>
        <v/>
      </c>
      <c r="F1175" s="12" t="str">
        <f t="shared" si="102"/>
        <v/>
      </c>
      <c r="G1175" s="12" t="str">
        <f t="shared" si="103"/>
        <v/>
      </c>
      <c r="H1175" s="23" t="str">
        <f t="shared" si="104"/>
        <v/>
      </c>
      <c r="I1175" s="82" t="str">
        <f t="shared" si="105"/>
        <v/>
      </c>
      <c r="J1175" s="82"/>
      <c r="K1175" s="82"/>
    </row>
    <row r="1176" spans="2:11" ht="15" customHeight="1">
      <c r="B1176" s="9">
        <v>58</v>
      </c>
      <c r="C1176" s="23" t="str">
        <f t="shared" si="99"/>
        <v/>
      </c>
      <c r="D1176" s="23" t="str">
        <f t="shared" si="100"/>
        <v/>
      </c>
      <c r="E1176" s="12" t="str">
        <f t="shared" si="101"/>
        <v/>
      </c>
      <c r="F1176" s="12" t="str">
        <f t="shared" si="102"/>
        <v/>
      </c>
      <c r="G1176" s="12" t="str">
        <f t="shared" si="103"/>
        <v/>
      </c>
      <c r="H1176" s="23" t="str">
        <f t="shared" si="104"/>
        <v/>
      </c>
      <c r="I1176" s="82" t="str">
        <f t="shared" si="105"/>
        <v/>
      </c>
      <c r="J1176" s="82"/>
      <c r="K1176" s="82"/>
    </row>
    <row r="1177" spans="2:11" ht="15" customHeight="1">
      <c r="B1177" s="9">
        <v>59</v>
      </c>
      <c r="C1177" s="23" t="str">
        <f t="shared" si="99"/>
        <v/>
      </c>
      <c r="D1177" s="23" t="str">
        <f t="shared" si="100"/>
        <v/>
      </c>
      <c r="E1177" s="12" t="str">
        <f t="shared" si="101"/>
        <v/>
      </c>
      <c r="F1177" s="12" t="str">
        <f t="shared" si="102"/>
        <v/>
      </c>
      <c r="G1177" s="12" t="str">
        <f t="shared" si="103"/>
        <v/>
      </c>
      <c r="H1177" s="23" t="str">
        <f t="shared" si="104"/>
        <v/>
      </c>
      <c r="I1177" s="82" t="str">
        <f t="shared" si="105"/>
        <v/>
      </c>
      <c r="J1177" s="82"/>
      <c r="K1177" s="82"/>
    </row>
    <row r="1178" spans="2:11" ht="15" customHeight="1">
      <c r="B1178" s="9">
        <v>60</v>
      </c>
      <c r="C1178" s="23" t="str">
        <f t="shared" si="99"/>
        <v/>
      </c>
      <c r="D1178" s="23" t="str">
        <f t="shared" si="100"/>
        <v/>
      </c>
      <c r="E1178" s="12" t="str">
        <f t="shared" si="101"/>
        <v/>
      </c>
      <c r="F1178" s="12" t="str">
        <f t="shared" si="102"/>
        <v/>
      </c>
      <c r="G1178" s="12" t="str">
        <f t="shared" si="103"/>
        <v/>
      </c>
      <c r="H1178" s="23" t="str">
        <f t="shared" si="104"/>
        <v/>
      </c>
      <c r="I1178" s="82" t="str">
        <f t="shared" si="105"/>
        <v/>
      </c>
      <c r="J1178" s="82"/>
      <c r="K1178" s="82"/>
    </row>
    <row r="1179" spans="2:11" ht="15" customHeight="1">
      <c r="B1179" s="9">
        <v>61</v>
      </c>
      <c r="C1179" s="23" t="str">
        <f t="shared" si="99"/>
        <v/>
      </c>
      <c r="D1179" s="23" t="str">
        <f t="shared" si="100"/>
        <v/>
      </c>
      <c r="E1179" s="12" t="str">
        <f t="shared" si="101"/>
        <v/>
      </c>
      <c r="F1179" s="12" t="str">
        <f t="shared" si="102"/>
        <v/>
      </c>
      <c r="G1179" s="12" t="str">
        <f t="shared" si="103"/>
        <v/>
      </c>
      <c r="H1179" s="23" t="str">
        <f t="shared" si="104"/>
        <v/>
      </c>
      <c r="I1179" s="82" t="str">
        <f t="shared" si="105"/>
        <v/>
      </c>
      <c r="J1179" s="82"/>
      <c r="K1179" s="82"/>
    </row>
    <row r="1180" spans="2:11" ht="15" customHeight="1">
      <c r="B1180" s="9">
        <v>62</v>
      </c>
      <c r="C1180" s="23" t="str">
        <f t="shared" si="99"/>
        <v/>
      </c>
      <c r="D1180" s="23" t="str">
        <f t="shared" si="100"/>
        <v/>
      </c>
      <c r="E1180" s="12" t="str">
        <f t="shared" si="101"/>
        <v/>
      </c>
      <c r="F1180" s="12" t="str">
        <f t="shared" si="102"/>
        <v/>
      </c>
      <c r="G1180" s="12" t="str">
        <f t="shared" si="103"/>
        <v/>
      </c>
      <c r="H1180" s="23" t="str">
        <f t="shared" si="104"/>
        <v/>
      </c>
      <c r="I1180" s="82" t="str">
        <f t="shared" si="105"/>
        <v/>
      </c>
      <c r="J1180" s="82"/>
      <c r="K1180" s="82"/>
    </row>
    <row r="1181" spans="2:11" ht="15" customHeight="1">
      <c r="B1181" s="9">
        <v>63</v>
      </c>
      <c r="C1181" s="23" t="str">
        <f t="shared" si="99"/>
        <v/>
      </c>
      <c r="D1181" s="23" t="str">
        <f t="shared" si="100"/>
        <v/>
      </c>
      <c r="E1181" s="12" t="str">
        <f t="shared" si="101"/>
        <v/>
      </c>
      <c r="F1181" s="12" t="str">
        <f t="shared" si="102"/>
        <v/>
      </c>
      <c r="G1181" s="12" t="str">
        <f t="shared" si="103"/>
        <v/>
      </c>
      <c r="H1181" s="23" t="str">
        <f t="shared" si="104"/>
        <v/>
      </c>
      <c r="I1181" s="82" t="str">
        <f t="shared" si="105"/>
        <v/>
      </c>
      <c r="J1181" s="82"/>
      <c r="K1181" s="82"/>
    </row>
    <row r="1182" spans="2:11" ht="15" customHeight="1">
      <c r="B1182" s="9">
        <v>64</v>
      </c>
      <c r="C1182" s="23" t="str">
        <f t="shared" si="99"/>
        <v/>
      </c>
      <c r="D1182" s="23" t="str">
        <f t="shared" si="100"/>
        <v/>
      </c>
      <c r="E1182" s="12" t="str">
        <f t="shared" si="101"/>
        <v/>
      </c>
      <c r="F1182" s="12" t="str">
        <f t="shared" si="102"/>
        <v/>
      </c>
      <c r="G1182" s="12" t="str">
        <f t="shared" si="103"/>
        <v/>
      </c>
      <c r="H1182" s="23" t="str">
        <f t="shared" si="104"/>
        <v/>
      </c>
      <c r="I1182" s="82" t="str">
        <f t="shared" si="105"/>
        <v/>
      </c>
      <c r="J1182" s="82"/>
      <c r="K1182" s="82"/>
    </row>
    <row r="1183" spans="2:11" ht="15" customHeight="1">
      <c r="B1183" s="9">
        <v>65</v>
      </c>
      <c r="C1183" s="23" t="str">
        <f t="shared" ref="C1183:C1218" si="106">IFERROR(VLOOKUP("補助対象外"&amp;B1183,$A$4:$J$671,3,FALSE),"")</f>
        <v/>
      </c>
      <c r="D1183" s="23" t="str">
        <f t="shared" ref="D1183:D1218" si="107">IFERROR(VLOOKUP("補助対象外"&amp;B1183,$A$4:$J$671,4,FALSE),"")</f>
        <v/>
      </c>
      <c r="E1183" s="12" t="str">
        <f t="shared" ref="E1183:E1218" si="108">IFERROR(VLOOKUP("補助対象外"&amp;B1183,$A$4:$J$671,5,FALSE),"")</f>
        <v/>
      </c>
      <c r="F1183" s="12" t="str">
        <f t="shared" ref="F1183:F1218" si="109">IFERROR(VLOOKUP("補助対象外"&amp;B1183,$A$4:$J$671,6,FALSE),"")</f>
        <v/>
      </c>
      <c r="G1183" s="12" t="str">
        <f t="shared" ref="G1183:G1218" si="110">IFERROR(VLOOKUP("補助対象外"&amp;B1183,$A$4:$J$671,7,FALSE),"")</f>
        <v/>
      </c>
      <c r="H1183" s="23" t="str">
        <f t="shared" ref="H1183:H1218" si="111">IFERROR(VLOOKUP("補助対象外"&amp;B1183,$A$4:$J$671,8,FALSE),"")</f>
        <v/>
      </c>
      <c r="I1183" s="82" t="str">
        <f t="shared" ref="I1183:I1218" si="112">IFERROR(VLOOKUP("補助対象外"&amp;B1183,$A$4:$J$671,10,FALSE),"")</f>
        <v/>
      </c>
      <c r="J1183" s="82"/>
      <c r="K1183" s="82"/>
    </row>
    <row r="1184" spans="2:11" ht="15" customHeight="1">
      <c r="B1184" s="9">
        <v>66</v>
      </c>
      <c r="C1184" s="23" t="str">
        <f t="shared" si="106"/>
        <v/>
      </c>
      <c r="D1184" s="23" t="str">
        <f t="shared" si="107"/>
        <v/>
      </c>
      <c r="E1184" s="12" t="str">
        <f t="shared" si="108"/>
        <v/>
      </c>
      <c r="F1184" s="12" t="str">
        <f t="shared" si="109"/>
        <v/>
      </c>
      <c r="G1184" s="12" t="str">
        <f t="shared" si="110"/>
        <v/>
      </c>
      <c r="H1184" s="23" t="str">
        <f t="shared" si="111"/>
        <v/>
      </c>
      <c r="I1184" s="82" t="str">
        <f t="shared" si="112"/>
        <v/>
      </c>
      <c r="J1184" s="82"/>
      <c r="K1184" s="82"/>
    </row>
    <row r="1185" spans="2:11" ht="15" customHeight="1">
      <c r="B1185" s="9">
        <v>67</v>
      </c>
      <c r="C1185" s="23" t="str">
        <f t="shared" si="106"/>
        <v/>
      </c>
      <c r="D1185" s="23" t="str">
        <f t="shared" si="107"/>
        <v/>
      </c>
      <c r="E1185" s="12" t="str">
        <f t="shared" si="108"/>
        <v/>
      </c>
      <c r="F1185" s="12" t="str">
        <f t="shared" si="109"/>
        <v/>
      </c>
      <c r="G1185" s="12" t="str">
        <f t="shared" si="110"/>
        <v/>
      </c>
      <c r="H1185" s="23" t="str">
        <f t="shared" si="111"/>
        <v/>
      </c>
      <c r="I1185" s="82" t="str">
        <f t="shared" si="112"/>
        <v/>
      </c>
      <c r="J1185" s="82"/>
      <c r="K1185" s="82"/>
    </row>
    <row r="1186" spans="2:11" ht="15" customHeight="1">
      <c r="B1186" s="9">
        <v>68</v>
      </c>
      <c r="C1186" s="23" t="str">
        <f t="shared" si="106"/>
        <v/>
      </c>
      <c r="D1186" s="23" t="str">
        <f t="shared" si="107"/>
        <v/>
      </c>
      <c r="E1186" s="12" t="str">
        <f t="shared" si="108"/>
        <v/>
      </c>
      <c r="F1186" s="12" t="str">
        <f t="shared" si="109"/>
        <v/>
      </c>
      <c r="G1186" s="12" t="str">
        <f t="shared" si="110"/>
        <v/>
      </c>
      <c r="H1186" s="23" t="str">
        <f t="shared" si="111"/>
        <v/>
      </c>
      <c r="I1186" s="82" t="str">
        <f t="shared" si="112"/>
        <v/>
      </c>
      <c r="J1186" s="82"/>
      <c r="K1186" s="82"/>
    </row>
    <row r="1187" spans="2:11" ht="15" customHeight="1">
      <c r="B1187" s="9">
        <v>69</v>
      </c>
      <c r="C1187" s="23" t="str">
        <f t="shared" si="106"/>
        <v/>
      </c>
      <c r="D1187" s="23" t="str">
        <f t="shared" si="107"/>
        <v/>
      </c>
      <c r="E1187" s="12" t="str">
        <f t="shared" si="108"/>
        <v/>
      </c>
      <c r="F1187" s="12" t="str">
        <f t="shared" si="109"/>
        <v/>
      </c>
      <c r="G1187" s="12" t="str">
        <f t="shared" si="110"/>
        <v/>
      </c>
      <c r="H1187" s="23" t="str">
        <f t="shared" si="111"/>
        <v/>
      </c>
      <c r="I1187" s="82" t="str">
        <f t="shared" si="112"/>
        <v/>
      </c>
      <c r="J1187" s="82"/>
      <c r="K1187" s="82"/>
    </row>
    <row r="1188" spans="2:11" ht="15" customHeight="1">
      <c r="B1188" s="9">
        <v>70</v>
      </c>
      <c r="C1188" s="23" t="str">
        <f t="shared" si="106"/>
        <v/>
      </c>
      <c r="D1188" s="23" t="str">
        <f t="shared" si="107"/>
        <v/>
      </c>
      <c r="E1188" s="12" t="str">
        <f t="shared" si="108"/>
        <v/>
      </c>
      <c r="F1188" s="12" t="str">
        <f t="shared" si="109"/>
        <v/>
      </c>
      <c r="G1188" s="12" t="str">
        <f t="shared" si="110"/>
        <v/>
      </c>
      <c r="H1188" s="23" t="str">
        <f t="shared" si="111"/>
        <v/>
      </c>
      <c r="I1188" s="82" t="str">
        <f t="shared" si="112"/>
        <v/>
      </c>
      <c r="J1188" s="82"/>
      <c r="K1188" s="82"/>
    </row>
    <row r="1189" spans="2:11" ht="15" customHeight="1">
      <c r="B1189" s="9">
        <v>71</v>
      </c>
      <c r="C1189" s="23" t="str">
        <f t="shared" si="106"/>
        <v/>
      </c>
      <c r="D1189" s="23" t="str">
        <f t="shared" si="107"/>
        <v/>
      </c>
      <c r="E1189" s="12" t="str">
        <f t="shared" si="108"/>
        <v/>
      </c>
      <c r="F1189" s="12" t="str">
        <f t="shared" si="109"/>
        <v/>
      </c>
      <c r="G1189" s="12" t="str">
        <f t="shared" si="110"/>
        <v/>
      </c>
      <c r="H1189" s="23" t="str">
        <f t="shared" si="111"/>
        <v/>
      </c>
      <c r="I1189" s="82" t="str">
        <f t="shared" si="112"/>
        <v/>
      </c>
      <c r="J1189" s="82"/>
      <c r="K1189" s="82"/>
    </row>
    <row r="1190" spans="2:11" ht="15" customHeight="1">
      <c r="B1190" s="9">
        <v>72</v>
      </c>
      <c r="C1190" s="23" t="str">
        <f t="shared" si="106"/>
        <v/>
      </c>
      <c r="D1190" s="23" t="str">
        <f t="shared" si="107"/>
        <v/>
      </c>
      <c r="E1190" s="12" t="str">
        <f t="shared" si="108"/>
        <v/>
      </c>
      <c r="F1190" s="12" t="str">
        <f t="shared" si="109"/>
        <v/>
      </c>
      <c r="G1190" s="12" t="str">
        <f t="shared" si="110"/>
        <v/>
      </c>
      <c r="H1190" s="23" t="str">
        <f t="shared" si="111"/>
        <v/>
      </c>
      <c r="I1190" s="82" t="str">
        <f t="shared" si="112"/>
        <v/>
      </c>
      <c r="J1190" s="82"/>
      <c r="K1190" s="82"/>
    </row>
    <row r="1191" spans="2:11" ht="15" customHeight="1">
      <c r="B1191" s="9">
        <v>73</v>
      </c>
      <c r="C1191" s="23" t="str">
        <f t="shared" si="106"/>
        <v/>
      </c>
      <c r="D1191" s="23" t="str">
        <f t="shared" si="107"/>
        <v/>
      </c>
      <c r="E1191" s="12" t="str">
        <f t="shared" si="108"/>
        <v/>
      </c>
      <c r="F1191" s="12" t="str">
        <f t="shared" si="109"/>
        <v/>
      </c>
      <c r="G1191" s="12" t="str">
        <f t="shared" si="110"/>
        <v/>
      </c>
      <c r="H1191" s="23" t="str">
        <f t="shared" si="111"/>
        <v/>
      </c>
      <c r="I1191" s="82" t="str">
        <f t="shared" si="112"/>
        <v/>
      </c>
      <c r="J1191" s="82"/>
      <c r="K1191" s="82"/>
    </row>
    <row r="1192" spans="2:11" ht="15" customHeight="1">
      <c r="B1192" s="9">
        <v>74</v>
      </c>
      <c r="C1192" s="23" t="str">
        <f t="shared" si="106"/>
        <v/>
      </c>
      <c r="D1192" s="23" t="str">
        <f t="shared" si="107"/>
        <v/>
      </c>
      <c r="E1192" s="12" t="str">
        <f t="shared" si="108"/>
        <v/>
      </c>
      <c r="F1192" s="12" t="str">
        <f t="shared" si="109"/>
        <v/>
      </c>
      <c r="G1192" s="12" t="str">
        <f t="shared" si="110"/>
        <v/>
      </c>
      <c r="H1192" s="23" t="str">
        <f t="shared" si="111"/>
        <v/>
      </c>
      <c r="I1192" s="82" t="str">
        <f t="shared" si="112"/>
        <v/>
      </c>
      <c r="J1192" s="82"/>
      <c r="K1192" s="82"/>
    </row>
    <row r="1193" spans="2:11" ht="15" customHeight="1">
      <c r="B1193" s="9">
        <v>75</v>
      </c>
      <c r="C1193" s="23" t="str">
        <f t="shared" si="106"/>
        <v/>
      </c>
      <c r="D1193" s="23" t="str">
        <f t="shared" si="107"/>
        <v/>
      </c>
      <c r="E1193" s="12" t="str">
        <f t="shared" si="108"/>
        <v/>
      </c>
      <c r="F1193" s="12" t="str">
        <f t="shared" si="109"/>
        <v/>
      </c>
      <c r="G1193" s="12" t="str">
        <f t="shared" si="110"/>
        <v/>
      </c>
      <c r="H1193" s="23" t="str">
        <f t="shared" si="111"/>
        <v/>
      </c>
      <c r="I1193" s="82" t="str">
        <f t="shared" si="112"/>
        <v/>
      </c>
      <c r="J1193" s="82"/>
      <c r="K1193" s="82"/>
    </row>
    <row r="1194" spans="2:11" ht="15" customHeight="1">
      <c r="B1194" s="9">
        <v>76</v>
      </c>
      <c r="C1194" s="23" t="str">
        <f t="shared" si="106"/>
        <v/>
      </c>
      <c r="D1194" s="23" t="str">
        <f t="shared" si="107"/>
        <v/>
      </c>
      <c r="E1194" s="12" t="str">
        <f t="shared" si="108"/>
        <v/>
      </c>
      <c r="F1194" s="12" t="str">
        <f t="shared" si="109"/>
        <v/>
      </c>
      <c r="G1194" s="12" t="str">
        <f t="shared" si="110"/>
        <v/>
      </c>
      <c r="H1194" s="23" t="str">
        <f t="shared" si="111"/>
        <v/>
      </c>
      <c r="I1194" s="82" t="str">
        <f t="shared" si="112"/>
        <v/>
      </c>
      <c r="J1194" s="82"/>
      <c r="K1194" s="82"/>
    </row>
    <row r="1195" spans="2:11" ht="15" customHeight="1">
      <c r="B1195" s="9">
        <v>77</v>
      </c>
      <c r="C1195" s="23" t="str">
        <f t="shared" si="106"/>
        <v/>
      </c>
      <c r="D1195" s="23" t="str">
        <f t="shared" si="107"/>
        <v/>
      </c>
      <c r="E1195" s="12" t="str">
        <f t="shared" si="108"/>
        <v/>
      </c>
      <c r="F1195" s="12" t="str">
        <f t="shared" si="109"/>
        <v/>
      </c>
      <c r="G1195" s="12" t="str">
        <f t="shared" si="110"/>
        <v/>
      </c>
      <c r="H1195" s="23" t="str">
        <f t="shared" si="111"/>
        <v/>
      </c>
      <c r="I1195" s="82" t="str">
        <f t="shared" si="112"/>
        <v/>
      </c>
      <c r="J1195" s="82"/>
      <c r="K1195" s="82"/>
    </row>
    <row r="1196" spans="2:11" ht="15" customHeight="1">
      <c r="B1196" s="9">
        <v>78</v>
      </c>
      <c r="C1196" s="23" t="str">
        <f t="shared" si="106"/>
        <v/>
      </c>
      <c r="D1196" s="23" t="str">
        <f t="shared" si="107"/>
        <v/>
      </c>
      <c r="E1196" s="12" t="str">
        <f t="shared" si="108"/>
        <v/>
      </c>
      <c r="F1196" s="12" t="str">
        <f t="shared" si="109"/>
        <v/>
      </c>
      <c r="G1196" s="12" t="str">
        <f t="shared" si="110"/>
        <v/>
      </c>
      <c r="H1196" s="23" t="str">
        <f t="shared" si="111"/>
        <v/>
      </c>
      <c r="I1196" s="82" t="str">
        <f t="shared" si="112"/>
        <v/>
      </c>
      <c r="J1196" s="82"/>
      <c r="K1196" s="82"/>
    </row>
    <row r="1197" spans="2:11" ht="15" customHeight="1">
      <c r="B1197" s="9">
        <v>79</v>
      </c>
      <c r="C1197" s="23" t="str">
        <f t="shared" si="106"/>
        <v/>
      </c>
      <c r="D1197" s="23" t="str">
        <f t="shared" si="107"/>
        <v/>
      </c>
      <c r="E1197" s="12" t="str">
        <f t="shared" si="108"/>
        <v/>
      </c>
      <c r="F1197" s="12" t="str">
        <f t="shared" si="109"/>
        <v/>
      </c>
      <c r="G1197" s="12" t="str">
        <f t="shared" si="110"/>
        <v/>
      </c>
      <c r="H1197" s="23" t="str">
        <f t="shared" si="111"/>
        <v/>
      </c>
      <c r="I1197" s="82" t="str">
        <f t="shared" si="112"/>
        <v/>
      </c>
      <c r="J1197" s="82"/>
      <c r="K1197" s="82"/>
    </row>
    <row r="1198" spans="2:11" ht="15" customHeight="1">
      <c r="B1198" s="9">
        <v>80</v>
      </c>
      <c r="C1198" s="23" t="str">
        <f t="shared" si="106"/>
        <v/>
      </c>
      <c r="D1198" s="23" t="str">
        <f t="shared" si="107"/>
        <v/>
      </c>
      <c r="E1198" s="12" t="str">
        <f t="shared" si="108"/>
        <v/>
      </c>
      <c r="F1198" s="12" t="str">
        <f t="shared" si="109"/>
        <v/>
      </c>
      <c r="G1198" s="12" t="str">
        <f t="shared" si="110"/>
        <v/>
      </c>
      <c r="H1198" s="23" t="str">
        <f t="shared" si="111"/>
        <v/>
      </c>
      <c r="I1198" s="82" t="str">
        <f t="shared" si="112"/>
        <v/>
      </c>
      <c r="J1198" s="82"/>
      <c r="K1198" s="82"/>
    </row>
    <row r="1199" spans="2:11" ht="15" customHeight="1">
      <c r="B1199" s="9">
        <v>81</v>
      </c>
      <c r="C1199" s="23" t="str">
        <f t="shared" si="106"/>
        <v/>
      </c>
      <c r="D1199" s="23" t="str">
        <f t="shared" si="107"/>
        <v/>
      </c>
      <c r="E1199" s="12" t="str">
        <f t="shared" si="108"/>
        <v/>
      </c>
      <c r="F1199" s="12" t="str">
        <f t="shared" si="109"/>
        <v/>
      </c>
      <c r="G1199" s="12" t="str">
        <f t="shared" si="110"/>
        <v/>
      </c>
      <c r="H1199" s="23" t="str">
        <f t="shared" si="111"/>
        <v/>
      </c>
      <c r="I1199" s="82" t="str">
        <f t="shared" si="112"/>
        <v/>
      </c>
      <c r="J1199" s="82"/>
      <c r="K1199" s="82"/>
    </row>
    <row r="1200" spans="2:11" ht="15" customHeight="1">
      <c r="B1200" s="9">
        <v>82</v>
      </c>
      <c r="C1200" s="23" t="str">
        <f t="shared" si="106"/>
        <v/>
      </c>
      <c r="D1200" s="23" t="str">
        <f t="shared" si="107"/>
        <v/>
      </c>
      <c r="E1200" s="12" t="str">
        <f t="shared" si="108"/>
        <v/>
      </c>
      <c r="F1200" s="12" t="str">
        <f t="shared" si="109"/>
        <v/>
      </c>
      <c r="G1200" s="12" t="str">
        <f t="shared" si="110"/>
        <v/>
      </c>
      <c r="H1200" s="23" t="str">
        <f t="shared" si="111"/>
        <v/>
      </c>
      <c r="I1200" s="82" t="str">
        <f t="shared" si="112"/>
        <v/>
      </c>
      <c r="J1200" s="82"/>
      <c r="K1200" s="82"/>
    </row>
    <row r="1201" spans="2:11" ht="15" customHeight="1">
      <c r="B1201" s="9">
        <v>83</v>
      </c>
      <c r="C1201" s="23" t="str">
        <f t="shared" si="106"/>
        <v/>
      </c>
      <c r="D1201" s="23" t="str">
        <f t="shared" si="107"/>
        <v/>
      </c>
      <c r="E1201" s="12" t="str">
        <f t="shared" si="108"/>
        <v/>
      </c>
      <c r="F1201" s="12" t="str">
        <f t="shared" si="109"/>
        <v/>
      </c>
      <c r="G1201" s="12" t="str">
        <f t="shared" si="110"/>
        <v/>
      </c>
      <c r="H1201" s="23" t="str">
        <f t="shared" si="111"/>
        <v/>
      </c>
      <c r="I1201" s="82" t="str">
        <f t="shared" si="112"/>
        <v/>
      </c>
      <c r="J1201" s="82"/>
      <c r="K1201" s="82"/>
    </row>
    <row r="1202" spans="2:11" ht="15" customHeight="1">
      <c r="B1202" s="9">
        <v>84</v>
      </c>
      <c r="C1202" s="23" t="str">
        <f t="shared" si="106"/>
        <v/>
      </c>
      <c r="D1202" s="23" t="str">
        <f t="shared" si="107"/>
        <v/>
      </c>
      <c r="E1202" s="12" t="str">
        <f t="shared" si="108"/>
        <v/>
      </c>
      <c r="F1202" s="12" t="str">
        <f t="shared" si="109"/>
        <v/>
      </c>
      <c r="G1202" s="12" t="str">
        <f t="shared" si="110"/>
        <v/>
      </c>
      <c r="H1202" s="23" t="str">
        <f t="shared" si="111"/>
        <v/>
      </c>
      <c r="I1202" s="82" t="str">
        <f t="shared" si="112"/>
        <v/>
      </c>
      <c r="J1202" s="82"/>
      <c r="K1202" s="82"/>
    </row>
    <row r="1203" spans="2:11" ht="15" customHeight="1">
      <c r="B1203" s="9">
        <v>85</v>
      </c>
      <c r="C1203" s="23" t="str">
        <f t="shared" si="106"/>
        <v/>
      </c>
      <c r="D1203" s="23" t="str">
        <f t="shared" si="107"/>
        <v/>
      </c>
      <c r="E1203" s="12" t="str">
        <f t="shared" si="108"/>
        <v/>
      </c>
      <c r="F1203" s="12" t="str">
        <f t="shared" si="109"/>
        <v/>
      </c>
      <c r="G1203" s="12" t="str">
        <f t="shared" si="110"/>
        <v/>
      </c>
      <c r="H1203" s="23" t="str">
        <f t="shared" si="111"/>
        <v/>
      </c>
      <c r="I1203" s="82" t="str">
        <f t="shared" si="112"/>
        <v/>
      </c>
      <c r="J1203" s="82"/>
      <c r="K1203" s="82"/>
    </row>
    <row r="1204" spans="2:11" ht="15" customHeight="1">
      <c r="B1204" s="9">
        <v>86</v>
      </c>
      <c r="C1204" s="23" t="str">
        <f t="shared" si="106"/>
        <v/>
      </c>
      <c r="D1204" s="23" t="str">
        <f t="shared" si="107"/>
        <v/>
      </c>
      <c r="E1204" s="12" t="str">
        <f t="shared" si="108"/>
        <v/>
      </c>
      <c r="F1204" s="12" t="str">
        <f t="shared" si="109"/>
        <v/>
      </c>
      <c r="G1204" s="12" t="str">
        <f t="shared" si="110"/>
        <v/>
      </c>
      <c r="H1204" s="23" t="str">
        <f t="shared" si="111"/>
        <v/>
      </c>
      <c r="I1204" s="82" t="str">
        <f t="shared" si="112"/>
        <v/>
      </c>
      <c r="J1204" s="82"/>
      <c r="K1204" s="82"/>
    </row>
    <row r="1205" spans="2:11" ht="15" customHeight="1">
      <c r="B1205" s="9">
        <v>87</v>
      </c>
      <c r="C1205" s="23" t="str">
        <f t="shared" si="106"/>
        <v/>
      </c>
      <c r="D1205" s="23" t="str">
        <f t="shared" si="107"/>
        <v/>
      </c>
      <c r="E1205" s="12" t="str">
        <f t="shared" si="108"/>
        <v/>
      </c>
      <c r="F1205" s="12" t="str">
        <f t="shared" si="109"/>
        <v/>
      </c>
      <c r="G1205" s="12" t="str">
        <f t="shared" si="110"/>
        <v/>
      </c>
      <c r="H1205" s="23" t="str">
        <f t="shared" si="111"/>
        <v/>
      </c>
      <c r="I1205" s="82" t="str">
        <f t="shared" si="112"/>
        <v/>
      </c>
      <c r="J1205" s="82"/>
      <c r="K1205" s="82"/>
    </row>
    <row r="1206" spans="2:11" ht="15" customHeight="1">
      <c r="B1206" s="9">
        <v>88</v>
      </c>
      <c r="C1206" s="23" t="str">
        <f t="shared" si="106"/>
        <v/>
      </c>
      <c r="D1206" s="23" t="str">
        <f t="shared" si="107"/>
        <v/>
      </c>
      <c r="E1206" s="12" t="str">
        <f t="shared" si="108"/>
        <v/>
      </c>
      <c r="F1206" s="12" t="str">
        <f t="shared" si="109"/>
        <v/>
      </c>
      <c r="G1206" s="12" t="str">
        <f t="shared" si="110"/>
        <v/>
      </c>
      <c r="H1206" s="23" t="str">
        <f t="shared" si="111"/>
        <v/>
      </c>
      <c r="I1206" s="82" t="str">
        <f t="shared" si="112"/>
        <v/>
      </c>
      <c r="J1206" s="82"/>
      <c r="K1206" s="82"/>
    </row>
    <row r="1207" spans="2:11" ht="15" customHeight="1">
      <c r="B1207" s="9">
        <v>89</v>
      </c>
      <c r="C1207" s="23" t="str">
        <f t="shared" si="106"/>
        <v/>
      </c>
      <c r="D1207" s="23" t="str">
        <f t="shared" si="107"/>
        <v/>
      </c>
      <c r="E1207" s="12" t="str">
        <f t="shared" si="108"/>
        <v/>
      </c>
      <c r="F1207" s="12" t="str">
        <f t="shared" si="109"/>
        <v/>
      </c>
      <c r="G1207" s="12" t="str">
        <f t="shared" si="110"/>
        <v/>
      </c>
      <c r="H1207" s="23" t="str">
        <f t="shared" si="111"/>
        <v/>
      </c>
      <c r="I1207" s="82" t="str">
        <f t="shared" si="112"/>
        <v/>
      </c>
      <c r="J1207" s="82"/>
      <c r="K1207" s="82"/>
    </row>
    <row r="1208" spans="2:11" ht="15" customHeight="1">
      <c r="B1208" s="9">
        <v>90</v>
      </c>
      <c r="C1208" s="23" t="str">
        <f t="shared" si="106"/>
        <v/>
      </c>
      <c r="D1208" s="23" t="str">
        <f t="shared" si="107"/>
        <v/>
      </c>
      <c r="E1208" s="12" t="str">
        <f t="shared" si="108"/>
        <v/>
      </c>
      <c r="F1208" s="12" t="str">
        <f t="shared" si="109"/>
        <v/>
      </c>
      <c r="G1208" s="12" t="str">
        <f t="shared" si="110"/>
        <v/>
      </c>
      <c r="H1208" s="23" t="str">
        <f t="shared" si="111"/>
        <v/>
      </c>
      <c r="I1208" s="82" t="str">
        <f t="shared" si="112"/>
        <v/>
      </c>
      <c r="J1208" s="82"/>
      <c r="K1208" s="82"/>
    </row>
    <row r="1209" spans="2:11" ht="15" customHeight="1">
      <c r="B1209" s="9">
        <v>91</v>
      </c>
      <c r="C1209" s="23" t="str">
        <f t="shared" si="106"/>
        <v/>
      </c>
      <c r="D1209" s="23" t="str">
        <f t="shared" si="107"/>
        <v/>
      </c>
      <c r="E1209" s="12" t="str">
        <f t="shared" si="108"/>
        <v/>
      </c>
      <c r="F1209" s="12" t="str">
        <f t="shared" si="109"/>
        <v/>
      </c>
      <c r="G1209" s="12" t="str">
        <f t="shared" si="110"/>
        <v/>
      </c>
      <c r="H1209" s="23" t="str">
        <f t="shared" si="111"/>
        <v/>
      </c>
      <c r="I1209" s="82" t="str">
        <f t="shared" si="112"/>
        <v/>
      </c>
      <c r="J1209" s="82"/>
      <c r="K1209" s="82"/>
    </row>
    <row r="1210" spans="2:11" ht="15" customHeight="1">
      <c r="B1210" s="9">
        <v>92</v>
      </c>
      <c r="C1210" s="23" t="str">
        <f t="shared" si="106"/>
        <v/>
      </c>
      <c r="D1210" s="23" t="str">
        <f t="shared" si="107"/>
        <v/>
      </c>
      <c r="E1210" s="12" t="str">
        <f t="shared" si="108"/>
        <v/>
      </c>
      <c r="F1210" s="12" t="str">
        <f t="shared" si="109"/>
        <v/>
      </c>
      <c r="G1210" s="12" t="str">
        <f t="shared" si="110"/>
        <v/>
      </c>
      <c r="H1210" s="23" t="str">
        <f t="shared" si="111"/>
        <v/>
      </c>
      <c r="I1210" s="82" t="str">
        <f t="shared" si="112"/>
        <v/>
      </c>
      <c r="J1210" s="82"/>
      <c r="K1210" s="82"/>
    </row>
    <row r="1211" spans="2:11" ht="15" customHeight="1">
      <c r="B1211" s="9">
        <v>93</v>
      </c>
      <c r="C1211" s="23" t="str">
        <f t="shared" si="106"/>
        <v/>
      </c>
      <c r="D1211" s="23" t="str">
        <f t="shared" si="107"/>
        <v/>
      </c>
      <c r="E1211" s="12" t="str">
        <f t="shared" si="108"/>
        <v/>
      </c>
      <c r="F1211" s="12" t="str">
        <f t="shared" si="109"/>
        <v/>
      </c>
      <c r="G1211" s="12" t="str">
        <f t="shared" si="110"/>
        <v/>
      </c>
      <c r="H1211" s="23" t="str">
        <f t="shared" si="111"/>
        <v/>
      </c>
      <c r="I1211" s="82" t="str">
        <f t="shared" si="112"/>
        <v/>
      </c>
      <c r="J1211" s="82"/>
      <c r="K1211" s="82"/>
    </row>
    <row r="1212" spans="2:11" ht="15" customHeight="1">
      <c r="B1212" s="9">
        <v>94</v>
      </c>
      <c r="C1212" s="23" t="str">
        <f t="shared" si="106"/>
        <v/>
      </c>
      <c r="D1212" s="23" t="str">
        <f t="shared" si="107"/>
        <v/>
      </c>
      <c r="E1212" s="12" t="str">
        <f t="shared" si="108"/>
        <v/>
      </c>
      <c r="F1212" s="12" t="str">
        <f t="shared" si="109"/>
        <v/>
      </c>
      <c r="G1212" s="12" t="str">
        <f t="shared" si="110"/>
        <v/>
      </c>
      <c r="H1212" s="23" t="str">
        <f t="shared" si="111"/>
        <v/>
      </c>
      <c r="I1212" s="82" t="str">
        <f t="shared" si="112"/>
        <v/>
      </c>
      <c r="J1212" s="82"/>
      <c r="K1212" s="82"/>
    </row>
    <row r="1213" spans="2:11" ht="15" customHeight="1">
      <c r="B1213" s="9">
        <v>95</v>
      </c>
      <c r="C1213" s="23" t="str">
        <f t="shared" si="106"/>
        <v/>
      </c>
      <c r="D1213" s="23" t="str">
        <f t="shared" si="107"/>
        <v/>
      </c>
      <c r="E1213" s="12" t="str">
        <f t="shared" si="108"/>
        <v/>
      </c>
      <c r="F1213" s="12" t="str">
        <f t="shared" si="109"/>
        <v/>
      </c>
      <c r="G1213" s="12" t="str">
        <f t="shared" si="110"/>
        <v/>
      </c>
      <c r="H1213" s="23" t="str">
        <f t="shared" si="111"/>
        <v/>
      </c>
      <c r="I1213" s="82" t="str">
        <f t="shared" si="112"/>
        <v/>
      </c>
      <c r="J1213" s="82"/>
      <c r="K1213" s="82"/>
    </row>
    <row r="1214" spans="2:11" ht="15" customHeight="1">
      <c r="B1214" s="9">
        <v>96</v>
      </c>
      <c r="C1214" s="23" t="str">
        <f t="shared" si="106"/>
        <v/>
      </c>
      <c r="D1214" s="23" t="str">
        <f t="shared" si="107"/>
        <v/>
      </c>
      <c r="E1214" s="12" t="str">
        <f t="shared" si="108"/>
        <v/>
      </c>
      <c r="F1214" s="12" t="str">
        <f t="shared" si="109"/>
        <v/>
      </c>
      <c r="G1214" s="12" t="str">
        <f t="shared" si="110"/>
        <v/>
      </c>
      <c r="H1214" s="23" t="str">
        <f t="shared" si="111"/>
        <v/>
      </c>
      <c r="I1214" s="82" t="str">
        <f t="shared" si="112"/>
        <v/>
      </c>
      <c r="J1214" s="82"/>
      <c r="K1214" s="82"/>
    </row>
    <row r="1215" spans="2:11" ht="15" customHeight="1">
      <c r="B1215" s="9">
        <v>97</v>
      </c>
      <c r="C1215" s="23" t="str">
        <f t="shared" si="106"/>
        <v/>
      </c>
      <c r="D1215" s="23" t="str">
        <f t="shared" si="107"/>
        <v/>
      </c>
      <c r="E1215" s="12" t="str">
        <f t="shared" si="108"/>
        <v/>
      </c>
      <c r="F1215" s="12" t="str">
        <f t="shared" si="109"/>
        <v/>
      </c>
      <c r="G1215" s="12" t="str">
        <f t="shared" si="110"/>
        <v/>
      </c>
      <c r="H1215" s="23" t="str">
        <f t="shared" si="111"/>
        <v/>
      </c>
      <c r="I1215" s="82" t="str">
        <f t="shared" si="112"/>
        <v/>
      </c>
      <c r="J1215" s="82"/>
      <c r="K1215" s="82"/>
    </row>
    <row r="1216" spans="2:11" ht="15" customHeight="1">
      <c r="B1216" s="9">
        <v>98</v>
      </c>
      <c r="C1216" s="23" t="str">
        <f t="shared" si="106"/>
        <v/>
      </c>
      <c r="D1216" s="23" t="str">
        <f t="shared" si="107"/>
        <v/>
      </c>
      <c r="E1216" s="12" t="str">
        <f t="shared" si="108"/>
        <v/>
      </c>
      <c r="F1216" s="12" t="str">
        <f t="shared" si="109"/>
        <v/>
      </c>
      <c r="G1216" s="12" t="str">
        <f t="shared" si="110"/>
        <v/>
      </c>
      <c r="H1216" s="23" t="str">
        <f t="shared" si="111"/>
        <v/>
      </c>
      <c r="I1216" s="82" t="str">
        <f t="shared" si="112"/>
        <v/>
      </c>
      <c r="J1216" s="82"/>
      <c r="K1216" s="82"/>
    </row>
    <row r="1217" spans="2:11" ht="15" customHeight="1">
      <c r="B1217" s="9">
        <v>99</v>
      </c>
      <c r="C1217" s="23" t="str">
        <f t="shared" si="106"/>
        <v/>
      </c>
      <c r="D1217" s="23" t="str">
        <f t="shared" si="107"/>
        <v/>
      </c>
      <c r="E1217" s="12" t="str">
        <f t="shared" si="108"/>
        <v/>
      </c>
      <c r="F1217" s="12" t="str">
        <f t="shared" si="109"/>
        <v/>
      </c>
      <c r="G1217" s="12" t="str">
        <f t="shared" si="110"/>
        <v/>
      </c>
      <c r="H1217" s="23" t="str">
        <f t="shared" si="111"/>
        <v/>
      </c>
      <c r="I1217" s="82" t="str">
        <f t="shared" si="112"/>
        <v/>
      </c>
      <c r="J1217" s="82"/>
      <c r="K1217" s="82"/>
    </row>
    <row r="1218" spans="2:11" ht="15" customHeight="1">
      <c r="B1218" s="9">
        <v>100</v>
      </c>
      <c r="C1218" s="23" t="str">
        <f t="shared" si="106"/>
        <v/>
      </c>
      <c r="D1218" s="23" t="str">
        <f t="shared" si="107"/>
        <v/>
      </c>
      <c r="E1218" s="12" t="str">
        <f t="shared" si="108"/>
        <v/>
      </c>
      <c r="F1218" s="12" t="str">
        <f t="shared" si="109"/>
        <v/>
      </c>
      <c r="G1218" s="12" t="str">
        <f t="shared" si="110"/>
        <v/>
      </c>
      <c r="H1218" s="23" t="str">
        <f t="shared" si="111"/>
        <v/>
      </c>
      <c r="I1218" s="82" t="str">
        <f t="shared" si="112"/>
        <v/>
      </c>
      <c r="J1218" s="82"/>
      <c r="K1218" s="82"/>
    </row>
    <row r="1219" spans="2:11" ht="15" customHeight="1">
      <c r="B1219" s="9"/>
      <c r="C1219" s="27" t="str">
        <f>IFERROR(VLOOKUP("補助対象外"&amp;B1219,$A$4:$J$384,3,FALSE),"")</f>
        <v/>
      </c>
      <c r="D1219" s="27" t="str">
        <f>IFERROR(VLOOKUP("補助対象外"&amp;B1219,$A$4:$J$384,4,FALSE),"")</f>
        <v/>
      </c>
      <c r="E1219" s="41" t="str">
        <f>IFERROR(VLOOKUP("補助対象外"&amp;B1219,$A$4:$J$384,5,FALSE),"")</f>
        <v/>
      </c>
      <c r="F1219" s="41" t="str">
        <f>IFERROR(VLOOKUP("補助対象外"&amp;B1219,$A$4:$J$384,6,FALSE),"")</f>
        <v/>
      </c>
      <c r="G1219" s="41" t="str">
        <f>IFERROR(VLOOKUP("補助対象外"&amp;B1219,$A$4:$J$384,7,FALSE),"")</f>
        <v/>
      </c>
      <c r="H1219" s="22" t="s">
        <v>112</v>
      </c>
      <c r="I1219" s="85">
        <f>SUM(I1119:I1218)</f>
        <v>0</v>
      </c>
      <c r="J1219" s="85"/>
      <c r="K1219" s="85"/>
    </row>
    <row r="1220" spans="2:11">
      <c r="C1220" s="11"/>
      <c r="D1220" s="11"/>
      <c r="H1220" s="11"/>
    </row>
  </sheetData>
  <mergeCells count="522">
    <mergeCell ref="I676:K676"/>
    <mergeCell ref="I677:K677"/>
    <mergeCell ref="I678:K678"/>
    <mergeCell ref="I679:K679"/>
    <mergeCell ref="I680:K680"/>
    <mergeCell ref="I681:K681"/>
    <mergeCell ref="I682:K682"/>
    <mergeCell ref="I683:K683"/>
    <mergeCell ref="I684:K684"/>
    <mergeCell ref="I685:K685"/>
    <mergeCell ref="I686:K686"/>
    <mergeCell ref="I687:K687"/>
    <mergeCell ref="G688:H688"/>
    <mergeCell ref="I688:K688"/>
    <mergeCell ref="I689:K689"/>
    <mergeCell ref="I704:K704"/>
    <mergeCell ref="I705:K705"/>
    <mergeCell ref="I706:K706"/>
    <mergeCell ref="I707:K707"/>
    <mergeCell ref="I708:K708"/>
    <mergeCell ref="I709:K709"/>
    <mergeCell ref="I710:K710"/>
    <mergeCell ref="I711:K711"/>
    <mergeCell ref="I712:K712"/>
    <mergeCell ref="I713:K713"/>
    <mergeCell ref="I714:K714"/>
    <mergeCell ref="I715:K715"/>
    <mergeCell ref="I716:K716"/>
    <mergeCell ref="I717:K717"/>
    <mergeCell ref="I718:K718"/>
    <mergeCell ref="I719:K719"/>
    <mergeCell ref="I720:K720"/>
    <mergeCell ref="I721:K721"/>
    <mergeCell ref="I722:K722"/>
    <mergeCell ref="I723:K723"/>
    <mergeCell ref="I724:K724"/>
    <mergeCell ref="I725:K725"/>
    <mergeCell ref="I726:K726"/>
    <mergeCell ref="I727:K727"/>
    <mergeCell ref="I728:K728"/>
    <mergeCell ref="I729:K729"/>
    <mergeCell ref="I730:K730"/>
    <mergeCell ref="I731:K731"/>
    <mergeCell ref="I732:K732"/>
    <mergeCell ref="I733:K733"/>
    <mergeCell ref="I734:K734"/>
    <mergeCell ref="I735:K735"/>
    <mergeCell ref="I737:K737"/>
    <mergeCell ref="I738:K738"/>
    <mergeCell ref="I739:K739"/>
    <mergeCell ref="I740:K740"/>
    <mergeCell ref="I741:K741"/>
    <mergeCell ref="I742:K742"/>
    <mergeCell ref="I743:K743"/>
    <mergeCell ref="I744:K744"/>
    <mergeCell ref="I745:K745"/>
    <mergeCell ref="I746:K746"/>
    <mergeCell ref="I747:K747"/>
    <mergeCell ref="I748:K748"/>
    <mergeCell ref="I749:K749"/>
    <mergeCell ref="I750:K750"/>
    <mergeCell ref="I751:K751"/>
    <mergeCell ref="I752:K752"/>
    <mergeCell ref="I753:K753"/>
    <mergeCell ref="I754:K754"/>
    <mergeCell ref="I755:K755"/>
    <mergeCell ref="I756:K756"/>
    <mergeCell ref="I757:K757"/>
    <mergeCell ref="I758:K758"/>
    <mergeCell ref="I759:K759"/>
    <mergeCell ref="I760:K760"/>
    <mergeCell ref="I761:K761"/>
    <mergeCell ref="I762:K762"/>
    <mergeCell ref="I763:K763"/>
    <mergeCell ref="I764:K764"/>
    <mergeCell ref="I765:K765"/>
    <mergeCell ref="I766:K766"/>
    <mergeCell ref="I767:K767"/>
    <mergeCell ref="I768:K768"/>
    <mergeCell ref="I771:K771"/>
    <mergeCell ref="I772:K772"/>
    <mergeCell ref="I773:K773"/>
    <mergeCell ref="I774:K774"/>
    <mergeCell ref="I775:K775"/>
    <mergeCell ref="I776:K776"/>
    <mergeCell ref="I777:K777"/>
    <mergeCell ref="I778:K778"/>
    <mergeCell ref="I779:K779"/>
    <mergeCell ref="I780:K780"/>
    <mergeCell ref="I781:K781"/>
    <mergeCell ref="I782:K782"/>
    <mergeCell ref="I783:K783"/>
    <mergeCell ref="I784:K784"/>
    <mergeCell ref="I785:K785"/>
    <mergeCell ref="I786:K786"/>
    <mergeCell ref="I787:K787"/>
    <mergeCell ref="I788:K788"/>
    <mergeCell ref="I789:K789"/>
    <mergeCell ref="I790:K790"/>
    <mergeCell ref="I791:K791"/>
    <mergeCell ref="I792:K792"/>
    <mergeCell ref="I793:K793"/>
    <mergeCell ref="I794:K794"/>
    <mergeCell ref="I795:K795"/>
    <mergeCell ref="I796:K796"/>
    <mergeCell ref="I797:K797"/>
    <mergeCell ref="I798:K798"/>
    <mergeCell ref="I799:K799"/>
    <mergeCell ref="I800:K800"/>
    <mergeCell ref="I801:K801"/>
    <mergeCell ref="I802:K802"/>
    <mergeCell ref="I804:K804"/>
    <mergeCell ref="I805:K805"/>
    <mergeCell ref="I806:K806"/>
    <mergeCell ref="I807:K807"/>
    <mergeCell ref="I808:K808"/>
    <mergeCell ref="I809:K809"/>
    <mergeCell ref="I810:K810"/>
    <mergeCell ref="I811:K811"/>
    <mergeCell ref="I812:K812"/>
    <mergeCell ref="I813:K813"/>
    <mergeCell ref="I814:K814"/>
    <mergeCell ref="I815:K815"/>
    <mergeCell ref="I816:K816"/>
    <mergeCell ref="I817:K817"/>
    <mergeCell ref="I818:K818"/>
    <mergeCell ref="I819:K819"/>
    <mergeCell ref="I820:K820"/>
    <mergeCell ref="I821:K821"/>
    <mergeCell ref="I822:K822"/>
    <mergeCell ref="I823:K823"/>
    <mergeCell ref="I824:K824"/>
    <mergeCell ref="I825:K825"/>
    <mergeCell ref="I826:K826"/>
    <mergeCell ref="I827:K827"/>
    <mergeCell ref="I828:K828"/>
    <mergeCell ref="I829:K829"/>
    <mergeCell ref="I830:K830"/>
    <mergeCell ref="I831:K831"/>
    <mergeCell ref="I832:K832"/>
    <mergeCell ref="I833:K833"/>
    <mergeCell ref="I834:K834"/>
    <mergeCell ref="I835:K835"/>
    <mergeCell ref="I836:K836"/>
    <mergeCell ref="I837:K837"/>
    <mergeCell ref="I838:K838"/>
    <mergeCell ref="I839:K839"/>
    <mergeCell ref="I840:K840"/>
    <mergeCell ref="I841:K841"/>
    <mergeCell ref="I842:K842"/>
    <mergeCell ref="I843:K843"/>
    <mergeCell ref="I844:K844"/>
    <mergeCell ref="I845:K845"/>
    <mergeCell ref="I847:K847"/>
    <mergeCell ref="I848:K848"/>
    <mergeCell ref="I849:K849"/>
    <mergeCell ref="I850:K850"/>
    <mergeCell ref="I851:K851"/>
    <mergeCell ref="I852:K852"/>
    <mergeCell ref="I853:K853"/>
    <mergeCell ref="I856:K856"/>
    <mergeCell ref="I857:K857"/>
    <mergeCell ref="I858:K858"/>
    <mergeCell ref="I859:K859"/>
    <mergeCell ref="I860:K860"/>
    <mergeCell ref="I861:K861"/>
    <mergeCell ref="I862:K862"/>
    <mergeCell ref="I863:K863"/>
    <mergeCell ref="I864:K864"/>
    <mergeCell ref="I865:K865"/>
    <mergeCell ref="I866:K866"/>
    <mergeCell ref="I867:K867"/>
    <mergeCell ref="I868:K868"/>
    <mergeCell ref="I869:K869"/>
    <mergeCell ref="I870:K870"/>
    <mergeCell ref="I871:K871"/>
    <mergeCell ref="I872:K872"/>
    <mergeCell ref="I873:K873"/>
    <mergeCell ref="I874:K874"/>
    <mergeCell ref="I875:K875"/>
    <mergeCell ref="I876:K876"/>
    <mergeCell ref="I877:K877"/>
    <mergeCell ref="I878:K878"/>
    <mergeCell ref="I879:K879"/>
    <mergeCell ref="I880:K880"/>
    <mergeCell ref="I881:K881"/>
    <mergeCell ref="I882:K882"/>
    <mergeCell ref="I883:K883"/>
    <mergeCell ref="I884:K884"/>
    <mergeCell ref="I885:K885"/>
    <mergeCell ref="I886:K886"/>
    <mergeCell ref="I887:K887"/>
    <mergeCell ref="I888:K888"/>
    <mergeCell ref="I889:K889"/>
    <mergeCell ref="I890:K890"/>
    <mergeCell ref="I891:K891"/>
    <mergeCell ref="I892:K892"/>
    <mergeCell ref="I893:K893"/>
    <mergeCell ref="I894:K894"/>
    <mergeCell ref="I895:K895"/>
    <mergeCell ref="I896:K896"/>
    <mergeCell ref="I897:K897"/>
    <mergeCell ref="I898:K898"/>
    <mergeCell ref="I899:K899"/>
    <mergeCell ref="I900:K900"/>
    <mergeCell ref="I901:K901"/>
    <mergeCell ref="I902:K902"/>
    <mergeCell ref="I903:K903"/>
    <mergeCell ref="I904:K904"/>
    <mergeCell ref="I905:K905"/>
    <mergeCell ref="I906:K906"/>
    <mergeCell ref="I907:K907"/>
    <mergeCell ref="I909:K909"/>
    <mergeCell ref="I910:K910"/>
    <mergeCell ref="I911:K911"/>
    <mergeCell ref="I912:K912"/>
    <mergeCell ref="I913:K913"/>
    <mergeCell ref="I914:K914"/>
    <mergeCell ref="I915:K915"/>
    <mergeCell ref="I916:K916"/>
    <mergeCell ref="I917:K917"/>
    <mergeCell ref="I918:K918"/>
    <mergeCell ref="I919:K919"/>
    <mergeCell ref="I920:K920"/>
    <mergeCell ref="I921:K921"/>
    <mergeCell ref="I922:K922"/>
    <mergeCell ref="I923:K923"/>
    <mergeCell ref="I924:K924"/>
    <mergeCell ref="I925:K925"/>
    <mergeCell ref="I926:K926"/>
    <mergeCell ref="I927:K927"/>
    <mergeCell ref="I928:K928"/>
    <mergeCell ref="I929:K929"/>
    <mergeCell ref="I930:K930"/>
    <mergeCell ref="I931:K931"/>
    <mergeCell ref="I932:K932"/>
    <mergeCell ref="I933:K933"/>
    <mergeCell ref="I934:K934"/>
    <mergeCell ref="I935:K935"/>
    <mergeCell ref="I936:K936"/>
    <mergeCell ref="I937:K937"/>
    <mergeCell ref="I938:K938"/>
    <mergeCell ref="I939:K939"/>
    <mergeCell ref="I940:K940"/>
    <mergeCell ref="I941:K941"/>
    <mergeCell ref="I942:K942"/>
    <mergeCell ref="I943:K943"/>
    <mergeCell ref="I944:K944"/>
    <mergeCell ref="I945:K945"/>
    <mergeCell ref="I946:K946"/>
    <mergeCell ref="I947:K947"/>
    <mergeCell ref="I948:K948"/>
    <mergeCell ref="I949:K949"/>
    <mergeCell ref="I950:K950"/>
    <mergeCell ref="I951:K951"/>
    <mergeCell ref="I952:K952"/>
    <mergeCell ref="I953:K953"/>
    <mergeCell ref="I954:K954"/>
    <mergeCell ref="I955:K955"/>
    <mergeCell ref="I956:K956"/>
    <mergeCell ref="I957:K957"/>
    <mergeCell ref="I958:K958"/>
    <mergeCell ref="I959:K959"/>
    <mergeCell ref="I960:K960"/>
    <mergeCell ref="I962:K962"/>
    <mergeCell ref="I963:K963"/>
    <mergeCell ref="I964:K964"/>
    <mergeCell ref="I965:K965"/>
    <mergeCell ref="I966:K966"/>
    <mergeCell ref="I967:K967"/>
    <mergeCell ref="I968:K968"/>
    <mergeCell ref="I969:K969"/>
    <mergeCell ref="I970:K970"/>
    <mergeCell ref="I971:K971"/>
    <mergeCell ref="I972:K972"/>
    <mergeCell ref="I973:K973"/>
    <mergeCell ref="I974:K974"/>
    <mergeCell ref="I975:K975"/>
    <mergeCell ref="I976:K976"/>
    <mergeCell ref="I977:K977"/>
    <mergeCell ref="I978:K978"/>
    <mergeCell ref="I979:K979"/>
    <mergeCell ref="I980:K980"/>
    <mergeCell ref="I981:K981"/>
    <mergeCell ref="I982:K982"/>
    <mergeCell ref="I983:K983"/>
    <mergeCell ref="I984:K984"/>
    <mergeCell ref="I985:K985"/>
    <mergeCell ref="I986:K986"/>
    <mergeCell ref="I987:K987"/>
    <mergeCell ref="I988:K988"/>
    <mergeCell ref="I989:K989"/>
    <mergeCell ref="I990:K990"/>
    <mergeCell ref="I991:K991"/>
    <mergeCell ref="I992:K992"/>
    <mergeCell ref="I993:K993"/>
    <mergeCell ref="I994:K994"/>
    <mergeCell ref="I995:K995"/>
    <mergeCell ref="I996:K996"/>
    <mergeCell ref="I997:K997"/>
    <mergeCell ref="I998:K998"/>
    <mergeCell ref="I999:K999"/>
    <mergeCell ref="I1000:K1000"/>
    <mergeCell ref="I1001:K1001"/>
    <mergeCell ref="I1002:K1002"/>
    <mergeCell ref="I1003:K1003"/>
    <mergeCell ref="I1004:K1004"/>
    <mergeCell ref="I1005:K1005"/>
    <mergeCell ref="I1006:K1006"/>
    <mergeCell ref="I1007:K1007"/>
    <mergeCell ref="I1008:K1008"/>
    <mergeCell ref="I1009:K1009"/>
    <mergeCell ref="I1010:K1010"/>
    <mergeCell ref="I1011:K1011"/>
    <mergeCell ref="I1012:K1012"/>
    <mergeCell ref="I1013:K1013"/>
    <mergeCell ref="I1015:K1015"/>
    <mergeCell ref="I1016:K1016"/>
    <mergeCell ref="I1017:K1017"/>
    <mergeCell ref="I1018:K1018"/>
    <mergeCell ref="I1019:K1019"/>
    <mergeCell ref="I1020:K1020"/>
    <mergeCell ref="I1021:K1021"/>
    <mergeCell ref="I1022:K1022"/>
    <mergeCell ref="I1023:K1023"/>
    <mergeCell ref="I1024:K1024"/>
    <mergeCell ref="I1025:K1025"/>
    <mergeCell ref="I1026:K1026"/>
    <mergeCell ref="I1027:K1027"/>
    <mergeCell ref="I1028:K1028"/>
    <mergeCell ref="I1029:K1029"/>
    <mergeCell ref="I1030:K1030"/>
    <mergeCell ref="I1031:K1031"/>
    <mergeCell ref="I1032:K1032"/>
    <mergeCell ref="I1033:K1033"/>
    <mergeCell ref="I1034:K1034"/>
    <mergeCell ref="I1035:K1035"/>
    <mergeCell ref="I1036:K1036"/>
    <mergeCell ref="I1037:K1037"/>
    <mergeCell ref="I1038:K1038"/>
    <mergeCell ref="I1039:K1039"/>
    <mergeCell ref="I1040:K1040"/>
    <mergeCell ref="I1041:K1041"/>
    <mergeCell ref="I1042:K1042"/>
    <mergeCell ref="I1043:K1043"/>
    <mergeCell ref="I1044:K1044"/>
    <mergeCell ref="I1045:K1045"/>
    <mergeCell ref="I1046:K1046"/>
    <mergeCell ref="I1047:K1047"/>
    <mergeCell ref="I1048:K1048"/>
    <mergeCell ref="I1049:K1049"/>
    <mergeCell ref="I1050:K1050"/>
    <mergeCell ref="I1051:K1051"/>
    <mergeCell ref="I1052:K1052"/>
    <mergeCell ref="I1053:K1053"/>
    <mergeCell ref="I1054:K1054"/>
    <mergeCell ref="I1055:K1055"/>
    <mergeCell ref="I1056:K1056"/>
    <mergeCell ref="I1057:K1057"/>
    <mergeCell ref="I1058:K1058"/>
    <mergeCell ref="I1059:K1059"/>
    <mergeCell ref="I1060:K1060"/>
    <mergeCell ref="I1061:K1061"/>
    <mergeCell ref="I1062:K1062"/>
    <mergeCell ref="I1063:K1063"/>
    <mergeCell ref="I1064:K1064"/>
    <mergeCell ref="I1065:K1065"/>
    <mergeCell ref="I1066:K1066"/>
    <mergeCell ref="I1067:K1067"/>
    <mergeCell ref="I1068:K1068"/>
    <mergeCell ref="I1069:K1069"/>
    <mergeCell ref="I1070:K1070"/>
    <mergeCell ref="I1071:K1071"/>
    <mergeCell ref="I1072:K1072"/>
    <mergeCell ref="I1073:K1073"/>
    <mergeCell ref="I1074:K1074"/>
    <mergeCell ref="I1075:K1075"/>
    <mergeCell ref="I1076:K1076"/>
    <mergeCell ref="I1077:K1077"/>
    <mergeCell ref="I1078:K1078"/>
    <mergeCell ref="I1079:K1079"/>
    <mergeCell ref="I1080:K1080"/>
    <mergeCell ref="I1081:K1081"/>
    <mergeCell ref="I1082:K1082"/>
    <mergeCell ref="I1083:K1083"/>
    <mergeCell ref="I1084:K1084"/>
    <mergeCell ref="I1085:K1085"/>
    <mergeCell ref="I1086:K1086"/>
    <mergeCell ref="I1087:K1087"/>
    <mergeCell ref="I1088:K1088"/>
    <mergeCell ref="I1089:K1089"/>
    <mergeCell ref="I1090:K1090"/>
    <mergeCell ref="I1091:K1091"/>
    <mergeCell ref="I1092:K1092"/>
    <mergeCell ref="I1093:K1093"/>
    <mergeCell ref="I1094:K1094"/>
    <mergeCell ref="I1095:K1095"/>
    <mergeCell ref="I1096:K1096"/>
    <mergeCell ref="I1097:K1097"/>
    <mergeCell ref="I1098:K1098"/>
    <mergeCell ref="I1099:K1099"/>
    <mergeCell ref="I1100:K1100"/>
    <mergeCell ref="I1101:K1101"/>
    <mergeCell ref="I1102:K1102"/>
    <mergeCell ref="I1103:K1103"/>
    <mergeCell ref="I1104:K1104"/>
    <mergeCell ref="I1105:K1105"/>
    <mergeCell ref="I1106:K1106"/>
    <mergeCell ref="I1107:K1107"/>
    <mergeCell ref="I1108:K1108"/>
    <mergeCell ref="I1109:K1109"/>
    <mergeCell ref="I1110:K1110"/>
    <mergeCell ref="I1111:K1111"/>
    <mergeCell ref="I1112:K1112"/>
    <mergeCell ref="I1113:K1113"/>
    <mergeCell ref="I1114:K1114"/>
    <mergeCell ref="I1115:K1115"/>
    <mergeCell ref="I1116:K1116"/>
    <mergeCell ref="I1118:K1118"/>
    <mergeCell ref="I1119:K1119"/>
    <mergeCell ref="I1120:K1120"/>
    <mergeCell ref="I1121:K1121"/>
    <mergeCell ref="I1122:K1122"/>
    <mergeCell ref="I1123:K1123"/>
    <mergeCell ref="I1124:K1124"/>
    <mergeCell ref="I1125:K1125"/>
    <mergeCell ref="I1126:K1126"/>
    <mergeCell ref="I1127:K1127"/>
    <mergeCell ref="I1128:K1128"/>
    <mergeCell ref="I1129:K1129"/>
    <mergeCell ref="I1130:K1130"/>
    <mergeCell ref="I1131:K1131"/>
    <mergeCell ref="I1132:K1132"/>
    <mergeCell ref="I1133:K1133"/>
    <mergeCell ref="I1134:K1134"/>
    <mergeCell ref="I1135:K1135"/>
    <mergeCell ref="I1136:K1136"/>
    <mergeCell ref="I1137:K1137"/>
    <mergeCell ref="I1138:K1138"/>
    <mergeCell ref="I1139:K1139"/>
    <mergeCell ref="I1140:K1140"/>
    <mergeCell ref="I1141:K1141"/>
    <mergeCell ref="I1142:K1142"/>
    <mergeCell ref="I1143:K1143"/>
    <mergeCell ref="I1144:K1144"/>
    <mergeCell ref="I1145:K1145"/>
    <mergeCell ref="I1146:K1146"/>
    <mergeCell ref="I1147:K1147"/>
    <mergeCell ref="I1148:K1148"/>
    <mergeCell ref="I1149:K1149"/>
    <mergeCell ref="I1150:K1150"/>
    <mergeCell ref="I1151:K1151"/>
    <mergeCell ref="I1152:K1152"/>
    <mergeCell ref="I1153:K1153"/>
    <mergeCell ref="I1154:K1154"/>
    <mergeCell ref="I1155:K1155"/>
    <mergeCell ref="I1156:K1156"/>
    <mergeCell ref="I1157:K1157"/>
    <mergeCell ref="I1158:K1158"/>
    <mergeCell ref="I1159:K1159"/>
    <mergeCell ref="I1160:K1160"/>
    <mergeCell ref="I1161:K1161"/>
    <mergeCell ref="I1162:K1162"/>
    <mergeCell ref="I1163:K1163"/>
    <mergeCell ref="I1164:K1164"/>
    <mergeCell ref="I1165:K1165"/>
    <mergeCell ref="I1166:K1166"/>
    <mergeCell ref="I1167:K1167"/>
    <mergeCell ref="I1168:K1168"/>
    <mergeCell ref="I1169:K1169"/>
    <mergeCell ref="I1170:K1170"/>
    <mergeCell ref="I1171:K1171"/>
    <mergeCell ref="I1172:K1172"/>
    <mergeCell ref="I1173:K1173"/>
    <mergeCell ref="I1174:K1174"/>
    <mergeCell ref="I1175:K1175"/>
    <mergeCell ref="I1176:K1176"/>
    <mergeCell ref="I1177:K1177"/>
    <mergeCell ref="I1178:K1178"/>
    <mergeCell ref="I1179:K1179"/>
    <mergeCell ref="I1180:K1180"/>
    <mergeCell ref="I1181:K1181"/>
    <mergeCell ref="I1182:K1182"/>
    <mergeCell ref="I1183:K1183"/>
    <mergeCell ref="I1184:K1184"/>
    <mergeCell ref="I1185:K1185"/>
    <mergeCell ref="I1186:K1186"/>
    <mergeCell ref="I1187:K1187"/>
    <mergeCell ref="I1188:K1188"/>
    <mergeCell ref="I1189:K1189"/>
    <mergeCell ref="I1190:K1190"/>
    <mergeCell ref="I1191:K1191"/>
    <mergeCell ref="I1192:K1192"/>
    <mergeCell ref="I1193:K1193"/>
    <mergeCell ref="I1194:K1194"/>
    <mergeCell ref="I1195:K1195"/>
    <mergeCell ref="I1196:K1196"/>
    <mergeCell ref="I1197:K1197"/>
    <mergeCell ref="I1198:K1198"/>
    <mergeCell ref="I1199:K1199"/>
    <mergeCell ref="I1200:K1200"/>
    <mergeCell ref="I1201:K1201"/>
    <mergeCell ref="I1202:K1202"/>
    <mergeCell ref="I1203:K1203"/>
    <mergeCell ref="I1204:K1204"/>
    <mergeCell ref="I1205:K1205"/>
    <mergeCell ref="I1206:K1206"/>
    <mergeCell ref="I1207:K1207"/>
    <mergeCell ref="I1208:K1208"/>
    <mergeCell ref="I1209:K1209"/>
    <mergeCell ref="I1210:K1210"/>
    <mergeCell ref="I1211:K1211"/>
    <mergeCell ref="I1212:K1212"/>
    <mergeCell ref="I1213:K1213"/>
    <mergeCell ref="I1214:K1214"/>
    <mergeCell ref="I1215:K1215"/>
    <mergeCell ref="I1216:K1216"/>
    <mergeCell ref="I1217:K1217"/>
    <mergeCell ref="I1218:K1218"/>
    <mergeCell ref="I1219:K1219"/>
    <mergeCell ref="G676:G681"/>
    <mergeCell ref="G682:G687"/>
  </mergeCells>
  <phoneticPr fontId="2"/>
  <conditionalFormatting sqref="E108:E113 E116:E143">
    <cfRule type="containsText" dxfId="162" priority="184" text="支出">
      <formula>NOT(ISERROR(SEARCH("支出",E108)))</formula>
    </cfRule>
    <cfRule type="containsText" dxfId="161" priority="185" text="収入">
      <formula>NOT(ISERROR(SEARCH("収入",E108)))</formula>
    </cfRule>
  </conditionalFormatting>
  <conditionalFormatting sqref="E63:E111">
    <cfRule type="containsText" dxfId="160" priority="182" text="支出">
      <formula>NOT(ISERROR(SEARCH("支出",E63)))</formula>
    </cfRule>
    <cfRule type="containsText" dxfId="159" priority="183" text="収入">
      <formula>NOT(ISERROR(SEARCH("収入",E63)))</formula>
    </cfRule>
  </conditionalFormatting>
  <conditionalFormatting sqref="E165:E167 E172:E175">
    <cfRule type="containsText" dxfId="158" priority="180" text="支出">
      <formula>NOT(ISERROR(SEARCH("支出",E165)))</formula>
    </cfRule>
    <cfRule type="containsText" dxfId="157" priority="181" text="収入">
      <formula>NOT(ISERROR(SEARCH("収入",E165)))</formula>
    </cfRule>
  </conditionalFormatting>
  <conditionalFormatting sqref="E120:E144 E148:E167">
    <cfRule type="containsText" dxfId="156" priority="178" text="支出">
      <formula>NOT(ISERROR(SEARCH("支出",E120)))</formula>
    </cfRule>
    <cfRule type="containsText" dxfId="155" priority="179" text="収入">
      <formula>NOT(ISERROR(SEARCH("収入",E120)))</formula>
    </cfRule>
  </conditionalFormatting>
  <conditionalFormatting sqref="E221:E223 E228:E232">
    <cfRule type="containsText" dxfId="154" priority="176" text="支出">
      <formula>NOT(ISERROR(SEARCH("支出",E221)))</formula>
    </cfRule>
    <cfRule type="containsText" dxfId="153" priority="177" text="収入">
      <formula>NOT(ISERROR(SEARCH("収入",E221)))</formula>
    </cfRule>
  </conditionalFormatting>
  <conditionalFormatting sqref="E176:E220">
    <cfRule type="containsText" dxfId="152" priority="174" text="支出">
      <formula>NOT(ISERROR(SEARCH("支出",E176)))</formula>
    </cfRule>
    <cfRule type="containsText" dxfId="151" priority="175" text="収入">
      <formula>NOT(ISERROR(SEARCH("収入",E176)))</formula>
    </cfRule>
  </conditionalFormatting>
  <conditionalFormatting sqref="E278:E279 E284:E288">
    <cfRule type="containsText" dxfId="150" priority="172" text="支出">
      <formula>NOT(ISERROR(SEARCH("支出",E278)))</formula>
    </cfRule>
    <cfRule type="containsText" dxfId="149" priority="173" text="収入">
      <formula>NOT(ISERROR(SEARCH("収入",E278)))</formula>
    </cfRule>
  </conditionalFormatting>
  <conditionalFormatting sqref="E233:E277">
    <cfRule type="containsText" dxfId="148" priority="170" text="支出">
      <formula>NOT(ISERROR(SEARCH("支出",E233)))</formula>
    </cfRule>
    <cfRule type="containsText" dxfId="147" priority="171" text="収入">
      <formula>NOT(ISERROR(SEARCH("収入",E233)))</formula>
    </cfRule>
  </conditionalFormatting>
  <conditionalFormatting sqref="E298:E306">
    <cfRule type="containsText" dxfId="146" priority="168" text="支出">
      <formula>NOT(ISERROR(SEARCH("支出",E298)))</formula>
    </cfRule>
    <cfRule type="containsText" dxfId="145" priority="169" text="収入">
      <formula>NOT(ISERROR(SEARCH("収入",E298)))</formula>
    </cfRule>
  </conditionalFormatting>
  <conditionalFormatting sqref="E289:E297">
    <cfRule type="containsText" dxfId="144" priority="166" text="支出">
      <formula>NOT(ISERROR(SEARCH("支出",E289)))</formula>
    </cfRule>
    <cfRule type="containsText" dxfId="143" priority="167" text="収入">
      <formula>NOT(ISERROR(SEARCH("収入",E289)))</formula>
    </cfRule>
  </conditionalFormatting>
  <conditionalFormatting sqref="E307:E335">
    <cfRule type="containsText" dxfId="142" priority="162" text="支出">
      <formula>NOT(ISERROR(SEARCH("支出",E307)))</formula>
    </cfRule>
    <cfRule type="containsText" dxfId="141" priority="163" text="収入">
      <formula>NOT(ISERROR(SEARCH("収入",E307)))</formula>
    </cfRule>
  </conditionalFormatting>
  <conditionalFormatting sqref="E423:E426">
    <cfRule type="containsText" dxfId="140" priority="160" text="支出">
      <formula>NOT(ISERROR(SEARCH("支出",E423)))</formula>
    </cfRule>
    <cfRule type="containsText" dxfId="139" priority="161" text="収入">
      <formula>NOT(ISERROR(SEARCH("収入",E423)))</formula>
    </cfRule>
  </conditionalFormatting>
  <conditionalFormatting sqref="E423:E426 E4:E58 E60:E113 E116:E144 E148:E167 E172:E223 E228:E279 E284:E335">
    <cfRule type="containsText" dxfId="138" priority="186" text="支出">
      <formula>NOT(ISERROR(SEARCH("支出",E4)))</formula>
    </cfRule>
    <cfRule type="containsText" dxfId="137" priority="187" text="収入">
      <formula>NOT(ISERROR(SEARCH("収入",E4)))</formula>
    </cfRule>
  </conditionalFormatting>
  <conditionalFormatting sqref="E114">
    <cfRule type="containsText" dxfId="136" priority="158" text="支出">
      <formula>NOT(ISERROR(SEARCH("支出",E114)))</formula>
    </cfRule>
    <cfRule type="containsText" dxfId="135" priority="159" text="収入">
      <formula>NOT(ISERROR(SEARCH("収入",E114)))</formula>
    </cfRule>
  </conditionalFormatting>
  <conditionalFormatting sqref="E170">
    <cfRule type="containsText" dxfId="134" priority="156" text="支出">
      <formula>NOT(ISERROR(SEARCH("支出",E170)))</formula>
    </cfRule>
    <cfRule type="containsText" dxfId="133" priority="157" text="収入">
      <formula>NOT(ISERROR(SEARCH("収入",E170)))</formula>
    </cfRule>
  </conditionalFormatting>
  <conditionalFormatting sqref="E226">
    <cfRule type="containsText" dxfId="132" priority="154" text="支出">
      <formula>NOT(ISERROR(SEARCH("支出",E226)))</formula>
    </cfRule>
    <cfRule type="containsText" dxfId="131" priority="155" text="収入">
      <formula>NOT(ISERROR(SEARCH("収入",E226)))</formula>
    </cfRule>
  </conditionalFormatting>
  <conditionalFormatting sqref="E282">
    <cfRule type="containsText" dxfId="130" priority="152" text="支出">
      <formula>NOT(ISERROR(SEARCH("支出",E282)))</formula>
    </cfRule>
    <cfRule type="containsText" dxfId="129" priority="153" text="収入">
      <formula>NOT(ISERROR(SEARCH("収入",E282)))</formula>
    </cfRule>
  </conditionalFormatting>
  <conditionalFormatting sqref="E338">
    <cfRule type="containsText" dxfId="128" priority="150" text="支出">
      <formula>NOT(ISERROR(SEARCH("支出",E338)))</formula>
    </cfRule>
    <cfRule type="containsText" dxfId="127" priority="151" text="収入">
      <formula>NOT(ISERROR(SEARCH("収入",E338)))</formula>
    </cfRule>
  </conditionalFormatting>
  <conditionalFormatting sqref="E396:E405">
    <cfRule type="containsText" dxfId="126" priority="146" text="支出">
      <formula>NOT(ISERROR(SEARCH("支出",E396)))</formula>
    </cfRule>
    <cfRule type="containsText" dxfId="125" priority="147" text="収入">
      <formula>NOT(ISERROR(SEARCH("収入",E396)))</formula>
    </cfRule>
  </conditionalFormatting>
  <conditionalFormatting sqref="E406:E422">
    <cfRule type="containsText" dxfId="124" priority="142" text="支出">
      <formula>NOT(ISERROR(SEARCH("支出",E406)))</formula>
    </cfRule>
    <cfRule type="containsText" dxfId="123" priority="143" text="収入">
      <formula>NOT(ISERROR(SEARCH("収入",E406)))</formula>
    </cfRule>
  </conditionalFormatting>
  <conditionalFormatting sqref="E396:E422">
    <cfRule type="containsText" dxfId="122" priority="148" text="支出">
      <formula>NOT(ISERROR(SEARCH("支出",E396)))</formula>
    </cfRule>
    <cfRule type="containsText" dxfId="121" priority="149" text="収入">
      <formula>NOT(ISERROR(SEARCH("収入",E396)))</formula>
    </cfRule>
  </conditionalFormatting>
  <conditionalFormatting sqref="E394">
    <cfRule type="containsText" dxfId="120" priority="140" text="支出">
      <formula>NOT(ISERROR(SEARCH("支出",E394)))</formula>
    </cfRule>
    <cfRule type="containsText" dxfId="119" priority="141" text="収入">
      <formula>NOT(ISERROR(SEARCH("収入",E394)))</formula>
    </cfRule>
  </conditionalFormatting>
  <conditionalFormatting sqref="E427:E435">
    <cfRule type="containsText" dxfId="118" priority="132" text="支出">
      <formula>NOT(ISERROR(SEARCH("支出",E427)))</formula>
    </cfRule>
    <cfRule type="containsText" dxfId="117" priority="133" text="収入">
      <formula>NOT(ISERROR(SEARCH("収入",E427)))</formula>
    </cfRule>
  </conditionalFormatting>
  <conditionalFormatting sqref="E436:E447">
    <cfRule type="containsText" dxfId="116" priority="130" text="支出">
      <formula>NOT(ISERROR(SEARCH("支出",E436)))</formula>
    </cfRule>
    <cfRule type="containsText" dxfId="115" priority="131" text="収入">
      <formula>NOT(ISERROR(SEARCH("収入",E436)))</formula>
    </cfRule>
  </conditionalFormatting>
  <conditionalFormatting sqref="E427:E447">
    <cfRule type="containsText" dxfId="114" priority="134" text="支出">
      <formula>NOT(ISERROR(SEARCH("支出",E427)))</formula>
    </cfRule>
    <cfRule type="containsText" dxfId="113" priority="135" text="収入">
      <formula>NOT(ISERROR(SEARCH("収入",E427)))</formula>
    </cfRule>
  </conditionalFormatting>
  <conditionalFormatting sqref="E450">
    <cfRule type="containsText" dxfId="112" priority="128" text="支出">
      <formula>NOT(ISERROR(SEARCH("支出",E450)))</formula>
    </cfRule>
    <cfRule type="containsText" dxfId="111" priority="129" text="収入">
      <formula>NOT(ISERROR(SEARCH("収入",E450)))</formula>
    </cfRule>
  </conditionalFormatting>
  <conditionalFormatting sqref="E479:E482">
    <cfRule type="containsText" dxfId="110" priority="124" text="支出">
      <formula>NOT(ISERROR(SEARCH("支出",E479)))</formula>
    </cfRule>
    <cfRule type="containsText" dxfId="109" priority="125" text="収入">
      <formula>NOT(ISERROR(SEARCH("収入",E479)))</formula>
    </cfRule>
  </conditionalFormatting>
  <conditionalFormatting sqref="E479:E482">
    <cfRule type="containsText" dxfId="108" priority="126" text="支出">
      <formula>NOT(ISERROR(SEARCH("支出",E479)))</formula>
    </cfRule>
    <cfRule type="containsText" dxfId="107" priority="127" text="収入">
      <formula>NOT(ISERROR(SEARCH("収入",E479)))</formula>
    </cfRule>
  </conditionalFormatting>
  <conditionalFormatting sqref="E452:E461">
    <cfRule type="containsText" dxfId="106" priority="120" text="支出">
      <formula>NOT(ISERROR(SEARCH("支出",E452)))</formula>
    </cfRule>
    <cfRule type="containsText" dxfId="105" priority="121" text="収入">
      <formula>NOT(ISERROR(SEARCH("収入",E452)))</formula>
    </cfRule>
  </conditionalFormatting>
  <conditionalFormatting sqref="E462:E478">
    <cfRule type="containsText" dxfId="104" priority="118" text="支出">
      <formula>NOT(ISERROR(SEARCH("支出",E462)))</formula>
    </cfRule>
    <cfRule type="containsText" dxfId="103" priority="119" text="収入">
      <formula>NOT(ISERROR(SEARCH("収入",E462)))</formula>
    </cfRule>
  </conditionalFormatting>
  <conditionalFormatting sqref="E452:E478">
    <cfRule type="containsText" dxfId="102" priority="122" text="支出">
      <formula>NOT(ISERROR(SEARCH("支出",E452)))</formula>
    </cfRule>
    <cfRule type="containsText" dxfId="101" priority="123" text="収入">
      <formula>NOT(ISERROR(SEARCH("収入",E452)))</formula>
    </cfRule>
  </conditionalFormatting>
  <conditionalFormatting sqref="E483:E491">
    <cfRule type="containsText" dxfId="100" priority="114" text="支出">
      <formula>NOT(ISERROR(SEARCH("支出",E483)))</formula>
    </cfRule>
    <cfRule type="containsText" dxfId="99" priority="115" text="収入">
      <formula>NOT(ISERROR(SEARCH("収入",E483)))</formula>
    </cfRule>
  </conditionalFormatting>
  <conditionalFormatting sqref="E492:E503">
    <cfRule type="containsText" dxfId="98" priority="112" text="支出">
      <formula>NOT(ISERROR(SEARCH("支出",E492)))</formula>
    </cfRule>
    <cfRule type="containsText" dxfId="97" priority="113" text="収入">
      <formula>NOT(ISERROR(SEARCH("収入",E492)))</formula>
    </cfRule>
  </conditionalFormatting>
  <conditionalFormatting sqref="E483:E503">
    <cfRule type="containsText" dxfId="96" priority="116" text="支出">
      <formula>NOT(ISERROR(SEARCH("支出",E483)))</formula>
    </cfRule>
    <cfRule type="containsText" dxfId="95" priority="117" text="収入">
      <formula>NOT(ISERROR(SEARCH("収入",E483)))</formula>
    </cfRule>
  </conditionalFormatting>
  <conditionalFormatting sqref="E506">
    <cfRule type="containsText" dxfId="94" priority="110" text="支出">
      <formula>NOT(ISERROR(SEARCH("支出",E506)))</formula>
    </cfRule>
    <cfRule type="containsText" dxfId="93" priority="111" text="収入">
      <formula>NOT(ISERROR(SEARCH("収入",E506)))</formula>
    </cfRule>
  </conditionalFormatting>
  <conditionalFormatting sqref="E508:E517">
    <cfRule type="containsText" dxfId="92" priority="102" text="支出">
      <formula>NOT(ISERROR(SEARCH("支出",E508)))</formula>
    </cfRule>
    <cfRule type="containsText" dxfId="91" priority="103" text="収入">
      <formula>NOT(ISERROR(SEARCH("収入",E508)))</formula>
    </cfRule>
  </conditionalFormatting>
  <conditionalFormatting sqref="E518:E526">
    <cfRule type="containsText" dxfId="90" priority="100" text="支出">
      <formula>NOT(ISERROR(SEARCH("支出",E518)))</formula>
    </cfRule>
    <cfRule type="containsText" dxfId="89" priority="101" text="収入">
      <formula>NOT(ISERROR(SEARCH("収入",E518)))</formula>
    </cfRule>
  </conditionalFormatting>
  <conditionalFormatting sqref="E508:E526">
    <cfRule type="containsText" dxfId="88" priority="104" text="支出">
      <formula>NOT(ISERROR(SEARCH("支出",E508)))</formula>
    </cfRule>
    <cfRule type="containsText" dxfId="87" priority="105" text="収入">
      <formula>NOT(ISERROR(SEARCH("収入",E508)))</formula>
    </cfRule>
  </conditionalFormatting>
  <conditionalFormatting sqref="E556:E559">
    <cfRule type="containsText" dxfId="86" priority="94" text="支出">
      <formula>NOT(ISERROR(SEARCH("支出",E556)))</formula>
    </cfRule>
    <cfRule type="containsText" dxfId="85" priority="95" text="収入">
      <formula>NOT(ISERROR(SEARCH("収入",E556)))</formula>
    </cfRule>
  </conditionalFormatting>
  <conditionalFormatting sqref="E556:E559">
    <cfRule type="containsText" dxfId="84" priority="98" text="支出">
      <formula>NOT(ISERROR(SEARCH("支出",E556)))</formula>
    </cfRule>
    <cfRule type="containsText" dxfId="83" priority="99" text="収入">
      <formula>NOT(ISERROR(SEARCH("収入",E556)))</formula>
    </cfRule>
  </conditionalFormatting>
  <conditionalFormatting sqref="E562">
    <cfRule type="containsText" dxfId="82" priority="92" text="支出">
      <formula>NOT(ISERROR(SEARCH("支出",E562)))</formula>
    </cfRule>
    <cfRule type="containsText" dxfId="81" priority="93" text="収入">
      <formula>NOT(ISERROR(SEARCH("収入",E562)))</formula>
    </cfRule>
  </conditionalFormatting>
  <conditionalFormatting sqref="E564:E573">
    <cfRule type="containsText" dxfId="80" priority="84" text="支出">
      <formula>NOT(ISERROR(SEARCH("支出",E564)))</formula>
    </cfRule>
    <cfRule type="containsText" dxfId="79" priority="85" text="収入">
      <formula>NOT(ISERROR(SEARCH("収入",E564)))</formula>
    </cfRule>
  </conditionalFormatting>
  <conditionalFormatting sqref="E574:E590">
    <cfRule type="containsText" dxfId="78" priority="82" text="支出">
      <formula>NOT(ISERROR(SEARCH("支出",E574)))</formula>
    </cfRule>
    <cfRule type="containsText" dxfId="77" priority="83" text="収入">
      <formula>NOT(ISERROR(SEARCH("収入",E574)))</formula>
    </cfRule>
  </conditionalFormatting>
  <conditionalFormatting sqref="E564:E590">
    <cfRule type="containsText" dxfId="76" priority="86" text="支出">
      <formula>NOT(ISERROR(SEARCH("支出",E564)))</formula>
    </cfRule>
    <cfRule type="containsText" dxfId="75" priority="87" text="収入">
      <formula>NOT(ISERROR(SEARCH("収入",E564)))</formula>
    </cfRule>
  </conditionalFormatting>
  <conditionalFormatting sqref="E618">
    <cfRule type="containsText" dxfId="74" priority="74" text="支出">
      <formula>NOT(ISERROR(SEARCH("支出",E618)))</formula>
    </cfRule>
    <cfRule type="containsText" dxfId="73" priority="75" text="収入">
      <formula>NOT(ISERROR(SEARCH("収入",E618)))</formula>
    </cfRule>
  </conditionalFormatting>
  <conditionalFormatting sqref="E647:E650">
    <cfRule type="containsText" dxfId="72" priority="70" text="支出">
      <formula>NOT(ISERROR(SEARCH("支出",E647)))</formula>
    </cfRule>
    <cfRule type="containsText" dxfId="71" priority="71" text="収入">
      <formula>NOT(ISERROR(SEARCH("収入",E647)))</formula>
    </cfRule>
  </conditionalFormatting>
  <conditionalFormatting sqref="E647:E650">
    <cfRule type="containsText" dxfId="70" priority="72" text="支出">
      <formula>NOT(ISERROR(SEARCH("支出",E647)))</formula>
    </cfRule>
    <cfRule type="containsText" dxfId="69" priority="73" text="収入">
      <formula>NOT(ISERROR(SEARCH("収入",E647)))</formula>
    </cfRule>
  </conditionalFormatting>
  <conditionalFormatting sqref="E625:E629">
    <cfRule type="containsText" dxfId="68" priority="66" text="支出">
      <formula>NOT(ISERROR(SEARCH("支出",E625)))</formula>
    </cfRule>
    <cfRule type="containsText" dxfId="67" priority="67" text="収入">
      <formula>NOT(ISERROR(SEARCH("収入",E625)))</formula>
    </cfRule>
  </conditionalFormatting>
  <conditionalFormatting sqref="E630:E646">
    <cfRule type="containsText" dxfId="66" priority="64" text="支出">
      <formula>NOT(ISERROR(SEARCH("支出",E630)))</formula>
    </cfRule>
    <cfRule type="containsText" dxfId="65" priority="65" text="収入">
      <formula>NOT(ISERROR(SEARCH("収入",E630)))</formula>
    </cfRule>
  </conditionalFormatting>
  <conditionalFormatting sqref="E625:E646">
    <cfRule type="containsText" dxfId="64" priority="68" text="支出">
      <formula>NOT(ISERROR(SEARCH("支出",E625)))</formula>
    </cfRule>
    <cfRule type="containsText" dxfId="63" priority="69" text="収入">
      <formula>NOT(ISERROR(SEARCH("収入",E625)))</formula>
    </cfRule>
  </conditionalFormatting>
  <conditionalFormatting sqref="E651:E659">
    <cfRule type="containsText" dxfId="62" priority="60" text="支出">
      <formula>NOT(ISERROR(SEARCH("支出",E651)))</formula>
    </cfRule>
    <cfRule type="containsText" dxfId="61" priority="61" text="収入">
      <formula>NOT(ISERROR(SEARCH("収入",E651)))</formula>
    </cfRule>
  </conditionalFormatting>
  <conditionalFormatting sqref="E660:E671">
    <cfRule type="containsText" dxfId="60" priority="58" text="支出">
      <formula>NOT(ISERROR(SEARCH("支出",E660)))</formula>
    </cfRule>
    <cfRule type="containsText" dxfId="59" priority="59" text="収入">
      <formula>NOT(ISERROR(SEARCH("収入",E660)))</formula>
    </cfRule>
  </conditionalFormatting>
  <conditionalFormatting sqref="E651:E671">
    <cfRule type="containsText" dxfId="58" priority="62" text="支出">
      <formula>NOT(ISERROR(SEARCH("支出",E651)))</formula>
    </cfRule>
    <cfRule type="containsText" dxfId="57" priority="63" text="収入">
      <formula>NOT(ISERROR(SEARCH("収入",E651)))</formula>
    </cfRule>
  </conditionalFormatting>
  <conditionalFormatting sqref="E168:E169">
    <cfRule type="containsText" dxfId="56" priority="56" text="支出">
      <formula>NOT(ISERROR(SEARCH("支出",E168)))</formula>
    </cfRule>
    <cfRule type="containsText" dxfId="55" priority="57" text="収入">
      <formula>NOT(ISERROR(SEARCH("収入",E168)))</formula>
    </cfRule>
  </conditionalFormatting>
  <conditionalFormatting sqref="E224:E225">
    <cfRule type="containsText" dxfId="54" priority="54" text="支出">
      <formula>NOT(ISERROR(SEARCH("支出",E224)))</formula>
    </cfRule>
    <cfRule type="containsText" dxfId="53" priority="55" text="収入">
      <formula>NOT(ISERROR(SEARCH("収入",E224)))</formula>
    </cfRule>
  </conditionalFormatting>
  <conditionalFormatting sqref="E280:E281">
    <cfRule type="containsText" dxfId="52" priority="52" text="支出">
      <formula>NOT(ISERROR(SEARCH("支出",E280)))</formula>
    </cfRule>
    <cfRule type="containsText" dxfId="51" priority="53" text="収入">
      <formula>NOT(ISERROR(SEARCH("収入",E280)))</formula>
    </cfRule>
  </conditionalFormatting>
  <conditionalFormatting sqref="E336:E337">
    <cfRule type="containsText" dxfId="50" priority="50" text="支出">
      <formula>NOT(ISERROR(SEARCH("支出",E336)))</formula>
    </cfRule>
    <cfRule type="containsText" dxfId="49" priority="51" text="収入">
      <formula>NOT(ISERROR(SEARCH("収入",E336)))</formula>
    </cfRule>
  </conditionalFormatting>
  <conditionalFormatting sqref="E392:E393">
    <cfRule type="containsText" dxfId="48" priority="48" text="支出">
      <formula>NOT(ISERROR(SEARCH("支出",E392)))</formula>
    </cfRule>
    <cfRule type="containsText" dxfId="47" priority="49" text="収入">
      <formula>NOT(ISERROR(SEARCH("収入",E392)))</formula>
    </cfRule>
  </conditionalFormatting>
  <conditionalFormatting sqref="E448:E449">
    <cfRule type="containsText" dxfId="46" priority="46" text="支出">
      <formula>NOT(ISERROR(SEARCH("支出",E448)))</formula>
    </cfRule>
    <cfRule type="containsText" dxfId="45" priority="47" text="収入">
      <formula>NOT(ISERROR(SEARCH("収入",E448)))</formula>
    </cfRule>
  </conditionalFormatting>
  <conditionalFormatting sqref="E504:E505">
    <cfRule type="containsText" dxfId="44" priority="44" text="支出">
      <formula>NOT(ISERROR(SEARCH("支出",E504)))</formula>
    </cfRule>
    <cfRule type="containsText" dxfId="43" priority="45" text="収入">
      <formula>NOT(ISERROR(SEARCH("収入",E504)))</formula>
    </cfRule>
  </conditionalFormatting>
  <conditionalFormatting sqref="E560:E561">
    <cfRule type="containsText" dxfId="42" priority="42" text="支出">
      <formula>NOT(ISERROR(SEARCH("支出",E560)))</formula>
    </cfRule>
    <cfRule type="containsText" dxfId="41" priority="43" text="収入">
      <formula>NOT(ISERROR(SEARCH("収入",E560)))</formula>
    </cfRule>
  </conditionalFormatting>
  <conditionalFormatting sqref="E616:E617">
    <cfRule type="containsText" dxfId="40" priority="40" text="支出">
      <formula>NOT(ISERROR(SEARCH("支出",E616)))</formula>
    </cfRule>
    <cfRule type="containsText" dxfId="39" priority="41" text="収入">
      <formula>NOT(ISERROR(SEARCH("収入",E616)))</formula>
    </cfRule>
  </conditionalFormatting>
  <conditionalFormatting sqref="E672:E673">
    <cfRule type="containsText" dxfId="38" priority="38" text="支出">
      <formula>NOT(ISERROR(SEARCH("支出",E672)))</formula>
    </cfRule>
    <cfRule type="containsText" dxfId="37" priority="39" text="収入">
      <formula>NOT(ISERROR(SEARCH("収入",E672)))</formula>
    </cfRule>
  </conditionalFormatting>
  <conditionalFormatting sqref="I172:I226 I228:I282 I284:I338 I340:I394 I396:I450 I452:I506 I508:I562 I4:I58 I60:I114 I116:I170 I564:I618 I620:I673">
    <cfRule type="cellIs" dxfId="36" priority="37" operator="greaterThan">
      <formula>0</formula>
    </cfRule>
  </conditionalFormatting>
  <conditionalFormatting sqref="E116:E143">
    <cfRule type="containsText" dxfId="35" priority="35" text="支出">
      <formula>NOT(ISERROR(SEARCH("支出",E116)))</formula>
    </cfRule>
    <cfRule type="containsText" dxfId="34" priority="36" text="収入">
      <formula>NOT(ISERROR(SEARCH("収入",E116)))</formula>
    </cfRule>
  </conditionalFormatting>
  <conditionalFormatting sqref="E145">
    <cfRule type="containsText" dxfId="33" priority="31" text="支出">
      <formula>NOT(ISERROR(SEARCH("支出",E145)))</formula>
    </cfRule>
    <cfRule type="containsText" dxfId="32" priority="32" text="収入">
      <formula>NOT(ISERROR(SEARCH("収入",E145)))</formula>
    </cfRule>
  </conditionalFormatting>
  <conditionalFormatting sqref="E145">
    <cfRule type="containsText" dxfId="31" priority="33" text="支出">
      <formula>NOT(ISERROR(SEARCH("支出",E145)))</formula>
    </cfRule>
    <cfRule type="containsText" dxfId="30" priority="34" text="収入">
      <formula>NOT(ISERROR(SEARCH("収入",E145)))</formula>
    </cfRule>
  </conditionalFormatting>
  <conditionalFormatting sqref="E146">
    <cfRule type="containsText" dxfId="29" priority="27" text="支出">
      <formula>NOT(ISERROR(SEARCH("支出",E146)))</formula>
    </cfRule>
    <cfRule type="containsText" dxfId="28" priority="28" text="収入">
      <formula>NOT(ISERROR(SEARCH("収入",E146)))</formula>
    </cfRule>
  </conditionalFormatting>
  <conditionalFormatting sqref="E146">
    <cfRule type="containsText" dxfId="27" priority="29" text="支出">
      <formula>NOT(ISERROR(SEARCH("支出",E146)))</formula>
    </cfRule>
    <cfRule type="containsText" dxfId="26" priority="30" text="収入">
      <formula>NOT(ISERROR(SEARCH("収入",E146)))</formula>
    </cfRule>
  </conditionalFormatting>
  <conditionalFormatting sqref="E147">
    <cfRule type="containsText" dxfId="25" priority="23" text="支出">
      <formula>NOT(ISERROR(SEARCH("支出",E147)))</formula>
    </cfRule>
    <cfRule type="containsText" dxfId="24" priority="24" text="収入">
      <formula>NOT(ISERROR(SEARCH("収入",E147)))</formula>
    </cfRule>
  </conditionalFormatting>
  <conditionalFormatting sqref="E147">
    <cfRule type="containsText" dxfId="23" priority="25" text="支出">
      <formula>NOT(ISERROR(SEARCH("支出",E147)))</formula>
    </cfRule>
    <cfRule type="containsText" dxfId="22" priority="26" text="収入">
      <formula>NOT(ISERROR(SEARCH("収入",E147)))</formula>
    </cfRule>
  </conditionalFormatting>
  <conditionalFormatting sqref="E172:E201">
    <cfRule type="containsText" dxfId="21" priority="21" text="支出">
      <formula>NOT(ISERROR(SEARCH("支出",E172)))</formula>
    </cfRule>
    <cfRule type="containsText" dxfId="20" priority="22" text="収入">
      <formula>NOT(ISERROR(SEARCH("収入",E172)))</formula>
    </cfRule>
  </conditionalFormatting>
  <conditionalFormatting sqref="E228:E255">
    <cfRule type="containsText" dxfId="19" priority="19" text="支出">
      <formula>NOT(ISERROR(SEARCH("支出",E228)))</formula>
    </cfRule>
    <cfRule type="containsText" dxfId="18" priority="20" text="収入">
      <formula>NOT(ISERROR(SEARCH("収入",E228)))</formula>
    </cfRule>
  </conditionalFormatting>
  <conditionalFormatting sqref="E284:E310">
    <cfRule type="containsText" dxfId="17" priority="17" text="支出">
      <formula>NOT(ISERROR(SEARCH("支出",E284)))</formula>
    </cfRule>
    <cfRule type="containsText" dxfId="16" priority="18" text="収入">
      <formula>NOT(ISERROR(SEARCH("収入",E284)))</formula>
    </cfRule>
  </conditionalFormatting>
  <conditionalFormatting sqref="E311:E335">
    <cfRule type="containsText" dxfId="15" priority="15" text="支出">
      <formula>NOT(ISERROR(SEARCH("支出",E311)))</formula>
    </cfRule>
    <cfRule type="containsText" dxfId="14" priority="16" text="収入">
      <formula>NOT(ISERROR(SEARCH("収入",E311)))</formula>
    </cfRule>
  </conditionalFormatting>
  <conditionalFormatting sqref="E340:E391 E311:E335">
    <cfRule type="containsText" dxfId="13" priority="13" text="支出">
      <formula>NOT(ISERROR(SEARCH("支出",E311)))</formula>
    </cfRule>
    <cfRule type="containsText" dxfId="12" priority="14" text="収入">
      <formula>NOT(ISERROR(SEARCH("収入",E311)))</formula>
    </cfRule>
  </conditionalFormatting>
  <conditionalFormatting sqref="E340:E391">
    <cfRule type="containsText" dxfId="11" priority="9" text="支出">
      <formula>NOT(ISERROR(SEARCH("支出",E340)))</formula>
    </cfRule>
    <cfRule type="containsText" dxfId="10" priority="10" text="収入">
      <formula>NOT(ISERROR(SEARCH("収入",E340)))</formula>
    </cfRule>
  </conditionalFormatting>
  <conditionalFormatting sqref="E340:E391">
    <cfRule type="containsText" dxfId="9" priority="11" text="支出">
      <formula>NOT(ISERROR(SEARCH("支出",E340)))</formula>
    </cfRule>
    <cfRule type="containsText" dxfId="8" priority="12" text="収入">
      <formula>NOT(ISERROR(SEARCH("収入",E340)))</formula>
    </cfRule>
  </conditionalFormatting>
  <conditionalFormatting sqref="E527:E555">
    <cfRule type="containsText" dxfId="7" priority="5" text="支出">
      <formula>NOT(ISERROR(SEARCH("支出",E527)))</formula>
    </cfRule>
    <cfRule type="containsText" dxfId="6" priority="6" text="収入">
      <formula>NOT(ISERROR(SEARCH("収入",E527)))</formula>
    </cfRule>
  </conditionalFormatting>
  <conditionalFormatting sqref="E527:E555">
    <cfRule type="containsText" dxfId="5" priority="7" text="支出">
      <formula>NOT(ISERROR(SEARCH("支出",E527)))</formula>
    </cfRule>
    <cfRule type="containsText" dxfId="4" priority="8" text="収入">
      <formula>NOT(ISERROR(SEARCH("収入",E527)))</formula>
    </cfRule>
  </conditionalFormatting>
  <conditionalFormatting sqref="E620:E624 E591:E615">
    <cfRule type="containsText" dxfId="3" priority="1" text="支出">
      <formula>NOT(ISERROR(SEARCH("支出",E591)))</formula>
    </cfRule>
    <cfRule type="containsText" dxfId="2" priority="2" text="収入">
      <formula>NOT(ISERROR(SEARCH("収入",E591)))</formula>
    </cfRule>
  </conditionalFormatting>
  <conditionalFormatting sqref="E620:E624 E591:E615">
    <cfRule type="containsText" dxfId="1" priority="3" text="支出">
      <formula>NOT(ISERROR(SEARCH("支出",E591)))</formula>
    </cfRule>
    <cfRule type="containsText" dxfId="0" priority="4" text="収入">
      <formula>NOT(ISERROR(SEARCH("収入",E591)))</formula>
    </cfRule>
  </conditionalFormatting>
  <dataValidations count="2">
    <dataValidation type="list" allowBlank="1" showDropDown="0" showInputMessage="1" showErrorMessage="1" sqref="E564:E618 E4:E58 E508:E562 E60:E114 E116:E170 E172:E226 E228:E282 E284:E338 E396:E450 E452:E506 E340:E394 E620:E673">
      <formula1>"収入,支出"</formula1>
    </dataValidation>
    <dataValidation type="list" allowBlank="1" showDropDown="0" showInputMessage="1" showErrorMessage="1" sqref="F564:F618 F4:F58 F508:F562 F60:F114 F116:F170 F172:F226 F228:F282 F340:F394 F396:F450 F452:F506 F284:F338 F620:F673">
      <formula1>"1,2,3,4,5"</formula1>
    </dataValidation>
  </dataValidations>
  <hyperlinks>
    <hyperlink ref="L1" location="'収支一体型(月別)'!C2"/>
    <hyperlink ref="M1" location="'収支一体型(月別)'!C58"/>
    <hyperlink ref="N1" location="'収支一体型(月別)'!C114"/>
    <hyperlink ref="O1" location="'収支一体型(月別)'!C170"/>
    <hyperlink ref="P1" location="'収支一体型(月別)'!C226"/>
    <hyperlink ref="Q1" location="'収支一体型(月別)'!C282"/>
    <hyperlink ref="R1" location="'収支一体型(月別)'!C338"/>
    <hyperlink ref="S1" location="'収支一体型(月別)'!C394"/>
    <hyperlink ref="T1" location="'収支一体型(月別)'!C450"/>
    <hyperlink ref="U1" location="'収支一体型(月別)'!C506"/>
    <hyperlink ref="V1" location="'収支一体型(月別)'!C562"/>
    <hyperlink ref="W1" location="'収支一体型(月別)'!C618"/>
    <hyperlink ref="X1" location="'収支一体型(月別)'!G688"/>
    <hyperlink ref="Y1" location="'収支一体型(月別)'!C700"/>
  </hyperlinks>
  <pageMargins left="0.7" right="0.7" top="0.75" bottom="0.75" header="0.3" footer="0.3"/>
  <pageSetup paperSize="9" scale="76" fitToWidth="1" fitToHeight="1" orientation="portrait" usePrinterDefaults="1" r:id="rId1"/>
  <rowBreaks count="11" manualBreakCount="11">
    <brk id="57" min="2" max="10" man="1"/>
    <brk id="673" min="2" max="10" man="1"/>
    <brk id="699" min="2" max="10" man="1"/>
    <brk id="735" min="2" max="10" man="1"/>
    <brk id="768" min="2" max="10" man="1"/>
    <brk id="802" min="2" max="10" man="1"/>
    <brk id="853" min="2" max="10" man="1"/>
    <brk id="907" min="2" max="10" man="1"/>
    <brk id="960" min="2" max="10" man="1"/>
    <brk id="1013" min="2" max="10" man="1"/>
    <brk id="1116" min="2" max="1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5" tint="0.6"/>
  </sheetPr>
  <dimension ref="A2:F504"/>
  <sheetViews>
    <sheetView view="pageBreakPreview" zoomScale="80" zoomScaleSheetLayoutView="80" workbookViewId="0">
      <selection activeCell="B3" sqref="B3:F3"/>
    </sheetView>
  </sheetViews>
  <sheetFormatPr defaultColWidth="8.75" defaultRowHeight="12"/>
  <cols>
    <col min="1" max="1" width="2.625" style="173" customWidth="1"/>
    <col min="2" max="5" width="34.75" style="174" customWidth="1"/>
    <col min="6" max="6" width="34.75" style="173" customWidth="1"/>
    <col min="7" max="256" width="8.75" style="173"/>
    <col min="257" max="257" width="2.625" style="173" customWidth="1"/>
    <col min="258" max="262" width="34.75" style="173" customWidth="1"/>
    <col min="263" max="512" width="8.75" style="173"/>
    <col min="513" max="513" width="2.625" style="173" customWidth="1"/>
    <col min="514" max="518" width="34.75" style="173" customWidth="1"/>
    <col min="519" max="768" width="8.75" style="173"/>
    <col min="769" max="769" width="2.625" style="173" customWidth="1"/>
    <col min="770" max="774" width="34.75" style="173" customWidth="1"/>
    <col min="775" max="1024" width="8.75" style="173"/>
    <col min="1025" max="1025" width="2.625" style="173" customWidth="1"/>
    <col min="1026" max="1030" width="34.75" style="173" customWidth="1"/>
    <col min="1031" max="1280" width="8.75" style="173"/>
    <col min="1281" max="1281" width="2.625" style="173" customWidth="1"/>
    <col min="1282" max="1286" width="34.75" style="173" customWidth="1"/>
    <col min="1287" max="1536" width="8.75" style="173"/>
    <col min="1537" max="1537" width="2.625" style="173" customWidth="1"/>
    <col min="1538" max="1542" width="34.75" style="173" customWidth="1"/>
    <col min="1543" max="1792" width="8.75" style="173"/>
    <col min="1793" max="1793" width="2.625" style="173" customWidth="1"/>
    <col min="1794" max="1798" width="34.75" style="173" customWidth="1"/>
    <col min="1799" max="2048" width="8.75" style="173"/>
    <col min="2049" max="2049" width="2.625" style="173" customWidth="1"/>
    <col min="2050" max="2054" width="34.75" style="173" customWidth="1"/>
    <col min="2055" max="2304" width="8.75" style="173"/>
    <col min="2305" max="2305" width="2.625" style="173" customWidth="1"/>
    <col min="2306" max="2310" width="34.75" style="173" customWidth="1"/>
    <col min="2311" max="2560" width="8.75" style="173"/>
    <col min="2561" max="2561" width="2.625" style="173" customWidth="1"/>
    <col min="2562" max="2566" width="34.75" style="173" customWidth="1"/>
    <col min="2567" max="2816" width="8.75" style="173"/>
    <col min="2817" max="2817" width="2.625" style="173" customWidth="1"/>
    <col min="2818" max="2822" width="34.75" style="173" customWidth="1"/>
    <col min="2823" max="3072" width="8.75" style="173"/>
    <col min="3073" max="3073" width="2.625" style="173" customWidth="1"/>
    <col min="3074" max="3078" width="34.75" style="173" customWidth="1"/>
    <col min="3079" max="3328" width="8.75" style="173"/>
    <col min="3329" max="3329" width="2.625" style="173" customWidth="1"/>
    <col min="3330" max="3334" width="34.75" style="173" customWidth="1"/>
    <col min="3335" max="3584" width="8.75" style="173"/>
    <col min="3585" max="3585" width="2.625" style="173" customWidth="1"/>
    <col min="3586" max="3590" width="34.75" style="173" customWidth="1"/>
    <col min="3591" max="3840" width="8.75" style="173"/>
    <col min="3841" max="3841" width="2.625" style="173" customWidth="1"/>
    <col min="3842" max="3846" width="34.75" style="173" customWidth="1"/>
    <col min="3847" max="4096" width="8.75" style="173"/>
    <col min="4097" max="4097" width="2.625" style="173" customWidth="1"/>
    <col min="4098" max="4102" width="34.75" style="173" customWidth="1"/>
    <col min="4103" max="4352" width="8.75" style="173"/>
    <col min="4353" max="4353" width="2.625" style="173" customWidth="1"/>
    <col min="4354" max="4358" width="34.75" style="173" customWidth="1"/>
    <col min="4359" max="4608" width="8.75" style="173"/>
    <col min="4609" max="4609" width="2.625" style="173" customWidth="1"/>
    <col min="4610" max="4614" width="34.75" style="173" customWidth="1"/>
    <col min="4615" max="4864" width="8.75" style="173"/>
    <col min="4865" max="4865" width="2.625" style="173" customWidth="1"/>
    <col min="4866" max="4870" width="34.75" style="173" customWidth="1"/>
    <col min="4871" max="5120" width="8.75" style="173"/>
    <col min="5121" max="5121" width="2.625" style="173" customWidth="1"/>
    <col min="5122" max="5126" width="34.75" style="173" customWidth="1"/>
    <col min="5127" max="5376" width="8.75" style="173"/>
    <col min="5377" max="5377" width="2.625" style="173" customWidth="1"/>
    <col min="5378" max="5382" width="34.75" style="173" customWidth="1"/>
    <col min="5383" max="5632" width="8.75" style="173"/>
    <col min="5633" max="5633" width="2.625" style="173" customWidth="1"/>
    <col min="5634" max="5638" width="34.75" style="173" customWidth="1"/>
    <col min="5639" max="5888" width="8.75" style="173"/>
    <col min="5889" max="5889" width="2.625" style="173" customWidth="1"/>
    <col min="5890" max="5894" width="34.75" style="173" customWidth="1"/>
    <col min="5895" max="6144" width="8.75" style="173"/>
    <col min="6145" max="6145" width="2.625" style="173" customWidth="1"/>
    <col min="6146" max="6150" width="34.75" style="173" customWidth="1"/>
    <col min="6151" max="6400" width="8.75" style="173"/>
    <col min="6401" max="6401" width="2.625" style="173" customWidth="1"/>
    <col min="6402" max="6406" width="34.75" style="173" customWidth="1"/>
    <col min="6407" max="6656" width="8.75" style="173"/>
    <col min="6657" max="6657" width="2.625" style="173" customWidth="1"/>
    <col min="6658" max="6662" width="34.75" style="173" customWidth="1"/>
    <col min="6663" max="6912" width="8.75" style="173"/>
    <col min="6913" max="6913" width="2.625" style="173" customWidth="1"/>
    <col min="6914" max="6918" width="34.75" style="173" customWidth="1"/>
    <col min="6919" max="7168" width="8.75" style="173"/>
    <col min="7169" max="7169" width="2.625" style="173" customWidth="1"/>
    <col min="7170" max="7174" width="34.75" style="173" customWidth="1"/>
    <col min="7175" max="7424" width="8.75" style="173"/>
    <col min="7425" max="7425" width="2.625" style="173" customWidth="1"/>
    <col min="7426" max="7430" width="34.75" style="173" customWidth="1"/>
    <col min="7431" max="7680" width="8.75" style="173"/>
    <col min="7681" max="7681" width="2.625" style="173" customWidth="1"/>
    <col min="7682" max="7686" width="34.75" style="173" customWidth="1"/>
    <col min="7687" max="7936" width="8.75" style="173"/>
    <col min="7937" max="7937" width="2.625" style="173" customWidth="1"/>
    <col min="7938" max="7942" width="34.75" style="173" customWidth="1"/>
    <col min="7943" max="8192" width="8.75" style="173"/>
    <col min="8193" max="8193" width="2.625" style="173" customWidth="1"/>
    <col min="8194" max="8198" width="34.75" style="173" customWidth="1"/>
    <col min="8199" max="8448" width="8.75" style="173"/>
    <col min="8449" max="8449" width="2.625" style="173" customWidth="1"/>
    <col min="8450" max="8454" width="34.75" style="173" customWidth="1"/>
    <col min="8455" max="8704" width="8.75" style="173"/>
    <col min="8705" max="8705" width="2.625" style="173" customWidth="1"/>
    <col min="8706" max="8710" width="34.75" style="173" customWidth="1"/>
    <col min="8711" max="8960" width="8.75" style="173"/>
    <col min="8961" max="8961" width="2.625" style="173" customWidth="1"/>
    <col min="8962" max="8966" width="34.75" style="173" customWidth="1"/>
    <col min="8967" max="9216" width="8.75" style="173"/>
    <col min="9217" max="9217" width="2.625" style="173" customWidth="1"/>
    <col min="9218" max="9222" width="34.75" style="173" customWidth="1"/>
    <col min="9223" max="9472" width="8.75" style="173"/>
    <col min="9473" max="9473" width="2.625" style="173" customWidth="1"/>
    <col min="9474" max="9478" width="34.75" style="173" customWidth="1"/>
    <col min="9479" max="9728" width="8.75" style="173"/>
    <col min="9729" max="9729" width="2.625" style="173" customWidth="1"/>
    <col min="9730" max="9734" width="34.75" style="173" customWidth="1"/>
    <col min="9735" max="9984" width="8.75" style="173"/>
    <col min="9985" max="9985" width="2.625" style="173" customWidth="1"/>
    <col min="9986" max="9990" width="34.75" style="173" customWidth="1"/>
    <col min="9991" max="10240" width="8.75" style="173"/>
    <col min="10241" max="10241" width="2.625" style="173" customWidth="1"/>
    <col min="10242" max="10246" width="34.75" style="173" customWidth="1"/>
    <col min="10247" max="10496" width="8.75" style="173"/>
    <col min="10497" max="10497" width="2.625" style="173" customWidth="1"/>
    <col min="10498" max="10502" width="34.75" style="173" customWidth="1"/>
    <col min="10503" max="10752" width="8.75" style="173"/>
    <col min="10753" max="10753" width="2.625" style="173" customWidth="1"/>
    <col min="10754" max="10758" width="34.75" style="173" customWidth="1"/>
    <col min="10759" max="11008" width="8.75" style="173"/>
    <col min="11009" max="11009" width="2.625" style="173" customWidth="1"/>
    <col min="11010" max="11014" width="34.75" style="173" customWidth="1"/>
    <col min="11015" max="11264" width="8.75" style="173"/>
    <col min="11265" max="11265" width="2.625" style="173" customWidth="1"/>
    <col min="11266" max="11270" width="34.75" style="173" customWidth="1"/>
    <col min="11271" max="11520" width="8.75" style="173"/>
    <col min="11521" max="11521" width="2.625" style="173" customWidth="1"/>
    <col min="11522" max="11526" width="34.75" style="173" customWidth="1"/>
    <col min="11527" max="11776" width="8.75" style="173"/>
    <col min="11777" max="11777" width="2.625" style="173" customWidth="1"/>
    <col min="11778" max="11782" width="34.75" style="173" customWidth="1"/>
    <col min="11783" max="12032" width="8.75" style="173"/>
    <col min="12033" max="12033" width="2.625" style="173" customWidth="1"/>
    <col min="12034" max="12038" width="34.75" style="173" customWidth="1"/>
    <col min="12039" max="12288" width="8.75" style="173"/>
    <col min="12289" max="12289" width="2.625" style="173" customWidth="1"/>
    <col min="12290" max="12294" width="34.75" style="173" customWidth="1"/>
    <col min="12295" max="12544" width="8.75" style="173"/>
    <col min="12545" max="12545" width="2.625" style="173" customWidth="1"/>
    <col min="12546" max="12550" width="34.75" style="173" customWidth="1"/>
    <col min="12551" max="12800" width="8.75" style="173"/>
    <col min="12801" max="12801" width="2.625" style="173" customWidth="1"/>
    <col min="12802" max="12806" width="34.75" style="173" customWidth="1"/>
    <col min="12807" max="13056" width="8.75" style="173"/>
    <col min="13057" max="13057" width="2.625" style="173" customWidth="1"/>
    <col min="13058" max="13062" width="34.75" style="173" customWidth="1"/>
    <col min="13063" max="13312" width="8.75" style="173"/>
    <col min="13313" max="13313" width="2.625" style="173" customWidth="1"/>
    <col min="13314" max="13318" width="34.75" style="173" customWidth="1"/>
    <col min="13319" max="13568" width="8.75" style="173"/>
    <col min="13569" max="13569" width="2.625" style="173" customWidth="1"/>
    <col min="13570" max="13574" width="34.75" style="173" customWidth="1"/>
    <col min="13575" max="13824" width="8.75" style="173"/>
    <col min="13825" max="13825" width="2.625" style="173" customWidth="1"/>
    <col min="13826" max="13830" width="34.75" style="173" customWidth="1"/>
    <col min="13831" max="14080" width="8.75" style="173"/>
    <col min="14081" max="14081" width="2.625" style="173" customWidth="1"/>
    <col min="14082" max="14086" width="34.75" style="173" customWidth="1"/>
    <col min="14087" max="14336" width="8.75" style="173"/>
    <col min="14337" max="14337" width="2.625" style="173" customWidth="1"/>
    <col min="14338" max="14342" width="34.75" style="173" customWidth="1"/>
    <col min="14343" max="14592" width="8.75" style="173"/>
    <col min="14593" max="14593" width="2.625" style="173" customWidth="1"/>
    <col min="14594" max="14598" width="34.75" style="173" customWidth="1"/>
    <col min="14599" max="14848" width="8.75" style="173"/>
    <col min="14849" max="14849" width="2.625" style="173" customWidth="1"/>
    <col min="14850" max="14854" width="34.75" style="173" customWidth="1"/>
    <col min="14855" max="15104" width="8.75" style="173"/>
    <col min="15105" max="15105" width="2.625" style="173" customWidth="1"/>
    <col min="15106" max="15110" width="34.75" style="173" customWidth="1"/>
    <col min="15111" max="15360" width="8.75" style="173"/>
    <col min="15361" max="15361" width="2.625" style="173" customWidth="1"/>
    <col min="15362" max="15366" width="34.75" style="173" customWidth="1"/>
    <col min="15367" max="15616" width="8.75" style="173"/>
    <col min="15617" max="15617" width="2.625" style="173" customWidth="1"/>
    <col min="15618" max="15622" width="34.75" style="173" customWidth="1"/>
    <col min="15623" max="15872" width="8.75" style="173"/>
    <col min="15873" max="15873" width="2.625" style="173" customWidth="1"/>
    <col min="15874" max="15878" width="34.75" style="173" customWidth="1"/>
    <col min="15879" max="16128" width="8.75" style="173"/>
    <col min="16129" max="16129" width="2.625" style="173" customWidth="1"/>
    <col min="16130" max="16134" width="34.75" style="173" customWidth="1"/>
    <col min="16135" max="16384" width="8.75" style="173"/>
  </cols>
  <sheetData>
    <row r="2" spans="1:6" s="175" customFormat="1">
      <c r="A2" s="176"/>
      <c r="B2" s="182"/>
      <c r="C2" s="182"/>
      <c r="D2" s="182"/>
      <c r="E2" s="182"/>
    </row>
    <row r="3" spans="1:6" s="175" customFormat="1" ht="33" customHeight="1">
      <c r="A3" s="176"/>
      <c r="B3" s="183" t="s">
        <v>138</v>
      </c>
      <c r="C3" s="183"/>
      <c r="D3" s="183"/>
      <c r="E3" s="183"/>
      <c r="F3" s="183"/>
    </row>
    <row r="4" spans="1:6" s="175" customFormat="1" ht="16.95">
      <c r="A4" s="177"/>
      <c r="B4" s="184"/>
      <c r="C4" s="182"/>
      <c r="D4" s="182"/>
      <c r="E4" s="182"/>
    </row>
    <row r="5" spans="1:6" s="175" customFormat="1" ht="33" customHeight="1">
      <c r="A5" s="178"/>
      <c r="B5" s="185" t="s">
        <v>141</v>
      </c>
      <c r="C5" s="195" t="s">
        <v>143</v>
      </c>
      <c r="D5" s="195" t="s">
        <v>80</v>
      </c>
      <c r="E5" s="203" t="s">
        <v>144</v>
      </c>
      <c r="F5" s="203" t="s">
        <v>15</v>
      </c>
    </row>
    <row r="6" spans="1:6" s="175" customFormat="1" ht="33" customHeight="1">
      <c r="A6" s="179"/>
      <c r="B6" s="186" t="s">
        <v>145</v>
      </c>
      <c r="C6" s="196" t="s">
        <v>146</v>
      </c>
      <c r="D6" s="196" t="s">
        <v>147</v>
      </c>
      <c r="E6" s="204" t="s">
        <v>148</v>
      </c>
      <c r="F6" s="204"/>
    </row>
    <row r="7" spans="1:6" s="175" customFormat="1" ht="33" customHeight="1">
      <c r="A7" s="178"/>
      <c r="B7" s="187" t="s">
        <v>14</v>
      </c>
      <c r="C7" s="197" t="s">
        <v>149</v>
      </c>
      <c r="D7" s="197" t="s">
        <v>124</v>
      </c>
      <c r="E7" s="205" t="s">
        <v>150</v>
      </c>
      <c r="F7" s="210" t="s">
        <v>307</v>
      </c>
    </row>
    <row r="8" spans="1:6" s="175" customFormat="1" ht="33" customHeight="1">
      <c r="A8" s="180"/>
      <c r="B8" s="188" t="s">
        <v>151</v>
      </c>
      <c r="C8" s="198" t="s">
        <v>152</v>
      </c>
      <c r="D8" s="200"/>
      <c r="E8" s="206" t="s">
        <v>154</v>
      </c>
      <c r="F8" s="211" t="s">
        <v>155</v>
      </c>
    </row>
    <row r="9" spans="1:6" s="175" customFormat="1" ht="33" customHeight="1">
      <c r="A9" s="179"/>
      <c r="B9" s="188" t="s">
        <v>43</v>
      </c>
      <c r="C9" s="199" t="s">
        <v>156</v>
      </c>
      <c r="D9" s="199" t="s">
        <v>121</v>
      </c>
      <c r="E9" s="206" t="s">
        <v>158</v>
      </c>
      <c r="F9" s="206" t="s">
        <v>159</v>
      </c>
    </row>
    <row r="10" spans="1:6" s="175" customFormat="1" ht="33" customHeight="1">
      <c r="A10" s="179"/>
      <c r="B10" s="188" t="s">
        <v>45</v>
      </c>
      <c r="C10" s="200"/>
      <c r="D10" s="200"/>
      <c r="E10" s="206" t="s">
        <v>160</v>
      </c>
      <c r="F10" s="206" t="s">
        <v>161</v>
      </c>
    </row>
    <row r="11" spans="1:6" s="175" customFormat="1" ht="33" customHeight="1">
      <c r="A11" s="181"/>
      <c r="B11" s="189" t="s">
        <v>163</v>
      </c>
      <c r="C11" s="199" t="s">
        <v>164</v>
      </c>
      <c r="D11" s="199" t="s">
        <v>165</v>
      </c>
      <c r="E11" s="206" t="s">
        <v>167</v>
      </c>
      <c r="F11" s="206" t="s">
        <v>169</v>
      </c>
    </row>
    <row r="12" spans="1:6" s="175" customFormat="1" ht="33" customHeight="1">
      <c r="A12" s="181"/>
      <c r="B12" s="188" t="s">
        <v>170</v>
      </c>
      <c r="C12" s="200"/>
      <c r="D12" s="200"/>
      <c r="E12" s="206" t="s">
        <v>47</v>
      </c>
      <c r="F12" s="206" t="s">
        <v>172</v>
      </c>
    </row>
    <row r="13" spans="1:6" s="175" customFormat="1" ht="33" customHeight="1">
      <c r="A13" s="181"/>
      <c r="B13" s="188" t="s">
        <v>174</v>
      </c>
      <c r="C13" s="198" t="s">
        <v>175</v>
      </c>
      <c r="D13" s="198" t="s">
        <v>24</v>
      </c>
      <c r="E13" s="206" t="s">
        <v>176</v>
      </c>
      <c r="F13" s="206" t="s">
        <v>178</v>
      </c>
    </row>
    <row r="14" spans="1:6" s="175" customFormat="1" ht="33" customHeight="1">
      <c r="A14" s="181"/>
      <c r="B14" s="188" t="s">
        <v>37</v>
      </c>
      <c r="C14" s="198" t="s">
        <v>179</v>
      </c>
      <c r="D14" s="198" t="s">
        <v>182</v>
      </c>
      <c r="E14" s="206" t="s">
        <v>183</v>
      </c>
      <c r="F14" s="206" t="s">
        <v>185</v>
      </c>
    </row>
    <row r="15" spans="1:6" s="175" customFormat="1" ht="33" customHeight="1">
      <c r="A15" s="181"/>
      <c r="B15" s="188" t="s">
        <v>186</v>
      </c>
      <c r="C15" s="198"/>
      <c r="D15" s="198" t="s">
        <v>187</v>
      </c>
      <c r="E15" s="207" t="s">
        <v>189</v>
      </c>
      <c r="F15" s="206" t="s">
        <v>190</v>
      </c>
    </row>
    <row r="16" spans="1:6" s="175" customFormat="1" ht="33" customHeight="1">
      <c r="A16" s="181"/>
      <c r="B16" s="189" t="s">
        <v>191</v>
      </c>
      <c r="C16" s="198"/>
      <c r="D16" s="198" t="s">
        <v>192</v>
      </c>
      <c r="E16" s="208"/>
      <c r="F16" s="206" t="s">
        <v>193</v>
      </c>
    </row>
    <row r="17" spans="1:6" s="175" customFormat="1" ht="33" customHeight="1">
      <c r="A17" s="181"/>
      <c r="B17" s="188" t="s">
        <v>139</v>
      </c>
      <c r="C17" s="198"/>
      <c r="D17" s="198" t="s">
        <v>195</v>
      </c>
      <c r="E17" s="206" t="s">
        <v>196</v>
      </c>
      <c r="F17" s="206" t="s">
        <v>197</v>
      </c>
    </row>
    <row r="18" spans="1:6" s="175" customFormat="1" ht="33" customHeight="1">
      <c r="A18" s="181"/>
      <c r="B18" s="188" t="s">
        <v>173</v>
      </c>
      <c r="C18" s="198"/>
      <c r="D18" s="198"/>
      <c r="E18" s="206" t="s">
        <v>114</v>
      </c>
      <c r="F18" s="206" t="s">
        <v>198</v>
      </c>
    </row>
    <row r="19" spans="1:6" s="175" customFormat="1" ht="33" customHeight="1">
      <c r="A19" s="179"/>
      <c r="B19" s="188" t="s">
        <v>199</v>
      </c>
      <c r="C19" s="198"/>
      <c r="D19" s="198"/>
      <c r="E19" s="206"/>
      <c r="F19" s="206" t="s">
        <v>201</v>
      </c>
    </row>
    <row r="20" spans="1:6" s="175" customFormat="1" ht="33" customHeight="1">
      <c r="A20" s="179"/>
      <c r="B20" s="188" t="s">
        <v>202</v>
      </c>
      <c r="C20" s="198"/>
      <c r="D20" s="198"/>
      <c r="E20" s="206"/>
      <c r="F20" s="206" t="s">
        <v>203</v>
      </c>
    </row>
    <row r="21" spans="1:6" s="175" customFormat="1" ht="33" customHeight="1">
      <c r="A21" s="179"/>
      <c r="B21" s="188"/>
      <c r="C21" s="198"/>
      <c r="D21" s="198"/>
      <c r="E21" s="206"/>
      <c r="F21" s="206"/>
    </row>
    <row r="22" spans="1:6" s="175" customFormat="1" ht="33" customHeight="1">
      <c r="A22" s="179"/>
      <c r="B22" s="186"/>
      <c r="C22" s="196"/>
      <c r="D22" s="196"/>
      <c r="E22" s="204"/>
      <c r="F22" s="204"/>
    </row>
    <row r="23" spans="1:6" s="175" customFormat="1" ht="41.25" customHeight="1">
      <c r="A23" s="179"/>
      <c r="B23" s="190"/>
      <c r="C23" s="201" t="s">
        <v>171</v>
      </c>
      <c r="D23" s="201" t="s">
        <v>171</v>
      </c>
      <c r="E23" s="209"/>
      <c r="F23" s="209"/>
    </row>
    <row r="24" spans="1:6" s="175" customFormat="1" ht="14.4">
      <c r="B24" s="191"/>
      <c r="C24" s="191"/>
      <c r="D24" s="191"/>
      <c r="E24" s="191"/>
    </row>
    <row r="25" spans="1:6" s="175" customFormat="1" ht="14.4">
      <c r="B25" s="192"/>
      <c r="C25" s="192"/>
      <c r="D25" s="202"/>
      <c r="E25" s="192"/>
    </row>
    <row r="26" spans="1:6" s="175" customFormat="1" ht="14.4">
      <c r="B26" s="192"/>
      <c r="C26" s="192"/>
      <c r="D26" s="192"/>
      <c r="E26" s="192"/>
    </row>
    <row r="27" spans="1:6">
      <c r="A27" s="177"/>
      <c r="B27" s="193"/>
      <c r="C27" s="193"/>
      <c r="D27" s="193"/>
      <c r="E27" s="193"/>
    </row>
    <row r="28" spans="1:6">
      <c r="A28" s="177"/>
      <c r="B28" s="193"/>
      <c r="C28" s="193"/>
      <c r="D28" s="193"/>
      <c r="E28" s="193"/>
    </row>
    <row r="29" spans="1:6">
      <c r="A29" s="177"/>
      <c r="B29" s="194"/>
      <c r="C29" s="194"/>
      <c r="D29" s="194"/>
      <c r="E29" s="194"/>
      <c r="F29" s="194"/>
    </row>
    <row r="30" spans="1:6">
      <c r="A30" s="177"/>
      <c r="B30" s="193"/>
      <c r="C30" s="193"/>
      <c r="D30" s="193"/>
      <c r="E30" s="193"/>
    </row>
    <row r="31" spans="1:6">
      <c r="A31" s="177"/>
      <c r="B31" s="193"/>
      <c r="C31" s="193"/>
      <c r="D31" s="193"/>
      <c r="E31" s="193"/>
    </row>
    <row r="32" spans="1:6">
      <c r="A32" s="177"/>
      <c r="B32" s="193"/>
      <c r="C32" s="193"/>
      <c r="D32" s="193"/>
      <c r="E32" s="193"/>
    </row>
    <row r="33" spans="1:5">
      <c r="A33" s="177"/>
      <c r="B33" s="193"/>
      <c r="C33" s="193"/>
      <c r="D33" s="193"/>
      <c r="E33" s="193"/>
    </row>
    <row r="34" spans="1:5">
      <c r="A34" s="177"/>
      <c r="B34" s="193"/>
      <c r="C34" s="193"/>
      <c r="D34" s="193"/>
      <c r="E34" s="193"/>
    </row>
    <row r="35" spans="1:5">
      <c r="A35" s="177"/>
      <c r="B35" s="193"/>
      <c r="C35" s="193"/>
      <c r="D35" s="193"/>
      <c r="E35" s="193"/>
    </row>
    <row r="36" spans="1:5">
      <c r="A36" s="177"/>
      <c r="B36" s="193"/>
      <c r="C36" s="193"/>
      <c r="D36" s="193"/>
      <c r="E36" s="193"/>
    </row>
    <row r="37" spans="1:5">
      <c r="A37" s="177"/>
      <c r="B37" s="193"/>
      <c r="C37" s="193"/>
      <c r="D37" s="193"/>
      <c r="E37" s="193"/>
    </row>
    <row r="38" spans="1:5">
      <c r="A38" s="177"/>
      <c r="B38" s="193"/>
      <c r="C38" s="193"/>
      <c r="D38" s="193"/>
      <c r="E38" s="193"/>
    </row>
    <row r="39" spans="1:5">
      <c r="A39" s="177"/>
      <c r="B39" s="193"/>
      <c r="C39" s="193"/>
      <c r="D39" s="193"/>
      <c r="E39" s="193"/>
    </row>
    <row r="40" spans="1:5">
      <c r="A40" s="177"/>
      <c r="B40" s="193"/>
      <c r="C40" s="193"/>
      <c r="D40" s="193"/>
      <c r="E40" s="193"/>
    </row>
    <row r="41" spans="1:5">
      <c r="A41" s="177"/>
      <c r="B41" s="193"/>
      <c r="C41" s="193"/>
      <c r="D41" s="193"/>
      <c r="E41" s="193"/>
    </row>
    <row r="42" spans="1:5">
      <c r="A42" s="177"/>
      <c r="B42" s="193"/>
      <c r="C42" s="193"/>
      <c r="D42" s="193"/>
      <c r="E42" s="193"/>
    </row>
    <row r="43" spans="1:5">
      <c r="A43" s="177"/>
      <c r="B43" s="193"/>
      <c r="C43" s="193"/>
      <c r="D43" s="193"/>
      <c r="E43" s="193"/>
    </row>
    <row r="44" spans="1:5">
      <c r="A44" s="177"/>
      <c r="B44" s="193"/>
      <c r="C44" s="193"/>
      <c r="D44" s="193"/>
      <c r="E44" s="193"/>
    </row>
    <row r="45" spans="1:5">
      <c r="A45" s="177"/>
      <c r="B45" s="193"/>
      <c r="C45" s="193"/>
      <c r="D45" s="193"/>
      <c r="E45" s="193"/>
    </row>
    <row r="46" spans="1:5">
      <c r="A46" s="177"/>
      <c r="B46" s="193"/>
      <c r="C46" s="193"/>
      <c r="D46" s="193"/>
      <c r="E46" s="193"/>
    </row>
    <row r="47" spans="1:5">
      <c r="A47" s="177"/>
      <c r="B47" s="193"/>
      <c r="C47" s="193"/>
      <c r="D47" s="193"/>
      <c r="E47" s="193"/>
    </row>
    <row r="48" spans="1:5">
      <c r="A48" s="177"/>
      <c r="B48" s="193"/>
      <c r="C48" s="193"/>
      <c r="D48" s="193"/>
      <c r="E48" s="193"/>
    </row>
    <row r="49" spans="1:5">
      <c r="A49" s="177"/>
      <c r="B49" s="193"/>
      <c r="C49" s="193"/>
      <c r="D49" s="193"/>
      <c r="E49" s="193"/>
    </row>
    <row r="50" spans="1:5">
      <c r="A50" s="177"/>
      <c r="B50" s="193"/>
      <c r="C50" s="193"/>
      <c r="D50" s="193"/>
      <c r="E50" s="193"/>
    </row>
    <row r="51" spans="1:5">
      <c r="A51" s="177"/>
      <c r="B51" s="193"/>
      <c r="C51" s="193"/>
      <c r="D51" s="193"/>
      <c r="E51" s="193"/>
    </row>
    <row r="52" spans="1:5">
      <c r="A52" s="177"/>
      <c r="B52" s="193"/>
      <c r="C52" s="193"/>
      <c r="D52" s="193"/>
      <c r="E52" s="193"/>
    </row>
    <row r="53" spans="1:5">
      <c r="A53" s="177"/>
      <c r="B53" s="193"/>
      <c r="C53" s="193"/>
      <c r="D53" s="193"/>
      <c r="E53" s="193"/>
    </row>
    <row r="54" spans="1:5">
      <c r="A54" s="177"/>
      <c r="B54" s="193"/>
      <c r="C54" s="193"/>
      <c r="D54" s="193"/>
      <c r="E54" s="193"/>
    </row>
    <row r="55" spans="1:5">
      <c r="A55" s="177"/>
      <c r="B55" s="193"/>
      <c r="C55" s="193"/>
      <c r="D55" s="193"/>
      <c r="E55" s="193"/>
    </row>
    <row r="56" spans="1:5">
      <c r="A56" s="177"/>
      <c r="B56" s="193"/>
      <c r="C56" s="193"/>
      <c r="D56" s="193"/>
      <c r="E56" s="193"/>
    </row>
    <row r="57" spans="1:5">
      <c r="A57" s="177"/>
      <c r="B57" s="193"/>
      <c r="C57" s="193"/>
      <c r="D57" s="193"/>
      <c r="E57" s="193"/>
    </row>
    <row r="58" spans="1:5">
      <c r="A58" s="177"/>
      <c r="B58" s="193"/>
      <c r="C58" s="193"/>
      <c r="D58" s="193"/>
      <c r="E58" s="193"/>
    </row>
    <row r="59" spans="1:5">
      <c r="A59" s="177"/>
      <c r="B59" s="193"/>
      <c r="C59" s="193"/>
      <c r="D59" s="193"/>
      <c r="E59" s="193"/>
    </row>
    <row r="60" spans="1:5">
      <c r="A60" s="177"/>
      <c r="B60" s="193"/>
      <c r="C60" s="193"/>
      <c r="D60" s="193"/>
      <c r="E60" s="193"/>
    </row>
    <row r="61" spans="1:5">
      <c r="A61" s="177"/>
      <c r="B61" s="193"/>
      <c r="C61" s="193"/>
      <c r="D61" s="193"/>
      <c r="E61" s="193"/>
    </row>
    <row r="62" spans="1:5">
      <c r="A62" s="177"/>
      <c r="B62" s="193"/>
      <c r="C62" s="193"/>
      <c r="D62" s="193"/>
      <c r="E62" s="193"/>
    </row>
    <row r="63" spans="1:5">
      <c r="A63" s="177"/>
      <c r="B63" s="193"/>
      <c r="C63" s="193"/>
      <c r="D63" s="193"/>
      <c r="E63" s="193"/>
    </row>
    <row r="64" spans="1:5">
      <c r="A64" s="177"/>
      <c r="B64" s="193"/>
      <c r="C64" s="193"/>
      <c r="D64" s="193"/>
      <c r="E64" s="193"/>
    </row>
    <row r="65" spans="1:5">
      <c r="A65" s="177"/>
      <c r="B65" s="193"/>
      <c r="C65" s="193"/>
      <c r="D65" s="193"/>
      <c r="E65" s="193"/>
    </row>
    <row r="66" spans="1:5">
      <c r="A66" s="177"/>
      <c r="B66" s="193"/>
      <c r="C66" s="193"/>
      <c r="D66" s="193"/>
      <c r="E66" s="193"/>
    </row>
    <row r="67" spans="1:5">
      <c r="A67" s="177"/>
      <c r="B67" s="193"/>
      <c r="C67" s="193"/>
      <c r="D67" s="193"/>
      <c r="E67" s="193"/>
    </row>
    <row r="68" spans="1:5">
      <c r="A68" s="177"/>
      <c r="B68" s="193"/>
      <c r="C68" s="193"/>
      <c r="D68" s="193"/>
      <c r="E68" s="193"/>
    </row>
    <row r="69" spans="1:5">
      <c r="A69" s="177"/>
      <c r="B69" s="193"/>
      <c r="C69" s="193"/>
      <c r="D69" s="193"/>
      <c r="E69" s="193"/>
    </row>
    <row r="70" spans="1:5">
      <c r="A70" s="177"/>
      <c r="B70" s="193"/>
      <c r="C70" s="193"/>
      <c r="D70" s="193"/>
      <c r="E70" s="193"/>
    </row>
    <row r="71" spans="1:5">
      <c r="A71" s="177"/>
      <c r="B71" s="193"/>
      <c r="C71" s="193"/>
      <c r="D71" s="193"/>
      <c r="E71" s="193"/>
    </row>
    <row r="72" spans="1:5">
      <c r="A72" s="177"/>
      <c r="B72" s="193"/>
      <c r="C72" s="193"/>
      <c r="D72" s="193"/>
      <c r="E72" s="193"/>
    </row>
    <row r="73" spans="1:5">
      <c r="A73" s="177"/>
      <c r="B73" s="193"/>
      <c r="C73" s="193"/>
      <c r="D73" s="193"/>
      <c r="E73" s="193"/>
    </row>
    <row r="74" spans="1:5">
      <c r="A74" s="177"/>
      <c r="B74" s="193"/>
      <c r="C74" s="193"/>
      <c r="D74" s="193"/>
      <c r="E74" s="193"/>
    </row>
    <row r="75" spans="1:5">
      <c r="A75" s="177"/>
      <c r="B75" s="193"/>
      <c r="C75" s="193"/>
      <c r="D75" s="193"/>
      <c r="E75" s="193"/>
    </row>
    <row r="76" spans="1:5">
      <c r="A76" s="177"/>
      <c r="B76" s="193"/>
      <c r="C76" s="193"/>
      <c r="D76" s="193"/>
      <c r="E76" s="193"/>
    </row>
    <row r="77" spans="1:5">
      <c r="A77" s="177"/>
      <c r="B77" s="193"/>
      <c r="C77" s="193"/>
      <c r="D77" s="193"/>
      <c r="E77" s="193"/>
    </row>
    <row r="78" spans="1:5">
      <c r="A78" s="177"/>
      <c r="B78" s="193"/>
      <c r="C78" s="193"/>
      <c r="D78" s="193"/>
      <c r="E78" s="193"/>
    </row>
    <row r="79" spans="1:5">
      <c r="A79" s="177"/>
      <c r="B79" s="193"/>
      <c r="C79" s="193"/>
      <c r="D79" s="193"/>
      <c r="E79" s="193"/>
    </row>
    <row r="80" spans="1:5">
      <c r="A80" s="177"/>
      <c r="B80" s="193"/>
      <c r="C80" s="193"/>
      <c r="D80" s="193"/>
      <c r="E80" s="193"/>
    </row>
    <row r="81" spans="1:5">
      <c r="A81" s="177"/>
      <c r="B81" s="193"/>
      <c r="C81" s="193"/>
      <c r="D81" s="193"/>
      <c r="E81" s="193"/>
    </row>
    <row r="82" spans="1:5">
      <c r="A82" s="177"/>
      <c r="B82" s="193"/>
      <c r="C82" s="193"/>
      <c r="D82" s="193"/>
      <c r="E82" s="193"/>
    </row>
    <row r="83" spans="1:5">
      <c r="A83" s="177"/>
      <c r="B83" s="193"/>
      <c r="C83" s="193"/>
      <c r="D83" s="193"/>
      <c r="E83" s="193"/>
    </row>
    <row r="84" spans="1:5">
      <c r="A84" s="177"/>
      <c r="B84" s="193"/>
      <c r="C84" s="193"/>
      <c r="D84" s="193"/>
      <c r="E84" s="193"/>
    </row>
    <row r="85" spans="1:5">
      <c r="A85" s="177"/>
      <c r="B85" s="193"/>
      <c r="C85" s="193"/>
      <c r="D85" s="193"/>
      <c r="E85" s="193"/>
    </row>
    <row r="86" spans="1:5">
      <c r="A86" s="177"/>
      <c r="B86" s="193"/>
      <c r="C86" s="193"/>
      <c r="D86" s="193"/>
      <c r="E86" s="193"/>
    </row>
    <row r="87" spans="1:5">
      <c r="A87" s="177"/>
      <c r="B87" s="193"/>
      <c r="C87" s="193"/>
      <c r="D87" s="193"/>
      <c r="E87" s="193"/>
    </row>
    <row r="88" spans="1:5">
      <c r="A88" s="177"/>
      <c r="B88" s="193"/>
      <c r="C88" s="193"/>
      <c r="D88" s="193"/>
      <c r="E88" s="193"/>
    </row>
    <row r="89" spans="1:5">
      <c r="A89" s="177"/>
      <c r="B89" s="193"/>
      <c r="C89" s="193"/>
      <c r="D89" s="193"/>
      <c r="E89" s="193"/>
    </row>
    <row r="90" spans="1:5">
      <c r="A90" s="177"/>
      <c r="B90" s="193"/>
      <c r="C90" s="193"/>
      <c r="D90" s="193"/>
      <c r="E90" s="193"/>
    </row>
    <row r="91" spans="1:5">
      <c r="A91" s="177"/>
      <c r="B91" s="193"/>
      <c r="C91" s="193"/>
      <c r="D91" s="193"/>
      <c r="E91" s="193"/>
    </row>
    <row r="92" spans="1:5">
      <c r="A92" s="177"/>
      <c r="B92" s="193"/>
      <c r="C92" s="193"/>
      <c r="D92" s="193"/>
      <c r="E92" s="193"/>
    </row>
    <row r="93" spans="1:5">
      <c r="A93" s="177"/>
      <c r="B93" s="193"/>
      <c r="C93" s="193"/>
      <c r="D93" s="193"/>
      <c r="E93" s="193"/>
    </row>
    <row r="94" spans="1:5">
      <c r="A94" s="177"/>
      <c r="B94" s="193"/>
      <c r="C94" s="193"/>
      <c r="D94" s="193"/>
      <c r="E94" s="193"/>
    </row>
    <row r="95" spans="1:5">
      <c r="A95" s="177"/>
      <c r="B95" s="193"/>
      <c r="C95" s="193"/>
      <c r="D95" s="193"/>
      <c r="E95" s="193"/>
    </row>
    <row r="96" spans="1:5">
      <c r="A96" s="177"/>
      <c r="B96" s="193"/>
      <c r="C96" s="193"/>
      <c r="D96" s="193"/>
      <c r="E96" s="193"/>
    </row>
    <row r="97" spans="1:5">
      <c r="A97" s="177"/>
      <c r="B97" s="193"/>
      <c r="C97" s="193"/>
      <c r="D97" s="193"/>
      <c r="E97" s="193"/>
    </row>
    <row r="98" spans="1:5">
      <c r="A98" s="177"/>
      <c r="B98" s="193"/>
      <c r="C98" s="193"/>
      <c r="D98" s="193"/>
      <c r="E98" s="193"/>
    </row>
    <row r="99" spans="1:5">
      <c r="A99" s="177"/>
      <c r="B99" s="193"/>
      <c r="C99" s="193"/>
      <c r="D99" s="193"/>
      <c r="E99" s="193"/>
    </row>
    <row r="100" spans="1:5">
      <c r="A100" s="177"/>
      <c r="B100" s="193"/>
      <c r="C100" s="193"/>
      <c r="D100" s="193"/>
      <c r="E100" s="193"/>
    </row>
    <row r="101" spans="1:5">
      <c r="A101" s="177"/>
      <c r="B101" s="193"/>
      <c r="C101" s="193"/>
      <c r="D101" s="193"/>
      <c r="E101" s="193"/>
    </row>
    <row r="102" spans="1:5">
      <c r="A102" s="177"/>
      <c r="B102" s="193"/>
      <c r="C102" s="193"/>
      <c r="D102" s="193"/>
      <c r="E102" s="193"/>
    </row>
    <row r="103" spans="1:5">
      <c r="A103" s="177"/>
      <c r="B103" s="193"/>
      <c r="C103" s="193"/>
      <c r="D103" s="193"/>
      <c r="E103" s="193"/>
    </row>
    <row r="104" spans="1:5">
      <c r="A104" s="177"/>
      <c r="B104" s="193"/>
      <c r="C104" s="193"/>
      <c r="D104" s="193"/>
      <c r="E104" s="193"/>
    </row>
    <row r="105" spans="1:5">
      <c r="A105" s="177"/>
      <c r="B105" s="193"/>
      <c r="C105" s="193"/>
      <c r="D105" s="193"/>
      <c r="E105" s="193"/>
    </row>
    <row r="106" spans="1:5">
      <c r="A106" s="177"/>
      <c r="B106" s="193"/>
      <c r="C106" s="193"/>
      <c r="D106" s="193"/>
      <c r="E106" s="193"/>
    </row>
    <row r="107" spans="1:5">
      <c r="A107" s="177"/>
      <c r="B107" s="193"/>
      <c r="C107" s="193"/>
      <c r="D107" s="193"/>
      <c r="E107" s="193"/>
    </row>
    <row r="108" spans="1:5">
      <c r="A108" s="177"/>
      <c r="B108" s="193"/>
      <c r="C108" s="193"/>
      <c r="D108" s="193"/>
      <c r="E108" s="193"/>
    </row>
    <row r="109" spans="1:5">
      <c r="A109" s="177"/>
      <c r="B109" s="193"/>
      <c r="C109" s="193"/>
      <c r="D109" s="193"/>
      <c r="E109" s="193"/>
    </row>
    <row r="110" spans="1:5">
      <c r="A110" s="177"/>
      <c r="B110" s="193"/>
      <c r="C110" s="193"/>
      <c r="D110" s="193"/>
      <c r="E110" s="193"/>
    </row>
    <row r="111" spans="1:5">
      <c r="A111" s="177"/>
      <c r="B111" s="193"/>
      <c r="C111" s="193"/>
      <c r="D111" s="193"/>
      <c r="E111" s="193"/>
    </row>
    <row r="112" spans="1:5">
      <c r="A112" s="177"/>
      <c r="B112" s="193"/>
      <c r="C112" s="193"/>
      <c r="D112" s="193"/>
      <c r="E112" s="193"/>
    </row>
    <row r="113" spans="1:5">
      <c r="A113" s="177"/>
      <c r="B113" s="193"/>
      <c r="C113" s="193"/>
      <c r="D113" s="193"/>
      <c r="E113" s="193"/>
    </row>
    <row r="114" spans="1:5">
      <c r="A114" s="177"/>
      <c r="B114" s="193"/>
      <c r="C114" s="193"/>
      <c r="D114" s="193"/>
      <c r="E114" s="193"/>
    </row>
    <row r="115" spans="1:5">
      <c r="A115" s="177"/>
      <c r="B115" s="193"/>
      <c r="C115" s="193"/>
      <c r="D115" s="193"/>
      <c r="E115" s="193"/>
    </row>
    <row r="116" spans="1:5">
      <c r="A116" s="177"/>
      <c r="B116" s="193"/>
      <c r="C116" s="193"/>
      <c r="D116" s="193"/>
      <c r="E116" s="193"/>
    </row>
    <row r="117" spans="1:5">
      <c r="A117" s="177"/>
      <c r="B117" s="193"/>
      <c r="C117" s="193"/>
      <c r="D117" s="193"/>
      <c r="E117" s="193"/>
    </row>
    <row r="118" spans="1:5">
      <c r="A118" s="177"/>
      <c r="B118" s="193"/>
      <c r="C118" s="193"/>
      <c r="D118" s="193"/>
      <c r="E118" s="193"/>
    </row>
    <row r="119" spans="1:5">
      <c r="A119" s="177"/>
      <c r="B119" s="193"/>
      <c r="C119" s="193"/>
      <c r="D119" s="193"/>
      <c r="E119" s="193"/>
    </row>
    <row r="120" spans="1:5">
      <c r="A120" s="177"/>
      <c r="B120" s="193"/>
      <c r="C120" s="193"/>
      <c r="D120" s="193"/>
      <c r="E120" s="193"/>
    </row>
    <row r="121" spans="1:5">
      <c r="A121" s="177"/>
      <c r="B121" s="193"/>
      <c r="C121" s="193"/>
      <c r="D121" s="193"/>
      <c r="E121" s="193"/>
    </row>
    <row r="122" spans="1:5">
      <c r="A122" s="177"/>
      <c r="B122" s="193"/>
      <c r="C122" s="193"/>
      <c r="D122" s="193"/>
      <c r="E122" s="193"/>
    </row>
    <row r="123" spans="1:5">
      <c r="A123" s="177"/>
      <c r="B123" s="193"/>
      <c r="C123" s="193"/>
      <c r="D123" s="193"/>
      <c r="E123" s="193"/>
    </row>
    <row r="124" spans="1:5">
      <c r="A124" s="177"/>
      <c r="B124" s="193"/>
      <c r="C124" s="193"/>
      <c r="D124" s="193"/>
      <c r="E124" s="193"/>
    </row>
    <row r="125" spans="1:5">
      <c r="A125" s="177"/>
      <c r="B125" s="193"/>
      <c r="C125" s="193"/>
      <c r="D125" s="193"/>
      <c r="E125" s="193"/>
    </row>
    <row r="126" spans="1:5">
      <c r="A126" s="177"/>
      <c r="B126" s="193"/>
      <c r="C126" s="193"/>
      <c r="D126" s="193"/>
      <c r="E126" s="193"/>
    </row>
    <row r="127" spans="1:5">
      <c r="A127" s="177"/>
      <c r="B127" s="193"/>
      <c r="C127" s="193"/>
      <c r="D127" s="193"/>
      <c r="E127" s="193"/>
    </row>
    <row r="128" spans="1:5">
      <c r="A128" s="177"/>
      <c r="B128" s="193"/>
      <c r="C128" s="193"/>
      <c r="D128" s="193"/>
      <c r="E128" s="193"/>
    </row>
    <row r="129" spans="1:5">
      <c r="A129" s="177"/>
      <c r="B129" s="193"/>
      <c r="C129" s="193"/>
      <c r="D129" s="193"/>
      <c r="E129" s="193"/>
    </row>
    <row r="130" spans="1:5">
      <c r="A130" s="177"/>
      <c r="B130" s="193"/>
      <c r="C130" s="193"/>
      <c r="D130" s="193"/>
      <c r="E130" s="193"/>
    </row>
    <row r="131" spans="1:5">
      <c r="A131" s="177"/>
      <c r="B131" s="193"/>
      <c r="C131" s="193"/>
      <c r="D131" s="193"/>
      <c r="E131" s="193"/>
    </row>
    <row r="132" spans="1:5">
      <c r="A132" s="177"/>
      <c r="B132" s="193"/>
      <c r="C132" s="193"/>
      <c r="D132" s="193"/>
      <c r="E132" s="193"/>
    </row>
    <row r="133" spans="1:5">
      <c r="A133" s="177"/>
      <c r="B133" s="193"/>
      <c r="C133" s="193"/>
      <c r="D133" s="193"/>
      <c r="E133" s="193"/>
    </row>
    <row r="134" spans="1:5">
      <c r="A134" s="177"/>
      <c r="B134" s="193"/>
      <c r="C134" s="193"/>
      <c r="D134" s="193"/>
      <c r="E134" s="193"/>
    </row>
    <row r="135" spans="1:5">
      <c r="A135" s="177"/>
      <c r="B135" s="193"/>
      <c r="C135" s="193"/>
      <c r="D135" s="193"/>
      <c r="E135" s="193"/>
    </row>
    <row r="136" spans="1:5">
      <c r="A136" s="177"/>
      <c r="B136" s="193"/>
      <c r="C136" s="193"/>
      <c r="D136" s="193"/>
      <c r="E136" s="193"/>
    </row>
    <row r="137" spans="1:5">
      <c r="A137" s="177"/>
      <c r="B137" s="193"/>
      <c r="C137" s="193"/>
      <c r="D137" s="193"/>
      <c r="E137" s="193"/>
    </row>
    <row r="138" spans="1:5">
      <c r="A138" s="177"/>
      <c r="B138" s="193"/>
      <c r="C138" s="193"/>
      <c r="D138" s="193"/>
      <c r="E138" s="193"/>
    </row>
    <row r="139" spans="1:5">
      <c r="A139" s="177"/>
      <c r="B139" s="193"/>
      <c r="C139" s="193"/>
      <c r="D139" s="193"/>
      <c r="E139" s="193"/>
    </row>
    <row r="140" spans="1:5">
      <c r="A140" s="177"/>
      <c r="B140" s="193"/>
      <c r="C140" s="193"/>
      <c r="D140" s="193"/>
      <c r="E140" s="193"/>
    </row>
    <row r="141" spans="1:5">
      <c r="A141" s="177"/>
      <c r="B141" s="193"/>
      <c r="C141" s="193"/>
      <c r="D141" s="193"/>
      <c r="E141" s="193"/>
    </row>
    <row r="142" spans="1:5">
      <c r="A142" s="177"/>
      <c r="B142" s="193"/>
      <c r="C142" s="193"/>
      <c r="D142" s="193"/>
      <c r="E142" s="193"/>
    </row>
    <row r="143" spans="1:5">
      <c r="A143" s="177"/>
      <c r="B143" s="193"/>
      <c r="C143" s="193"/>
      <c r="D143" s="193"/>
      <c r="E143" s="193"/>
    </row>
    <row r="144" spans="1:5">
      <c r="A144" s="177"/>
      <c r="B144" s="193"/>
      <c r="C144" s="193"/>
      <c r="D144" s="193"/>
      <c r="E144" s="193"/>
    </row>
    <row r="145" spans="1:5">
      <c r="A145" s="177"/>
      <c r="B145" s="193"/>
      <c r="C145" s="193"/>
      <c r="D145" s="193"/>
      <c r="E145" s="193"/>
    </row>
    <row r="146" spans="1:5">
      <c r="A146" s="177"/>
      <c r="B146" s="193"/>
      <c r="C146" s="193"/>
      <c r="D146" s="193"/>
      <c r="E146" s="193"/>
    </row>
    <row r="147" spans="1:5">
      <c r="A147" s="177"/>
      <c r="B147" s="193"/>
      <c r="C147" s="193"/>
      <c r="D147" s="193"/>
      <c r="E147" s="193"/>
    </row>
    <row r="148" spans="1:5">
      <c r="A148" s="177"/>
      <c r="B148" s="193"/>
      <c r="C148" s="193"/>
      <c r="D148" s="193"/>
      <c r="E148" s="193"/>
    </row>
    <row r="149" spans="1:5">
      <c r="A149" s="177"/>
      <c r="B149" s="193"/>
      <c r="C149" s="193"/>
      <c r="D149" s="193"/>
      <c r="E149" s="193"/>
    </row>
    <row r="150" spans="1:5">
      <c r="A150" s="177"/>
      <c r="B150" s="193"/>
      <c r="C150" s="193"/>
      <c r="D150" s="193"/>
      <c r="E150" s="193"/>
    </row>
    <row r="151" spans="1:5">
      <c r="A151" s="177"/>
      <c r="B151" s="193"/>
      <c r="C151" s="193"/>
      <c r="D151" s="193"/>
      <c r="E151" s="193"/>
    </row>
    <row r="152" spans="1:5">
      <c r="A152" s="177"/>
      <c r="B152" s="193"/>
      <c r="C152" s="193"/>
      <c r="D152" s="193"/>
      <c r="E152" s="193"/>
    </row>
    <row r="153" spans="1:5">
      <c r="A153" s="177"/>
      <c r="B153" s="193"/>
      <c r="C153" s="193"/>
      <c r="D153" s="193"/>
      <c r="E153" s="193"/>
    </row>
    <row r="154" spans="1:5">
      <c r="A154" s="177"/>
      <c r="B154" s="193"/>
      <c r="C154" s="193"/>
      <c r="D154" s="193"/>
      <c r="E154" s="193"/>
    </row>
    <row r="155" spans="1:5">
      <c r="A155" s="177"/>
      <c r="B155" s="193"/>
      <c r="C155" s="193"/>
      <c r="D155" s="193"/>
      <c r="E155" s="193"/>
    </row>
    <row r="156" spans="1:5">
      <c r="A156" s="177"/>
      <c r="B156" s="193"/>
      <c r="C156" s="193"/>
      <c r="D156" s="193"/>
      <c r="E156" s="193"/>
    </row>
    <row r="157" spans="1:5">
      <c r="A157" s="177"/>
      <c r="B157" s="193"/>
      <c r="C157" s="193"/>
      <c r="D157" s="193"/>
      <c r="E157" s="193"/>
    </row>
    <row r="158" spans="1:5">
      <c r="A158" s="177"/>
      <c r="B158" s="193"/>
      <c r="C158" s="193"/>
      <c r="D158" s="193"/>
      <c r="E158" s="193"/>
    </row>
    <row r="159" spans="1:5">
      <c r="A159" s="177"/>
      <c r="B159" s="193"/>
      <c r="C159" s="193"/>
      <c r="D159" s="193"/>
      <c r="E159" s="193"/>
    </row>
    <row r="160" spans="1:5">
      <c r="A160" s="177"/>
      <c r="B160" s="193"/>
      <c r="C160" s="193"/>
      <c r="D160" s="193"/>
      <c r="E160" s="193"/>
    </row>
    <row r="161" spans="1:5">
      <c r="A161" s="177"/>
      <c r="B161" s="193"/>
      <c r="C161" s="193"/>
      <c r="D161" s="193"/>
      <c r="E161" s="193"/>
    </row>
    <row r="162" spans="1:5">
      <c r="A162" s="177"/>
      <c r="B162" s="193"/>
      <c r="C162" s="193"/>
      <c r="D162" s="193"/>
      <c r="E162" s="193"/>
    </row>
    <row r="163" spans="1:5">
      <c r="A163" s="177"/>
      <c r="B163" s="193"/>
      <c r="C163" s="193"/>
      <c r="D163" s="193"/>
      <c r="E163" s="193"/>
    </row>
    <row r="164" spans="1:5">
      <c r="A164" s="177"/>
      <c r="B164" s="193"/>
      <c r="C164" s="193"/>
      <c r="D164" s="193"/>
      <c r="E164" s="193"/>
    </row>
    <row r="165" spans="1:5">
      <c r="A165" s="177"/>
      <c r="B165" s="193"/>
      <c r="C165" s="193"/>
      <c r="D165" s="193"/>
      <c r="E165" s="193"/>
    </row>
    <row r="166" spans="1:5">
      <c r="A166" s="177"/>
      <c r="B166" s="193"/>
      <c r="C166" s="193"/>
      <c r="D166" s="193"/>
      <c r="E166" s="193"/>
    </row>
    <row r="167" spans="1:5">
      <c r="A167" s="177"/>
      <c r="B167" s="193"/>
      <c r="C167" s="193"/>
      <c r="D167" s="193"/>
      <c r="E167" s="193"/>
    </row>
    <row r="168" spans="1:5">
      <c r="A168" s="177"/>
      <c r="B168" s="193"/>
      <c r="C168" s="193"/>
      <c r="D168" s="193"/>
      <c r="E168" s="193"/>
    </row>
    <row r="169" spans="1:5">
      <c r="A169" s="177"/>
      <c r="B169" s="193"/>
      <c r="C169" s="193"/>
      <c r="D169" s="193"/>
      <c r="E169" s="193"/>
    </row>
    <row r="170" spans="1:5">
      <c r="A170" s="177"/>
      <c r="B170" s="193"/>
      <c r="C170" s="193"/>
      <c r="D170" s="193"/>
      <c r="E170" s="193"/>
    </row>
    <row r="171" spans="1:5">
      <c r="A171" s="177"/>
      <c r="B171" s="193"/>
      <c r="C171" s="193"/>
      <c r="D171" s="193"/>
      <c r="E171" s="193"/>
    </row>
    <row r="172" spans="1:5">
      <c r="A172" s="177"/>
      <c r="B172" s="193"/>
      <c r="C172" s="193"/>
      <c r="D172" s="193"/>
      <c r="E172" s="193"/>
    </row>
    <row r="173" spans="1:5">
      <c r="A173" s="177"/>
      <c r="B173" s="193"/>
      <c r="C173" s="193"/>
      <c r="D173" s="193"/>
      <c r="E173" s="193"/>
    </row>
    <row r="174" spans="1:5">
      <c r="A174" s="177"/>
      <c r="B174" s="193"/>
      <c r="C174" s="193"/>
      <c r="D174" s="193"/>
      <c r="E174" s="193"/>
    </row>
    <row r="175" spans="1:5">
      <c r="A175" s="177"/>
      <c r="B175" s="193"/>
      <c r="C175" s="193"/>
      <c r="D175" s="193"/>
      <c r="E175" s="193"/>
    </row>
    <row r="176" spans="1:5">
      <c r="A176" s="177"/>
      <c r="B176" s="193"/>
      <c r="C176" s="193"/>
      <c r="D176" s="193"/>
      <c r="E176" s="193"/>
    </row>
    <row r="177" spans="1:5">
      <c r="A177" s="177"/>
      <c r="B177" s="193"/>
      <c r="C177" s="193"/>
      <c r="D177" s="193"/>
      <c r="E177" s="193"/>
    </row>
    <row r="178" spans="1:5">
      <c r="A178" s="177"/>
      <c r="B178" s="193"/>
      <c r="C178" s="193"/>
      <c r="D178" s="193"/>
      <c r="E178" s="193"/>
    </row>
    <row r="179" spans="1:5">
      <c r="A179" s="177"/>
      <c r="B179" s="193"/>
      <c r="C179" s="193"/>
      <c r="D179" s="193"/>
      <c r="E179" s="193"/>
    </row>
    <row r="180" spans="1:5">
      <c r="A180" s="177"/>
      <c r="B180" s="193"/>
      <c r="C180" s="193"/>
      <c r="D180" s="193"/>
      <c r="E180" s="193"/>
    </row>
    <row r="181" spans="1:5">
      <c r="A181" s="177"/>
      <c r="B181" s="193"/>
      <c r="C181" s="193"/>
      <c r="D181" s="193"/>
      <c r="E181" s="193"/>
    </row>
    <row r="182" spans="1:5">
      <c r="A182" s="177"/>
      <c r="B182" s="193"/>
      <c r="C182" s="193"/>
      <c r="D182" s="193"/>
      <c r="E182" s="193"/>
    </row>
    <row r="183" spans="1:5">
      <c r="A183" s="177"/>
      <c r="B183" s="193"/>
      <c r="C183" s="193"/>
      <c r="D183" s="193"/>
      <c r="E183" s="193"/>
    </row>
    <row r="184" spans="1:5">
      <c r="A184" s="177"/>
      <c r="B184" s="193"/>
      <c r="C184" s="193"/>
      <c r="D184" s="193"/>
      <c r="E184" s="193"/>
    </row>
    <row r="185" spans="1:5">
      <c r="A185" s="177"/>
      <c r="B185" s="193"/>
      <c r="C185" s="193"/>
      <c r="D185" s="193"/>
      <c r="E185" s="193"/>
    </row>
    <row r="186" spans="1:5">
      <c r="A186" s="177"/>
      <c r="B186" s="193"/>
      <c r="C186" s="193"/>
      <c r="D186" s="193"/>
      <c r="E186" s="193"/>
    </row>
    <row r="187" spans="1:5">
      <c r="A187" s="177"/>
      <c r="B187" s="193"/>
      <c r="C187" s="193"/>
      <c r="D187" s="193"/>
      <c r="E187" s="193"/>
    </row>
    <row r="188" spans="1:5">
      <c r="A188" s="177"/>
      <c r="B188" s="193"/>
      <c r="C188" s="193"/>
      <c r="D188" s="193"/>
      <c r="E188" s="193"/>
    </row>
    <row r="189" spans="1:5">
      <c r="A189" s="177"/>
      <c r="B189" s="193"/>
      <c r="C189" s="193"/>
      <c r="D189" s="193"/>
      <c r="E189" s="193"/>
    </row>
    <row r="190" spans="1:5">
      <c r="A190" s="177"/>
      <c r="B190" s="193"/>
      <c r="C190" s="193"/>
      <c r="D190" s="193"/>
      <c r="E190" s="193"/>
    </row>
    <row r="191" spans="1:5">
      <c r="A191" s="177"/>
      <c r="B191" s="193"/>
      <c r="C191" s="193"/>
      <c r="D191" s="193"/>
      <c r="E191" s="193"/>
    </row>
    <row r="192" spans="1:5">
      <c r="A192" s="177"/>
      <c r="B192" s="193"/>
      <c r="C192" s="193"/>
      <c r="D192" s="193"/>
      <c r="E192" s="193"/>
    </row>
    <row r="193" spans="1:5">
      <c r="A193" s="177"/>
      <c r="B193" s="193"/>
      <c r="C193" s="193"/>
      <c r="D193" s="193"/>
      <c r="E193" s="193"/>
    </row>
    <row r="194" spans="1:5">
      <c r="A194" s="177"/>
      <c r="B194" s="193"/>
      <c r="C194" s="193"/>
      <c r="D194" s="193"/>
      <c r="E194" s="193"/>
    </row>
    <row r="195" spans="1:5">
      <c r="A195" s="177"/>
      <c r="B195" s="193"/>
      <c r="C195" s="193"/>
      <c r="D195" s="193"/>
      <c r="E195" s="193"/>
    </row>
    <row r="196" spans="1:5">
      <c r="A196" s="177"/>
      <c r="B196" s="193"/>
      <c r="C196" s="193"/>
      <c r="D196" s="193"/>
      <c r="E196" s="193"/>
    </row>
    <row r="197" spans="1:5">
      <c r="A197" s="177"/>
      <c r="B197" s="193"/>
      <c r="C197" s="193"/>
      <c r="D197" s="193"/>
      <c r="E197" s="193"/>
    </row>
    <row r="198" spans="1:5">
      <c r="A198" s="177"/>
      <c r="B198" s="193"/>
      <c r="C198" s="193"/>
      <c r="D198" s="193"/>
      <c r="E198" s="193"/>
    </row>
    <row r="199" spans="1:5">
      <c r="A199" s="177"/>
      <c r="B199" s="193"/>
      <c r="C199" s="193"/>
      <c r="D199" s="193"/>
      <c r="E199" s="193"/>
    </row>
    <row r="200" spans="1:5">
      <c r="A200" s="177"/>
      <c r="B200" s="193"/>
      <c r="C200" s="193"/>
      <c r="D200" s="193"/>
      <c r="E200" s="193"/>
    </row>
    <row r="201" spans="1:5">
      <c r="A201" s="177"/>
      <c r="B201" s="193"/>
      <c r="C201" s="193"/>
      <c r="D201" s="193"/>
      <c r="E201" s="193"/>
    </row>
    <row r="202" spans="1:5">
      <c r="A202" s="177"/>
      <c r="B202" s="193"/>
      <c r="C202" s="193"/>
      <c r="D202" s="193"/>
      <c r="E202" s="193"/>
    </row>
    <row r="203" spans="1:5">
      <c r="A203" s="177"/>
      <c r="B203" s="193"/>
      <c r="C203" s="193"/>
      <c r="D203" s="193"/>
      <c r="E203" s="193"/>
    </row>
    <row r="204" spans="1:5">
      <c r="A204" s="177"/>
      <c r="B204" s="193"/>
      <c r="C204" s="193"/>
      <c r="D204" s="193"/>
      <c r="E204" s="193"/>
    </row>
    <row r="205" spans="1:5">
      <c r="A205" s="177"/>
      <c r="B205" s="193"/>
      <c r="C205" s="193"/>
      <c r="D205" s="193"/>
      <c r="E205" s="193"/>
    </row>
    <row r="206" spans="1:5">
      <c r="A206" s="177"/>
      <c r="B206" s="193"/>
      <c r="C206" s="193"/>
      <c r="D206" s="193"/>
      <c r="E206" s="193"/>
    </row>
    <row r="207" spans="1:5">
      <c r="A207" s="177"/>
      <c r="B207" s="193"/>
      <c r="C207" s="193"/>
      <c r="D207" s="193"/>
      <c r="E207" s="193"/>
    </row>
    <row r="208" spans="1:5">
      <c r="A208" s="177"/>
      <c r="B208" s="193"/>
      <c r="C208" s="193"/>
      <c r="D208" s="193"/>
      <c r="E208" s="193"/>
    </row>
    <row r="209" spans="1:5">
      <c r="A209" s="177"/>
      <c r="B209" s="193"/>
      <c r="C209" s="193"/>
      <c r="D209" s="193"/>
      <c r="E209" s="193"/>
    </row>
    <row r="210" spans="1:5">
      <c r="A210" s="177"/>
      <c r="B210" s="193"/>
      <c r="C210" s="193"/>
      <c r="D210" s="193"/>
      <c r="E210" s="193"/>
    </row>
    <row r="211" spans="1:5">
      <c r="A211" s="177"/>
      <c r="B211" s="193"/>
      <c r="C211" s="193"/>
      <c r="D211" s="193"/>
      <c r="E211" s="193"/>
    </row>
    <row r="212" spans="1:5">
      <c r="A212" s="177"/>
      <c r="B212" s="193"/>
      <c r="C212" s="193"/>
      <c r="D212" s="193"/>
      <c r="E212" s="193"/>
    </row>
    <row r="213" spans="1:5">
      <c r="A213" s="177"/>
      <c r="B213" s="193"/>
      <c r="C213" s="193"/>
      <c r="D213" s="193"/>
      <c r="E213" s="193"/>
    </row>
    <row r="214" spans="1:5">
      <c r="A214" s="177"/>
      <c r="B214" s="193"/>
      <c r="C214" s="193"/>
      <c r="D214" s="193"/>
      <c r="E214" s="193"/>
    </row>
    <row r="215" spans="1:5">
      <c r="A215" s="177"/>
      <c r="B215" s="193"/>
      <c r="C215" s="193"/>
      <c r="D215" s="193"/>
      <c r="E215" s="193"/>
    </row>
    <row r="216" spans="1:5">
      <c r="A216" s="177"/>
      <c r="B216" s="193"/>
      <c r="C216" s="193"/>
      <c r="D216" s="193"/>
      <c r="E216" s="193"/>
    </row>
    <row r="217" spans="1:5">
      <c r="A217" s="177"/>
      <c r="B217" s="193"/>
      <c r="C217" s="193"/>
      <c r="D217" s="193"/>
      <c r="E217" s="193"/>
    </row>
    <row r="218" spans="1:5">
      <c r="A218" s="177"/>
      <c r="B218" s="193"/>
      <c r="C218" s="193"/>
      <c r="D218" s="193"/>
      <c r="E218" s="193"/>
    </row>
    <row r="219" spans="1:5">
      <c r="A219" s="177"/>
      <c r="B219" s="193"/>
      <c r="C219" s="193"/>
      <c r="D219" s="193"/>
      <c r="E219" s="193"/>
    </row>
    <row r="220" spans="1:5">
      <c r="A220" s="177"/>
      <c r="B220" s="193"/>
      <c r="C220" s="193"/>
      <c r="D220" s="193"/>
      <c r="E220" s="193"/>
    </row>
    <row r="221" spans="1:5">
      <c r="A221" s="177"/>
      <c r="B221" s="193"/>
      <c r="C221" s="193"/>
      <c r="D221" s="193"/>
      <c r="E221" s="193"/>
    </row>
    <row r="222" spans="1:5">
      <c r="A222" s="177"/>
      <c r="B222" s="193"/>
      <c r="C222" s="193"/>
      <c r="D222" s="193"/>
      <c r="E222" s="193"/>
    </row>
    <row r="223" spans="1:5">
      <c r="A223" s="177"/>
      <c r="B223" s="193"/>
      <c r="C223" s="193"/>
      <c r="D223" s="193"/>
      <c r="E223" s="193"/>
    </row>
    <row r="224" spans="1:5">
      <c r="A224" s="177"/>
      <c r="B224" s="193"/>
      <c r="C224" s="193"/>
      <c r="D224" s="193"/>
      <c r="E224" s="193"/>
    </row>
    <row r="225" spans="1:5">
      <c r="A225" s="177"/>
      <c r="B225" s="193"/>
      <c r="C225" s="193"/>
      <c r="D225" s="193"/>
      <c r="E225" s="193"/>
    </row>
    <row r="226" spans="1:5">
      <c r="A226" s="177"/>
      <c r="B226" s="193"/>
      <c r="C226" s="193"/>
      <c r="D226" s="193"/>
      <c r="E226" s="193"/>
    </row>
    <row r="227" spans="1:5">
      <c r="A227" s="177"/>
      <c r="B227" s="193"/>
      <c r="C227" s="193"/>
      <c r="D227" s="193"/>
      <c r="E227" s="193"/>
    </row>
    <row r="228" spans="1:5">
      <c r="A228" s="177"/>
      <c r="B228" s="193"/>
      <c r="C228" s="193"/>
      <c r="D228" s="193"/>
      <c r="E228" s="193"/>
    </row>
    <row r="229" spans="1:5">
      <c r="A229" s="177"/>
      <c r="B229" s="193"/>
      <c r="C229" s="193"/>
      <c r="D229" s="193"/>
      <c r="E229" s="193"/>
    </row>
    <row r="230" spans="1:5">
      <c r="A230" s="177"/>
      <c r="B230" s="193"/>
      <c r="C230" s="193"/>
      <c r="D230" s="193"/>
      <c r="E230" s="193"/>
    </row>
    <row r="231" spans="1:5">
      <c r="A231" s="177"/>
      <c r="B231" s="193"/>
      <c r="C231" s="193"/>
      <c r="D231" s="193"/>
      <c r="E231" s="193"/>
    </row>
    <row r="232" spans="1:5">
      <c r="A232" s="177"/>
      <c r="B232" s="193"/>
      <c r="C232" s="193"/>
      <c r="D232" s="193"/>
      <c r="E232" s="193"/>
    </row>
    <row r="233" spans="1:5">
      <c r="A233" s="177"/>
      <c r="B233" s="193"/>
      <c r="C233" s="193"/>
      <c r="D233" s="193"/>
      <c r="E233" s="193"/>
    </row>
    <row r="234" spans="1:5">
      <c r="A234" s="177"/>
      <c r="B234" s="193"/>
      <c r="C234" s="193"/>
      <c r="D234" s="193"/>
      <c r="E234" s="193"/>
    </row>
    <row r="235" spans="1:5">
      <c r="A235" s="177"/>
      <c r="B235" s="193"/>
      <c r="C235" s="193"/>
      <c r="D235" s="193"/>
      <c r="E235" s="193"/>
    </row>
    <row r="236" spans="1:5">
      <c r="A236" s="177"/>
      <c r="B236" s="193"/>
      <c r="C236" s="193"/>
      <c r="D236" s="193"/>
      <c r="E236" s="193"/>
    </row>
    <row r="237" spans="1:5">
      <c r="A237" s="177"/>
      <c r="B237" s="193"/>
      <c r="C237" s="193"/>
      <c r="D237" s="193"/>
      <c r="E237" s="193"/>
    </row>
    <row r="238" spans="1:5">
      <c r="A238" s="177"/>
      <c r="B238" s="193"/>
      <c r="C238" s="193"/>
      <c r="D238" s="193"/>
      <c r="E238" s="193"/>
    </row>
    <row r="239" spans="1:5">
      <c r="A239" s="177"/>
      <c r="B239" s="193"/>
      <c r="C239" s="193"/>
      <c r="D239" s="193"/>
      <c r="E239" s="193"/>
    </row>
    <row r="240" spans="1:5">
      <c r="A240" s="177"/>
      <c r="B240" s="193"/>
      <c r="C240" s="193"/>
      <c r="D240" s="193"/>
      <c r="E240" s="193"/>
    </row>
    <row r="241" spans="1:5">
      <c r="A241" s="177"/>
      <c r="B241" s="193"/>
      <c r="C241" s="193"/>
      <c r="D241" s="193"/>
      <c r="E241" s="193"/>
    </row>
    <row r="242" spans="1:5">
      <c r="A242" s="177"/>
      <c r="B242" s="193"/>
      <c r="C242" s="193"/>
      <c r="D242" s="193"/>
      <c r="E242" s="193"/>
    </row>
    <row r="243" spans="1:5">
      <c r="A243" s="177"/>
      <c r="B243" s="193"/>
      <c r="C243" s="193"/>
      <c r="D243" s="193"/>
      <c r="E243" s="193"/>
    </row>
    <row r="244" spans="1:5">
      <c r="A244" s="177"/>
      <c r="B244" s="193"/>
      <c r="C244" s="193"/>
      <c r="D244" s="193"/>
      <c r="E244" s="193"/>
    </row>
    <row r="245" spans="1:5">
      <c r="A245" s="177"/>
      <c r="B245" s="193"/>
      <c r="C245" s="193"/>
      <c r="D245" s="193"/>
      <c r="E245" s="193"/>
    </row>
    <row r="246" spans="1:5">
      <c r="A246" s="177"/>
      <c r="B246" s="193"/>
      <c r="C246" s="193"/>
      <c r="D246" s="193"/>
      <c r="E246" s="193"/>
    </row>
    <row r="247" spans="1:5">
      <c r="A247" s="177"/>
      <c r="B247" s="193"/>
      <c r="C247" s="193"/>
      <c r="D247" s="193"/>
      <c r="E247" s="193"/>
    </row>
    <row r="248" spans="1:5">
      <c r="A248" s="177"/>
      <c r="B248" s="193"/>
      <c r="C248" s="193"/>
      <c r="D248" s="193"/>
      <c r="E248" s="193"/>
    </row>
    <row r="249" spans="1:5">
      <c r="A249" s="177"/>
      <c r="B249" s="193"/>
      <c r="C249" s="193"/>
      <c r="D249" s="193"/>
      <c r="E249" s="193"/>
    </row>
    <row r="250" spans="1:5">
      <c r="A250" s="177"/>
      <c r="B250" s="193"/>
      <c r="C250" s="193"/>
      <c r="D250" s="193"/>
      <c r="E250" s="193"/>
    </row>
    <row r="251" spans="1:5">
      <c r="A251" s="177"/>
      <c r="B251" s="193"/>
      <c r="C251" s="193"/>
      <c r="D251" s="193"/>
      <c r="E251" s="193"/>
    </row>
    <row r="252" spans="1:5">
      <c r="A252" s="177"/>
      <c r="B252" s="193"/>
      <c r="C252" s="193"/>
      <c r="D252" s="193"/>
      <c r="E252" s="193"/>
    </row>
    <row r="253" spans="1:5">
      <c r="A253" s="177"/>
      <c r="B253" s="193"/>
      <c r="C253" s="193"/>
      <c r="D253" s="193"/>
      <c r="E253" s="193"/>
    </row>
    <row r="254" spans="1:5">
      <c r="A254" s="177"/>
      <c r="B254" s="193"/>
      <c r="C254" s="193"/>
      <c r="D254" s="193"/>
      <c r="E254" s="193"/>
    </row>
    <row r="255" spans="1:5">
      <c r="A255" s="177"/>
      <c r="B255" s="193"/>
      <c r="C255" s="193"/>
      <c r="D255" s="193"/>
      <c r="E255" s="193"/>
    </row>
    <row r="256" spans="1:5">
      <c r="A256" s="177"/>
      <c r="B256" s="193"/>
      <c r="C256" s="193"/>
      <c r="D256" s="193"/>
      <c r="E256" s="193"/>
    </row>
    <row r="257" spans="1:5">
      <c r="A257" s="177"/>
      <c r="B257" s="193"/>
      <c r="C257" s="193"/>
      <c r="D257" s="193"/>
      <c r="E257" s="193"/>
    </row>
    <row r="258" spans="1:5">
      <c r="A258" s="177"/>
      <c r="B258" s="193"/>
      <c r="C258" s="193"/>
      <c r="D258" s="193"/>
      <c r="E258" s="193"/>
    </row>
    <row r="259" spans="1:5">
      <c r="A259" s="177"/>
      <c r="B259" s="193"/>
      <c r="C259" s="193"/>
      <c r="D259" s="193"/>
      <c r="E259" s="193"/>
    </row>
    <row r="260" spans="1:5">
      <c r="A260" s="177"/>
      <c r="B260" s="193"/>
      <c r="C260" s="193"/>
      <c r="D260" s="193"/>
      <c r="E260" s="193"/>
    </row>
    <row r="261" spans="1:5">
      <c r="A261" s="177"/>
      <c r="B261" s="193"/>
      <c r="C261" s="193"/>
      <c r="D261" s="193"/>
      <c r="E261" s="193"/>
    </row>
    <row r="262" spans="1:5">
      <c r="A262" s="177"/>
      <c r="B262" s="193"/>
      <c r="C262" s="193"/>
      <c r="D262" s="193"/>
      <c r="E262" s="193"/>
    </row>
    <row r="263" spans="1:5">
      <c r="A263" s="177"/>
      <c r="B263" s="193"/>
      <c r="C263" s="193"/>
      <c r="D263" s="193"/>
      <c r="E263" s="193"/>
    </row>
    <row r="264" spans="1:5">
      <c r="A264" s="177"/>
      <c r="B264" s="193"/>
      <c r="C264" s="193"/>
      <c r="D264" s="193"/>
      <c r="E264" s="193"/>
    </row>
    <row r="265" spans="1:5">
      <c r="A265" s="177"/>
      <c r="B265" s="193"/>
      <c r="C265" s="193"/>
      <c r="D265" s="193"/>
      <c r="E265" s="193"/>
    </row>
    <row r="266" spans="1:5">
      <c r="A266" s="177"/>
      <c r="B266" s="193"/>
      <c r="C266" s="193"/>
      <c r="D266" s="193"/>
      <c r="E266" s="193"/>
    </row>
    <row r="267" spans="1:5">
      <c r="A267" s="177"/>
      <c r="B267" s="193"/>
      <c r="C267" s="193"/>
      <c r="D267" s="193"/>
      <c r="E267" s="193"/>
    </row>
    <row r="268" spans="1:5">
      <c r="A268" s="177"/>
      <c r="B268" s="193"/>
      <c r="C268" s="193"/>
      <c r="D268" s="193"/>
      <c r="E268" s="193"/>
    </row>
    <row r="269" spans="1:5">
      <c r="A269" s="177"/>
      <c r="B269" s="193"/>
      <c r="C269" s="193"/>
      <c r="D269" s="193"/>
      <c r="E269" s="193"/>
    </row>
    <row r="270" spans="1:5">
      <c r="A270" s="177"/>
      <c r="B270" s="193"/>
      <c r="C270" s="193"/>
      <c r="D270" s="193"/>
      <c r="E270" s="193"/>
    </row>
    <row r="271" spans="1:5">
      <c r="A271" s="177"/>
      <c r="B271" s="193"/>
      <c r="C271" s="193"/>
      <c r="D271" s="193"/>
      <c r="E271" s="193"/>
    </row>
    <row r="272" spans="1:5">
      <c r="A272" s="177"/>
      <c r="B272" s="193"/>
      <c r="C272" s="193"/>
      <c r="D272" s="193"/>
      <c r="E272" s="193"/>
    </row>
    <row r="273" spans="1:5">
      <c r="A273" s="177"/>
      <c r="B273" s="193"/>
      <c r="C273" s="193"/>
      <c r="D273" s="193"/>
      <c r="E273" s="193"/>
    </row>
    <row r="274" spans="1:5">
      <c r="A274" s="177"/>
      <c r="B274" s="193"/>
      <c r="C274" s="193"/>
      <c r="D274" s="193"/>
      <c r="E274" s="193"/>
    </row>
    <row r="275" spans="1:5">
      <c r="A275" s="177"/>
      <c r="B275" s="193"/>
      <c r="C275" s="193"/>
      <c r="D275" s="193"/>
      <c r="E275" s="193"/>
    </row>
    <row r="276" spans="1:5">
      <c r="A276" s="177"/>
      <c r="B276" s="193"/>
      <c r="C276" s="193"/>
      <c r="D276" s="193"/>
      <c r="E276" s="193"/>
    </row>
    <row r="277" spans="1:5">
      <c r="A277" s="177"/>
      <c r="B277" s="193"/>
      <c r="C277" s="193"/>
      <c r="D277" s="193"/>
      <c r="E277" s="193"/>
    </row>
    <row r="278" spans="1:5">
      <c r="A278" s="177"/>
      <c r="B278" s="193"/>
      <c r="C278" s="193"/>
      <c r="D278" s="193"/>
      <c r="E278" s="193"/>
    </row>
    <row r="279" spans="1:5">
      <c r="A279" s="177"/>
      <c r="B279" s="193"/>
      <c r="C279" s="193"/>
      <c r="D279" s="193"/>
      <c r="E279" s="193"/>
    </row>
    <row r="280" spans="1:5">
      <c r="A280" s="177"/>
      <c r="B280" s="193"/>
      <c r="C280" s="193"/>
      <c r="D280" s="193"/>
      <c r="E280" s="193"/>
    </row>
    <row r="281" spans="1:5">
      <c r="A281" s="177"/>
      <c r="B281" s="193"/>
      <c r="C281" s="193"/>
      <c r="D281" s="193"/>
      <c r="E281" s="193"/>
    </row>
    <row r="282" spans="1:5">
      <c r="A282" s="177"/>
      <c r="B282" s="193"/>
      <c r="C282" s="193"/>
      <c r="D282" s="193"/>
      <c r="E282" s="193"/>
    </row>
    <row r="283" spans="1:5">
      <c r="A283" s="177"/>
      <c r="B283" s="193"/>
      <c r="C283" s="193"/>
      <c r="D283" s="193"/>
      <c r="E283" s="193"/>
    </row>
    <row r="284" spans="1:5">
      <c r="A284" s="177"/>
      <c r="B284" s="193"/>
      <c r="C284" s="193"/>
      <c r="D284" s="193"/>
      <c r="E284" s="193"/>
    </row>
    <row r="285" spans="1:5">
      <c r="A285" s="177"/>
      <c r="B285" s="193"/>
      <c r="C285" s="193"/>
      <c r="D285" s="193"/>
      <c r="E285" s="193"/>
    </row>
    <row r="286" spans="1:5">
      <c r="A286" s="177"/>
      <c r="B286" s="193"/>
      <c r="C286" s="193"/>
      <c r="D286" s="193"/>
      <c r="E286" s="193"/>
    </row>
    <row r="287" spans="1:5">
      <c r="A287" s="177"/>
      <c r="B287" s="193"/>
      <c r="C287" s="193"/>
      <c r="D287" s="193"/>
      <c r="E287" s="193"/>
    </row>
    <row r="288" spans="1:5">
      <c r="A288" s="177"/>
      <c r="B288" s="193"/>
      <c r="C288" s="193"/>
      <c r="D288" s="193"/>
      <c r="E288" s="193"/>
    </row>
    <row r="289" spans="1:5">
      <c r="A289" s="177"/>
      <c r="B289" s="193"/>
      <c r="C289" s="193"/>
      <c r="D289" s="193"/>
      <c r="E289" s="193"/>
    </row>
    <row r="290" spans="1:5">
      <c r="A290" s="177"/>
      <c r="B290" s="193"/>
      <c r="C290" s="193"/>
      <c r="D290" s="193"/>
      <c r="E290" s="193"/>
    </row>
    <row r="291" spans="1:5">
      <c r="A291" s="177"/>
      <c r="B291" s="193"/>
      <c r="C291" s="193"/>
      <c r="D291" s="193"/>
      <c r="E291" s="193"/>
    </row>
    <row r="292" spans="1:5">
      <c r="A292" s="177"/>
      <c r="B292" s="193"/>
      <c r="C292" s="193"/>
      <c r="D292" s="193"/>
      <c r="E292" s="193"/>
    </row>
    <row r="293" spans="1:5">
      <c r="A293" s="177"/>
      <c r="B293" s="193"/>
      <c r="C293" s="193"/>
      <c r="D293" s="193"/>
      <c r="E293" s="193"/>
    </row>
    <row r="294" spans="1:5">
      <c r="A294" s="177"/>
      <c r="B294" s="193"/>
      <c r="C294" s="193"/>
      <c r="D294" s="193"/>
      <c r="E294" s="193"/>
    </row>
    <row r="295" spans="1:5">
      <c r="A295" s="177"/>
      <c r="B295" s="193"/>
      <c r="C295" s="193"/>
      <c r="D295" s="193"/>
      <c r="E295" s="193"/>
    </row>
    <row r="296" spans="1:5">
      <c r="A296" s="177"/>
      <c r="B296" s="193"/>
      <c r="C296" s="193"/>
      <c r="D296" s="193"/>
      <c r="E296" s="193"/>
    </row>
    <row r="297" spans="1:5">
      <c r="A297" s="177"/>
      <c r="B297" s="193"/>
      <c r="C297" s="193"/>
      <c r="D297" s="193"/>
      <c r="E297" s="193"/>
    </row>
    <row r="298" spans="1:5">
      <c r="A298" s="177"/>
      <c r="B298" s="193"/>
      <c r="C298" s="193"/>
      <c r="D298" s="193"/>
      <c r="E298" s="193"/>
    </row>
    <row r="299" spans="1:5">
      <c r="A299" s="177"/>
      <c r="B299" s="193"/>
      <c r="C299" s="193"/>
      <c r="D299" s="193"/>
      <c r="E299" s="193"/>
    </row>
    <row r="300" spans="1:5">
      <c r="A300" s="177"/>
      <c r="B300" s="193"/>
      <c r="C300" s="193"/>
      <c r="D300" s="193"/>
      <c r="E300" s="193"/>
    </row>
    <row r="301" spans="1:5">
      <c r="A301" s="177"/>
      <c r="B301" s="193"/>
      <c r="C301" s="193"/>
      <c r="D301" s="193"/>
      <c r="E301" s="193"/>
    </row>
    <row r="302" spans="1:5">
      <c r="A302" s="177"/>
      <c r="B302" s="193"/>
      <c r="C302" s="193"/>
      <c r="D302" s="193"/>
      <c r="E302" s="193"/>
    </row>
    <row r="303" spans="1:5">
      <c r="A303" s="177"/>
      <c r="B303" s="193"/>
      <c r="C303" s="193"/>
      <c r="D303" s="193"/>
      <c r="E303" s="193"/>
    </row>
    <row r="304" spans="1:5">
      <c r="A304" s="177"/>
      <c r="B304" s="193"/>
      <c r="C304" s="193"/>
      <c r="D304" s="193"/>
      <c r="E304" s="193"/>
    </row>
    <row r="305" spans="1:5">
      <c r="A305" s="177"/>
      <c r="B305" s="193"/>
      <c r="C305" s="193"/>
      <c r="D305" s="193"/>
      <c r="E305" s="193"/>
    </row>
    <row r="306" spans="1:5">
      <c r="A306" s="177"/>
      <c r="B306" s="193"/>
      <c r="C306" s="193"/>
      <c r="D306" s="193"/>
      <c r="E306" s="193"/>
    </row>
    <row r="307" spans="1:5">
      <c r="A307" s="177"/>
      <c r="B307" s="193"/>
      <c r="C307" s="193"/>
      <c r="D307" s="193"/>
      <c r="E307" s="193"/>
    </row>
    <row r="308" spans="1:5">
      <c r="A308" s="177"/>
      <c r="B308" s="193"/>
      <c r="C308" s="193"/>
      <c r="D308" s="193"/>
      <c r="E308" s="193"/>
    </row>
    <row r="309" spans="1:5">
      <c r="A309" s="177"/>
      <c r="B309" s="193"/>
      <c r="C309" s="193"/>
      <c r="D309" s="193"/>
      <c r="E309" s="193"/>
    </row>
    <row r="310" spans="1:5">
      <c r="A310" s="177"/>
      <c r="B310" s="193"/>
      <c r="C310" s="193"/>
      <c r="D310" s="193"/>
      <c r="E310" s="193"/>
    </row>
    <row r="311" spans="1:5">
      <c r="A311" s="177"/>
      <c r="B311" s="193"/>
      <c r="C311" s="193"/>
      <c r="D311" s="193"/>
      <c r="E311" s="193"/>
    </row>
    <row r="312" spans="1:5">
      <c r="A312" s="177"/>
      <c r="B312" s="193"/>
      <c r="C312" s="193"/>
      <c r="D312" s="193"/>
      <c r="E312" s="193"/>
    </row>
    <row r="313" spans="1:5">
      <c r="A313" s="177"/>
      <c r="B313" s="193"/>
      <c r="C313" s="193"/>
      <c r="D313" s="193"/>
      <c r="E313" s="193"/>
    </row>
    <row r="314" spans="1:5">
      <c r="A314" s="177"/>
      <c r="B314" s="193"/>
      <c r="C314" s="193"/>
      <c r="D314" s="193"/>
      <c r="E314" s="193"/>
    </row>
    <row r="315" spans="1:5">
      <c r="A315" s="177"/>
      <c r="B315" s="193"/>
      <c r="C315" s="193"/>
      <c r="D315" s="193"/>
      <c r="E315" s="193"/>
    </row>
    <row r="316" spans="1:5">
      <c r="A316" s="177"/>
      <c r="B316" s="193"/>
      <c r="C316" s="193"/>
      <c r="D316" s="193"/>
      <c r="E316" s="193"/>
    </row>
    <row r="317" spans="1:5">
      <c r="A317" s="177"/>
      <c r="B317" s="193"/>
      <c r="C317" s="193"/>
      <c r="D317" s="193"/>
      <c r="E317" s="193"/>
    </row>
    <row r="318" spans="1:5">
      <c r="A318" s="177"/>
      <c r="B318" s="193"/>
      <c r="C318" s="193"/>
      <c r="D318" s="193"/>
      <c r="E318" s="193"/>
    </row>
    <row r="319" spans="1:5">
      <c r="A319" s="177"/>
      <c r="B319" s="193"/>
      <c r="C319" s="193"/>
      <c r="D319" s="193"/>
      <c r="E319" s="193"/>
    </row>
    <row r="320" spans="1:5">
      <c r="A320" s="177"/>
      <c r="B320" s="193"/>
      <c r="C320" s="193"/>
      <c r="D320" s="193"/>
      <c r="E320" s="193"/>
    </row>
    <row r="321" spans="1:5">
      <c r="A321" s="177"/>
      <c r="B321" s="193"/>
      <c r="C321" s="193"/>
      <c r="D321" s="193"/>
      <c r="E321" s="193"/>
    </row>
    <row r="322" spans="1:5">
      <c r="A322" s="177"/>
      <c r="B322" s="193"/>
      <c r="C322" s="193"/>
      <c r="D322" s="193"/>
      <c r="E322" s="193"/>
    </row>
    <row r="323" spans="1:5">
      <c r="A323" s="177"/>
      <c r="B323" s="193"/>
      <c r="C323" s="193"/>
      <c r="D323" s="193"/>
      <c r="E323" s="193"/>
    </row>
    <row r="324" spans="1:5">
      <c r="A324" s="177"/>
      <c r="B324" s="193"/>
      <c r="C324" s="193"/>
      <c r="D324" s="193"/>
      <c r="E324" s="193"/>
    </row>
    <row r="325" spans="1:5">
      <c r="A325" s="177"/>
      <c r="B325" s="193"/>
      <c r="C325" s="193"/>
      <c r="D325" s="193"/>
      <c r="E325" s="193"/>
    </row>
    <row r="326" spans="1:5">
      <c r="A326" s="177"/>
      <c r="B326" s="193"/>
      <c r="C326" s="193"/>
      <c r="D326" s="193"/>
      <c r="E326" s="193"/>
    </row>
    <row r="327" spans="1:5">
      <c r="A327" s="177"/>
      <c r="B327" s="193"/>
      <c r="C327" s="193"/>
      <c r="D327" s="193"/>
      <c r="E327" s="193"/>
    </row>
    <row r="328" spans="1:5">
      <c r="A328" s="177"/>
      <c r="B328" s="193"/>
      <c r="C328" s="193"/>
      <c r="D328" s="193"/>
      <c r="E328" s="193"/>
    </row>
    <row r="329" spans="1:5">
      <c r="A329" s="177"/>
      <c r="B329" s="193"/>
      <c r="C329" s="193"/>
      <c r="D329" s="193"/>
      <c r="E329" s="193"/>
    </row>
    <row r="330" spans="1:5">
      <c r="A330" s="177"/>
      <c r="B330" s="193"/>
      <c r="C330" s="193"/>
      <c r="D330" s="193"/>
      <c r="E330" s="193"/>
    </row>
    <row r="331" spans="1:5">
      <c r="A331" s="177"/>
      <c r="B331" s="193"/>
      <c r="C331" s="193"/>
      <c r="D331" s="193"/>
      <c r="E331" s="193"/>
    </row>
    <row r="332" spans="1:5">
      <c r="A332" s="177"/>
      <c r="B332" s="193"/>
      <c r="C332" s="193"/>
      <c r="D332" s="193"/>
      <c r="E332" s="193"/>
    </row>
    <row r="333" spans="1:5">
      <c r="A333" s="177"/>
      <c r="B333" s="193"/>
      <c r="C333" s="193"/>
      <c r="D333" s="193"/>
      <c r="E333" s="193"/>
    </row>
    <row r="334" spans="1:5">
      <c r="A334" s="177"/>
      <c r="B334" s="193"/>
      <c r="C334" s="193"/>
      <c r="D334" s="193"/>
      <c r="E334" s="193"/>
    </row>
    <row r="335" spans="1:5">
      <c r="A335" s="177"/>
      <c r="B335" s="193"/>
      <c r="C335" s="193"/>
      <c r="D335" s="193"/>
      <c r="E335" s="193"/>
    </row>
    <row r="336" spans="1:5">
      <c r="A336" s="177"/>
      <c r="B336" s="193"/>
      <c r="C336" s="193"/>
      <c r="D336" s="193"/>
      <c r="E336" s="193"/>
    </row>
    <row r="337" spans="1:5">
      <c r="A337" s="177"/>
      <c r="B337" s="193"/>
      <c r="C337" s="193"/>
      <c r="D337" s="193"/>
      <c r="E337" s="193"/>
    </row>
    <row r="338" spans="1:5">
      <c r="A338" s="177"/>
      <c r="B338" s="193"/>
      <c r="C338" s="193"/>
      <c r="D338" s="193"/>
      <c r="E338" s="193"/>
    </row>
    <row r="339" spans="1:5">
      <c r="A339" s="177"/>
      <c r="B339" s="193"/>
      <c r="C339" s="193"/>
      <c r="D339" s="193"/>
      <c r="E339" s="193"/>
    </row>
    <row r="340" spans="1:5">
      <c r="A340" s="177"/>
      <c r="B340" s="193"/>
      <c r="C340" s="193"/>
      <c r="D340" s="193"/>
      <c r="E340" s="193"/>
    </row>
    <row r="341" spans="1:5">
      <c r="A341" s="177"/>
      <c r="B341" s="193"/>
      <c r="C341" s="193"/>
      <c r="D341" s="193"/>
      <c r="E341" s="193"/>
    </row>
    <row r="342" spans="1:5">
      <c r="A342" s="177"/>
      <c r="B342" s="193"/>
      <c r="C342" s="193"/>
      <c r="D342" s="193"/>
      <c r="E342" s="193"/>
    </row>
    <row r="343" spans="1:5">
      <c r="A343" s="177"/>
      <c r="B343" s="193"/>
      <c r="C343" s="193"/>
      <c r="D343" s="193"/>
      <c r="E343" s="193"/>
    </row>
    <row r="344" spans="1:5">
      <c r="A344" s="177"/>
      <c r="B344" s="193"/>
      <c r="C344" s="193"/>
      <c r="D344" s="193"/>
      <c r="E344" s="193"/>
    </row>
    <row r="345" spans="1:5">
      <c r="A345" s="177"/>
      <c r="B345" s="193"/>
      <c r="C345" s="193"/>
      <c r="D345" s="193"/>
      <c r="E345" s="193"/>
    </row>
    <row r="346" spans="1:5">
      <c r="A346" s="177"/>
      <c r="B346" s="193"/>
      <c r="C346" s="193"/>
      <c r="D346" s="193"/>
      <c r="E346" s="193"/>
    </row>
    <row r="347" spans="1:5">
      <c r="A347" s="177"/>
      <c r="B347" s="193"/>
      <c r="C347" s="193"/>
      <c r="D347" s="193"/>
      <c r="E347" s="193"/>
    </row>
    <row r="348" spans="1:5">
      <c r="A348" s="177"/>
      <c r="B348" s="193"/>
      <c r="C348" s="193"/>
      <c r="D348" s="193"/>
      <c r="E348" s="193"/>
    </row>
    <row r="349" spans="1:5">
      <c r="A349" s="177"/>
      <c r="B349" s="193"/>
      <c r="C349" s="193"/>
      <c r="D349" s="193"/>
      <c r="E349" s="193"/>
    </row>
    <row r="350" spans="1:5">
      <c r="A350" s="177"/>
      <c r="B350" s="193"/>
      <c r="C350" s="193"/>
      <c r="D350" s="193"/>
      <c r="E350" s="193"/>
    </row>
    <row r="351" spans="1:5">
      <c r="A351" s="177"/>
      <c r="B351" s="193"/>
      <c r="C351" s="193"/>
      <c r="D351" s="193"/>
      <c r="E351" s="193"/>
    </row>
    <row r="352" spans="1:5">
      <c r="A352" s="177"/>
      <c r="B352" s="193"/>
      <c r="C352" s="193"/>
      <c r="D352" s="193"/>
      <c r="E352" s="193"/>
    </row>
    <row r="353" spans="1:5">
      <c r="A353" s="177"/>
      <c r="B353" s="193"/>
      <c r="C353" s="193"/>
      <c r="D353" s="193"/>
      <c r="E353" s="193"/>
    </row>
    <row r="354" spans="1:5">
      <c r="A354" s="177"/>
      <c r="B354" s="193"/>
      <c r="C354" s="193"/>
      <c r="D354" s="193"/>
      <c r="E354" s="193"/>
    </row>
    <row r="355" spans="1:5">
      <c r="A355" s="177"/>
      <c r="B355" s="193"/>
      <c r="C355" s="193"/>
      <c r="D355" s="193"/>
      <c r="E355" s="193"/>
    </row>
    <row r="356" spans="1:5">
      <c r="A356" s="177"/>
      <c r="B356" s="193"/>
      <c r="C356" s="193"/>
      <c r="D356" s="193"/>
      <c r="E356" s="193"/>
    </row>
    <row r="357" spans="1:5">
      <c r="A357" s="177"/>
      <c r="B357" s="193"/>
      <c r="C357" s="193"/>
      <c r="D357" s="193"/>
      <c r="E357" s="193"/>
    </row>
    <row r="358" spans="1:5">
      <c r="A358" s="177"/>
      <c r="B358" s="193"/>
      <c r="C358" s="193"/>
      <c r="D358" s="193"/>
      <c r="E358" s="193"/>
    </row>
    <row r="359" spans="1:5">
      <c r="A359" s="177"/>
      <c r="B359" s="193"/>
      <c r="C359" s="193"/>
      <c r="D359" s="193"/>
      <c r="E359" s="193"/>
    </row>
    <row r="360" spans="1:5">
      <c r="A360" s="177"/>
      <c r="B360" s="193"/>
      <c r="C360" s="193"/>
      <c r="D360" s="193"/>
      <c r="E360" s="193"/>
    </row>
    <row r="361" spans="1:5">
      <c r="A361" s="177"/>
      <c r="B361" s="193"/>
      <c r="C361" s="193"/>
      <c r="D361" s="193"/>
      <c r="E361" s="193"/>
    </row>
    <row r="362" spans="1:5">
      <c r="A362" s="177"/>
      <c r="B362" s="193"/>
      <c r="C362" s="193"/>
      <c r="D362" s="193"/>
      <c r="E362" s="193"/>
    </row>
    <row r="363" spans="1:5">
      <c r="A363" s="177"/>
      <c r="B363" s="193"/>
      <c r="C363" s="193"/>
      <c r="D363" s="193"/>
      <c r="E363" s="193"/>
    </row>
    <row r="364" spans="1:5">
      <c r="A364" s="177"/>
      <c r="B364" s="193"/>
      <c r="C364" s="193"/>
      <c r="D364" s="193"/>
      <c r="E364" s="193"/>
    </row>
    <row r="365" spans="1:5">
      <c r="A365" s="177"/>
      <c r="B365" s="193"/>
      <c r="C365" s="193"/>
      <c r="D365" s="193"/>
      <c r="E365" s="193"/>
    </row>
    <row r="366" spans="1:5">
      <c r="A366" s="177"/>
      <c r="B366" s="193"/>
      <c r="C366" s="193"/>
      <c r="D366" s="193"/>
      <c r="E366" s="193"/>
    </row>
    <row r="367" spans="1:5">
      <c r="A367" s="177"/>
      <c r="B367" s="193"/>
      <c r="C367" s="193"/>
      <c r="D367" s="193"/>
      <c r="E367" s="193"/>
    </row>
    <row r="368" spans="1:5">
      <c r="A368" s="177"/>
      <c r="B368" s="193"/>
      <c r="C368" s="193"/>
      <c r="D368" s="193"/>
      <c r="E368" s="193"/>
    </row>
    <row r="369" spans="1:5">
      <c r="A369" s="177"/>
      <c r="B369" s="193"/>
      <c r="C369" s="193"/>
      <c r="D369" s="193"/>
      <c r="E369" s="193"/>
    </row>
    <row r="370" spans="1:5">
      <c r="A370" s="177"/>
      <c r="B370" s="193"/>
      <c r="C370" s="193"/>
      <c r="D370" s="193"/>
      <c r="E370" s="193"/>
    </row>
    <row r="371" spans="1:5">
      <c r="A371" s="177"/>
      <c r="B371" s="193"/>
      <c r="C371" s="193"/>
      <c r="D371" s="193"/>
      <c r="E371" s="193"/>
    </row>
    <row r="372" spans="1:5">
      <c r="A372" s="177"/>
      <c r="B372" s="193"/>
      <c r="C372" s="193"/>
      <c r="D372" s="193"/>
      <c r="E372" s="193"/>
    </row>
    <row r="373" spans="1:5">
      <c r="A373" s="177"/>
      <c r="B373" s="193"/>
      <c r="C373" s="193"/>
      <c r="D373" s="193"/>
      <c r="E373" s="193"/>
    </row>
    <row r="374" spans="1:5">
      <c r="A374" s="177"/>
      <c r="B374" s="193"/>
      <c r="C374" s="193"/>
      <c r="D374" s="193"/>
      <c r="E374" s="193"/>
    </row>
    <row r="375" spans="1:5">
      <c r="A375" s="177"/>
      <c r="B375" s="193"/>
      <c r="C375" s="193"/>
      <c r="D375" s="193"/>
      <c r="E375" s="193"/>
    </row>
    <row r="376" spans="1:5">
      <c r="A376" s="177"/>
      <c r="B376" s="193"/>
      <c r="C376" s="193"/>
      <c r="D376" s="193"/>
      <c r="E376" s="193"/>
    </row>
    <row r="377" spans="1:5">
      <c r="A377" s="177"/>
      <c r="B377" s="193"/>
      <c r="C377" s="193"/>
      <c r="D377" s="193"/>
      <c r="E377" s="193"/>
    </row>
    <row r="378" spans="1:5">
      <c r="A378" s="177"/>
      <c r="B378" s="193"/>
      <c r="C378" s="193"/>
      <c r="D378" s="193"/>
      <c r="E378" s="193"/>
    </row>
    <row r="379" spans="1:5">
      <c r="A379" s="177"/>
      <c r="B379" s="193"/>
      <c r="C379" s="193"/>
      <c r="D379" s="193"/>
      <c r="E379" s="193"/>
    </row>
    <row r="380" spans="1:5">
      <c r="A380" s="177"/>
      <c r="B380" s="193"/>
      <c r="C380" s="193"/>
      <c r="D380" s="193"/>
      <c r="E380" s="193"/>
    </row>
    <row r="381" spans="1:5">
      <c r="A381" s="177"/>
      <c r="B381" s="193"/>
      <c r="C381" s="193"/>
      <c r="D381" s="193"/>
      <c r="E381" s="193"/>
    </row>
    <row r="382" spans="1:5">
      <c r="A382" s="177"/>
      <c r="B382" s="193"/>
      <c r="C382" s="193"/>
      <c r="D382" s="193"/>
      <c r="E382" s="193"/>
    </row>
    <row r="383" spans="1:5">
      <c r="A383" s="177"/>
      <c r="B383" s="193"/>
      <c r="C383" s="193"/>
      <c r="D383" s="193"/>
      <c r="E383" s="193"/>
    </row>
    <row r="384" spans="1:5">
      <c r="A384" s="177"/>
      <c r="B384" s="193"/>
      <c r="C384" s="193"/>
      <c r="D384" s="193"/>
      <c r="E384" s="193"/>
    </row>
    <row r="385" spans="1:5">
      <c r="A385" s="177"/>
      <c r="B385" s="193"/>
      <c r="C385" s="193"/>
      <c r="D385" s="193"/>
      <c r="E385" s="193"/>
    </row>
    <row r="386" spans="1:5">
      <c r="A386" s="177"/>
      <c r="B386" s="193"/>
      <c r="C386" s="193"/>
      <c r="D386" s="193"/>
      <c r="E386" s="193"/>
    </row>
    <row r="387" spans="1:5">
      <c r="A387" s="177"/>
      <c r="B387" s="193"/>
      <c r="C387" s="193"/>
      <c r="D387" s="193"/>
      <c r="E387" s="193"/>
    </row>
    <row r="388" spans="1:5">
      <c r="A388" s="177"/>
      <c r="B388" s="193"/>
      <c r="C388" s="193"/>
      <c r="D388" s="193"/>
      <c r="E388" s="193"/>
    </row>
    <row r="389" spans="1:5">
      <c r="A389" s="177"/>
      <c r="B389" s="193"/>
      <c r="C389" s="193"/>
      <c r="D389" s="193"/>
      <c r="E389" s="193"/>
    </row>
    <row r="390" spans="1:5">
      <c r="A390" s="177"/>
      <c r="B390" s="193"/>
      <c r="C390" s="193"/>
      <c r="D390" s="193"/>
      <c r="E390" s="193"/>
    </row>
    <row r="391" spans="1:5">
      <c r="A391" s="177"/>
      <c r="B391" s="193"/>
      <c r="C391" s="193"/>
      <c r="D391" s="193"/>
      <c r="E391" s="193"/>
    </row>
    <row r="392" spans="1:5">
      <c r="A392" s="177"/>
      <c r="B392" s="193"/>
      <c r="C392" s="193"/>
      <c r="D392" s="193"/>
      <c r="E392" s="193"/>
    </row>
    <row r="393" spans="1:5">
      <c r="A393" s="177"/>
      <c r="B393" s="193"/>
      <c r="C393" s="193"/>
      <c r="D393" s="193"/>
      <c r="E393" s="193"/>
    </row>
    <row r="394" spans="1:5">
      <c r="A394" s="177"/>
      <c r="B394" s="193"/>
      <c r="C394" s="193"/>
      <c r="D394" s="193"/>
      <c r="E394" s="193"/>
    </row>
    <row r="395" spans="1:5">
      <c r="A395" s="177"/>
      <c r="B395" s="193"/>
      <c r="C395" s="193"/>
      <c r="D395" s="193"/>
      <c r="E395" s="193"/>
    </row>
    <row r="396" spans="1:5">
      <c r="A396" s="177"/>
      <c r="B396" s="193"/>
      <c r="C396" s="193"/>
      <c r="D396" s="193"/>
      <c r="E396" s="193"/>
    </row>
    <row r="397" spans="1:5">
      <c r="A397" s="177"/>
      <c r="B397" s="193"/>
      <c r="C397" s="193"/>
      <c r="D397" s="193"/>
      <c r="E397" s="193"/>
    </row>
    <row r="398" spans="1:5">
      <c r="A398" s="177"/>
      <c r="B398" s="193"/>
      <c r="C398" s="193"/>
      <c r="D398" s="193"/>
      <c r="E398" s="193"/>
    </row>
    <row r="399" spans="1:5">
      <c r="A399" s="177"/>
      <c r="B399" s="193"/>
      <c r="C399" s="193"/>
      <c r="D399" s="193"/>
      <c r="E399" s="193"/>
    </row>
    <row r="400" spans="1:5">
      <c r="A400" s="177"/>
      <c r="B400" s="193"/>
      <c r="C400" s="193"/>
      <c r="D400" s="193"/>
      <c r="E400" s="193"/>
    </row>
    <row r="401" spans="1:5">
      <c r="A401" s="177"/>
      <c r="B401" s="193"/>
      <c r="C401" s="193"/>
      <c r="D401" s="193"/>
      <c r="E401" s="193"/>
    </row>
    <row r="402" spans="1:5">
      <c r="A402" s="177"/>
      <c r="B402" s="193"/>
      <c r="C402" s="193"/>
      <c r="D402" s="193"/>
      <c r="E402" s="193"/>
    </row>
    <row r="403" spans="1:5">
      <c r="A403" s="177"/>
      <c r="B403" s="193"/>
      <c r="C403" s="193"/>
      <c r="D403" s="193"/>
      <c r="E403" s="193"/>
    </row>
    <row r="404" spans="1:5">
      <c r="A404" s="177"/>
      <c r="B404" s="193"/>
      <c r="C404" s="193"/>
      <c r="D404" s="193"/>
      <c r="E404" s="193"/>
    </row>
    <row r="405" spans="1:5">
      <c r="A405" s="177"/>
      <c r="B405" s="193"/>
      <c r="C405" s="193"/>
      <c r="D405" s="193"/>
      <c r="E405" s="193"/>
    </row>
    <row r="406" spans="1:5">
      <c r="A406" s="177"/>
      <c r="B406" s="193"/>
      <c r="C406" s="193"/>
      <c r="D406" s="193"/>
      <c r="E406" s="193"/>
    </row>
    <row r="407" spans="1:5">
      <c r="A407" s="177"/>
      <c r="B407" s="193"/>
      <c r="C407" s="193"/>
      <c r="D407" s="193"/>
      <c r="E407" s="193"/>
    </row>
    <row r="408" spans="1:5">
      <c r="A408" s="177"/>
      <c r="B408" s="193"/>
      <c r="C408" s="193"/>
      <c r="D408" s="193"/>
      <c r="E408" s="193"/>
    </row>
    <row r="409" spans="1:5">
      <c r="A409" s="177"/>
      <c r="B409" s="193"/>
      <c r="C409" s="193"/>
      <c r="D409" s="193"/>
      <c r="E409" s="193"/>
    </row>
    <row r="410" spans="1:5">
      <c r="A410" s="177"/>
      <c r="B410" s="193"/>
      <c r="C410" s="193"/>
      <c r="D410" s="193"/>
      <c r="E410" s="193"/>
    </row>
    <row r="411" spans="1:5">
      <c r="A411" s="177"/>
      <c r="B411" s="193"/>
      <c r="C411" s="193"/>
      <c r="D411" s="193"/>
      <c r="E411" s="193"/>
    </row>
    <row r="412" spans="1:5">
      <c r="A412" s="177"/>
      <c r="B412" s="193"/>
      <c r="C412" s="193"/>
      <c r="D412" s="193"/>
      <c r="E412" s="193"/>
    </row>
    <row r="413" spans="1:5">
      <c r="A413" s="177"/>
      <c r="B413" s="193"/>
      <c r="C413" s="193"/>
      <c r="D413" s="193"/>
      <c r="E413" s="193"/>
    </row>
    <row r="414" spans="1:5">
      <c r="A414" s="177"/>
      <c r="B414" s="193"/>
      <c r="C414" s="193"/>
      <c r="D414" s="193"/>
      <c r="E414" s="193"/>
    </row>
    <row r="415" spans="1:5">
      <c r="A415" s="177"/>
      <c r="B415" s="193"/>
      <c r="C415" s="193"/>
      <c r="D415" s="193"/>
      <c r="E415" s="193"/>
    </row>
    <row r="416" spans="1:5">
      <c r="A416" s="177"/>
      <c r="B416" s="193"/>
      <c r="C416" s="193"/>
      <c r="D416" s="193"/>
      <c r="E416" s="193"/>
    </row>
    <row r="417" spans="1:5">
      <c r="A417" s="177"/>
      <c r="B417" s="193"/>
      <c r="C417" s="193"/>
      <c r="D417" s="193"/>
      <c r="E417" s="193"/>
    </row>
    <row r="418" spans="1:5">
      <c r="A418" s="177"/>
      <c r="B418" s="193"/>
      <c r="C418" s="193"/>
      <c r="D418" s="193"/>
      <c r="E418" s="193"/>
    </row>
    <row r="419" spans="1:5">
      <c r="A419" s="177"/>
      <c r="B419" s="193"/>
      <c r="C419" s="193"/>
      <c r="D419" s="193"/>
      <c r="E419" s="193"/>
    </row>
    <row r="420" spans="1:5">
      <c r="A420" s="177"/>
      <c r="B420" s="193"/>
      <c r="C420" s="193"/>
      <c r="D420" s="193"/>
      <c r="E420" s="193"/>
    </row>
    <row r="421" spans="1:5">
      <c r="A421" s="177"/>
      <c r="B421" s="193"/>
      <c r="C421" s="193"/>
      <c r="D421" s="193"/>
      <c r="E421" s="193"/>
    </row>
    <row r="422" spans="1:5">
      <c r="A422" s="177"/>
      <c r="B422" s="193"/>
      <c r="C422" s="193"/>
      <c r="D422" s="193"/>
      <c r="E422" s="193"/>
    </row>
    <row r="423" spans="1:5">
      <c r="A423" s="177"/>
      <c r="B423" s="193"/>
      <c r="C423" s="193"/>
      <c r="D423" s="193"/>
      <c r="E423" s="193"/>
    </row>
    <row r="424" spans="1:5">
      <c r="A424" s="177"/>
      <c r="B424" s="193"/>
      <c r="C424" s="193"/>
      <c r="D424" s="193"/>
      <c r="E424" s="193"/>
    </row>
    <row r="425" spans="1:5">
      <c r="A425" s="177"/>
      <c r="B425" s="193"/>
      <c r="C425" s="193"/>
      <c r="D425" s="193"/>
      <c r="E425" s="193"/>
    </row>
    <row r="426" spans="1:5">
      <c r="A426" s="177"/>
      <c r="B426" s="193"/>
      <c r="C426" s="193"/>
      <c r="D426" s="193"/>
      <c r="E426" s="193"/>
    </row>
    <row r="427" spans="1:5">
      <c r="A427" s="177"/>
      <c r="B427" s="193"/>
      <c r="C427" s="193"/>
      <c r="D427" s="193"/>
      <c r="E427" s="193"/>
    </row>
    <row r="428" spans="1:5">
      <c r="A428" s="177"/>
      <c r="B428" s="193"/>
      <c r="C428" s="193"/>
      <c r="D428" s="193"/>
      <c r="E428" s="193"/>
    </row>
    <row r="429" spans="1:5">
      <c r="A429" s="177"/>
      <c r="B429" s="193"/>
      <c r="C429" s="193"/>
      <c r="D429" s="193"/>
      <c r="E429" s="193"/>
    </row>
    <row r="430" spans="1:5">
      <c r="A430" s="177"/>
      <c r="B430" s="193"/>
      <c r="C430" s="193"/>
      <c r="D430" s="193"/>
      <c r="E430" s="193"/>
    </row>
    <row r="431" spans="1:5">
      <c r="A431" s="177"/>
      <c r="B431" s="193"/>
      <c r="C431" s="193"/>
      <c r="D431" s="193"/>
      <c r="E431" s="193"/>
    </row>
    <row r="432" spans="1:5">
      <c r="A432" s="177"/>
      <c r="B432" s="193"/>
      <c r="C432" s="193"/>
      <c r="D432" s="193"/>
      <c r="E432" s="193"/>
    </row>
    <row r="433" spans="1:5">
      <c r="A433" s="177"/>
      <c r="B433" s="193"/>
      <c r="C433" s="193"/>
      <c r="D433" s="193"/>
      <c r="E433" s="193"/>
    </row>
    <row r="434" spans="1:5">
      <c r="A434" s="177"/>
      <c r="B434" s="193"/>
      <c r="C434" s="193"/>
      <c r="D434" s="193"/>
      <c r="E434" s="193"/>
    </row>
    <row r="435" spans="1:5">
      <c r="A435" s="177"/>
      <c r="B435" s="193"/>
      <c r="C435" s="193"/>
      <c r="D435" s="193"/>
      <c r="E435" s="193"/>
    </row>
    <row r="436" spans="1:5">
      <c r="A436" s="177"/>
      <c r="B436" s="193"/>
      <c r="C436" s="193"/>
      <c r="D436" s="193"/>
      <c r="E436" s="193"/>
    </row>
    <row r="437" spans="1:5">
      <c r="A437" s="177"/>
      <c r="B437" s="193"/>
      <c r="C437" s="193"/>
      <c r="D437" s="193"/>
      <c r="E437" s="193"/>
    </row>
    <row r="438" spans="1:5">
      <c r="A438" s="177"/>
      <c r="B438" s="193"/>
      <c r="C438" s="193"/>
      <c r="D438" s="193"/>
      <c r="E438" s="193"/>
    </row>
    <row r="439" spans="1:5">
      <c r="A439" s="177"/>
      <c r="B439" s="193"/>
      <c r="C439" s="193"/>
      <c r="D439" s="193"/>
      <c r="E439" s="193"/>
    </row>
    <row r="440" spans="1:5">
      <c r="A440" s="177"/>
      <c r="B440" s="193"/>
      <c r="C440" s="193"/>
      <c r="D440" s="193"/>
      <c r="E440" s="193"/>
    </row>
    <row r="441" spans="1:5">
      <c r="A441" s="177"/>
      <c r="B441" s="193"/>
      <c r="C441" s="193"/>
      <c r="D441" s="193"/>
      <c r="E441" s="193"/>
    </row>
    <row r="442" spans="1:5">
      <c r="A442" s="177"/>
      <c r="B442" s="193"/>
      <c r="C442" s="193"/>
      <c r="D442" s="193"/>
      <c r="E442" s="193"/>
    </row>
    <row r="443" spans="1:5">
      <c r="A443" s="177"/>
      <c r="B443" s="193"/>
      <c r="C443" s="193"/>
      <c r="D443" s="193"/>
      <c r="E443" s="193"/>
    </row>
    <row r="444" spans="1:5">
      <c r="A444" s="177"/>
      <c r="B444" s="193"/>
      <c r="C444" s="193"/>
      <c r="D444" s="193"/>
      <c r="E444" s="193"/>
    </row>
    <row r="445" spans="1:5">
      <c r="A445" s="177"/>
      <c r="B445" s="193"/>
      <c r="C445" s="193"/>
      <c r="D445" s="193"/>
      <c r="E445" s="193"/>
    </row>
    <row r="446" spans="1:5">
      <c r="A446" s="177"/>
      <c r="B446" s="193"/>
      <c r="C446" s="193"/>
      <c r="D446" s="193"/>
      <c r="E446" s="193"/>
    </row>
    <row r="447" spans="1:5">
      <c r="A447" s="177"/>
      <c r="B447" s="193"/>
      <c r="C447" s="193"/>
      <c r="D447" s="193"/>
      <c r="E447" s="193"/>
    </row>
    <row r="448" spans="1:5">
      <c r="A448" s="177"/>
      <c r="B448" s="193"/>
      <c r="C448" s="193"/>
      <c r="D448" s="193"/>
      <c r="E448" s="193"/>
    </row>
    <row r="449" spans="1:5">
      <c r="A449" s="177"/>
      <c r="B449" s="193"/>
      <c r="C449" s="193"/>
      <c r="D449" s="193"/>
      <c r="E449" s="193"/>
    </row>
    <row r="450" spans="1:5">
      <c r="A450" s="177"/>
      <c r="B450" s="193"/>
      <c r="C450" s="193"/>
      <c r="D450" s="193"/>
      <c r="E450" s="193"/>
    </row>
    <row r="451" spans="1:5">
      <c r="A451" s="177"/>
      <c r="B451" s="193"/>
      <c r="C451" s="193"/>
      <c r="D451" s="193"/>
      <c r="E451" s="193"/>
    </row>
    <row r="452" spans="1:5">
      <c r="A452" s="177"/>
      <c r="B452" s="193"/>
      <c r="C452" s="193"/>
      <c r="D452" s="193"/>
      <c r="E452" s="193"/>
    </row>
    <row r="453" spans="1:5">
      <c r="A453" s="177"/>
      <c r="B453" s="193"/>
      <c r="C453" s="193"/>
      <c r="D453" s="193"/>
      <c r="E453" s="193"/>
    </row>
    <row r="454" spans="1:5">
      <c r="A454" s="177"/>
      <c r="B454" s="193"/>
      <c r="C454" s="193"/>
      <c r="D454" s="193"/>
      <c r="E454" s="193"/>
    </row>
    <row r="455" spans="1:5">
      <c r="A455" s="177"/>
      <c r="B455" s="193"/>
      <c r="C455" s="193"/>
      <c r="D455" s="193"/>
      <c r="E455" s="193"/>
    </row>
    <row r="456" spans="1:5">
      <c r="A456" s="177"/>
      <c r="B456" s="193"/>
      <c r="C456" s="193"/>
      <c r="D456" s="193"/>
      <c r="E456" s="193"/>
    </row>
    <row r="457" spans="1:5">
      <c r="A457" s="177"/>
      <c r="B457" s="193"/>
      <c r="C457" s="193"/>
      <c r="D457" s="193"/>
      <c r="E457" s="193"/>
    </row>
    <row r="458" spans="1:5">
      <c r="A458" s="177"/>
      <c r="B458" s="193"/>
      <c r="C458" s="193"/>
      <c r="D458" s="193"/>
      <c r="E458" s="193"/>
    </row>
    <row r="459" spans="1:5">
      <c r="A459" s="177"/>
      <c r="B459" s="193"/>
      <c r="C459" s="193"/>
      <c r="D459" s="193"/>
      <c r="E459" s="193"/>
    </row>
    <row r="460" spans="1:5">
      <c r="A460" s="177"/>
      <c r="B460" s="193"/>
      <c r="C460" s="193"/>
      <c r="D460" s="193"/>
      <c r="E460" s="193"/>
    </row>
    <row r="461" spans="1:5">
      <c r="A461" s="177"/>
      <c r="B461" s="193"/>
      <c r="C461" s="193"/>
      <c r="D461" s="193"/>
      <c r="E461" s="193"/>
    </row>
    <row r="462" spans="1:5">
      <c r="A462" s="177"/>
      <c r="B462" s="193"/>
      <c r="C462" s="193"/>
      <c r="D462" s="193"/>
      <c r="E462" s="193"/>
    </row>
    <row r="463" spans="1:5">
      <c r="A463" s="177"/>
      <c r="B463" s="193"/>
      <c r="C463" s="193"/>
      <c r="D463" s="193"/>
      <c r="E463" s="193"/>
    </row>
    <row r="464" spans="1:5">
      <c r="A464" s="177"/>
      <c r="B464" s="193"/>
      <c r="C464" s="193"/>
      <c r="D464" s="193"/>
      <c r="E464" s="193"/>
    </row>
    <row r="465" spans="1:5">
      <c r="A465" s="177"/>
      <c r="B465" s="193"/>
      <c r="C465" s="193"/>
      <c r="D465" s="193"/>
      <c r="E465" s="193"/>
    </row>
    <row r="466" spans="1:5">
      <c r="A466" s="177"/>
      <c r="B466" s="193"/>
      <c r="C466" s="193"/>
      <c r="D466" s="193"/>
      <c r="E466" s="193"/>
    </row>
    <row r="467" spans="1:5">
      <c r="A467" s="177"/>
      <c r="B467" s="193"/>
      <c r="C467" s="193"/>
      <c r="D467" s="193"/>
      <c r="E467" s="193"/>
    </row>
    <row r="468" spans="1:5">
      <c r="A468" s="177"/>
      <c r="B468" s="193"/>
      <c r="C468" s="193"/>
      <c r="D468" s="193"/>
      <c r="E468" s="193"/>
    </row>
    <row r="469" spans="1:5">
      <c r="A469" s="177"/>
      <c r="B469" s="193"/>
      <c r="C469" s="193"/>
      <c r="D469" s="193"/>
      <c r="E469" s="193"/>
    </row>
    <row r="470" spans="1:5">
      <c r="A470" s="177"/>
      <c r="B470" s="193"/>
      <c r="C470" s="193"/>
      <c r="D470" s="193"/>
      <c r="E470" s="193"/>
    </row>
    <row r="471" spans="1:5">
      <c r="A471" s="177"/>
      <c r="B471" s="193"/>
      <c r="C471" s="193"/>
      <c r="D471" s="193"/>
      <c r="E471" s="193"/>
    </row>
    <row r="472" spans="1:5">
      <c r="A472" s="177"/>
      <c r="B472" s="193"/>
      <c r="C472" s="193"/>
      <c r="D472" s="193"/>
      <c r="E472" s="193"/>
    </row>
    <row r="473" spans="1:5">
      <c r="A473" s="177"/>
      <c r="B473" s="193"/>
      <c r="C473" s="193"/>
      <c r="D473" s="193"/>
      <c r="E473" s="193"/>
    </row>
    <row r="474" spans="1:5">
      <c r="A474" s="177"/>
      <c r="B474" s="193"/>
      <c r="C474" s="193"/>
      <c r="D474" s="193"/>
      <c r="E474" s="193"/>
    </row>
    <row r="475" spans="1:5">
      <c r="A475" s="177"/>
      <c r="B475" s="193"/>
      <c r="C475" s="193"/>
      <c r="D475" s="193"/>
      <c r="E475" s="193"/>
    </row>
    <row r="476" spans="1:5">
      <c r="A476" s="177"/>
      <c r="B476" s="193"/>
      <c r="C476" s="193"/>
      <c r="D476" s="193"/>
      <c r="E476" s="193"/>
    </row>
    <row r="477" spans="1:5">
      <c r="A477" s="177"/>
      <c r="B477" s="193"/>
      <c r="C477" s="193"/>
      <c r="D477" s="193"/>
      <c r="E477" s="193"/>
    </row>
    <row r="478" spans="1:5">
      <c r="A478" s="177"/>
      <c r="B478" s="193"/>
      <c r="C478" s="193"/>
      <c r="D478" s="193"/>
      <c r="E478" s="193"/>
    </row>
    <row r="479" spans="1:5">
      <c r="A479" s="177"/>
      <c r="B479" s="193"/>
      <c r="C479" s="193"/>
      <c r="D479" s="193"/>
      <c r="E479" s="193"/>
    </row>
    <row r="480" spans="1:5">
      <c r="A480" s="177"/>
      <c r="B480" s="193"/>
      <c r="C480" s="193"/>
      <c r="D480" s="193"/>
      <c r="E480" s="193"/>
    </row>
    <row r="481" spans="1:5">
      <c r="A481" s="177"/>
      <c r="B481" s="193"/>
      <c r="C481" s="193"/>
      <c r="D481" s="193"/>
      <c r="E481" s="193"/>
    </row>
    <row r="482" spans="1:5">
      <c r="A482" s="177"/>
      <c r="B482" s="193"/>
      <c r="C482" s="193"/>
      <c r="D482" s="193"/>
      <c r="E482" s="193"/>
    </row>
    <row r="483" spans="1:5">
      <c r="A483" s="177"/>
      <c r="B483" s="193"/>
      <c r="C483" s="193"/>
      <c r="D483" s="193"/>
      <c r="E483" s="193"/>
    </row>
    <row r="484" spans="1:5">
      <c r="A484" s="177"/>
      <c r="B484" s="193"/>
      <c r="C484" s="193"/>
      <c r="D484" s="193"/>
      <c r="E484" s="193"/>
    </row>
    <row r="485" spans="1:5">
      <c r="A485" s="177"/>
      <c r="B485" s="193"/>
      <c r="C485" s="193"/>
      <c r="D485" s="193"/>
      <c r="E485" s="193"/>
    </row>
    <row r="486" spans="1:5">
      <c r="A486" s="177"/>
      <c r="B486" s="193"/>
      <c r="C486" s="193"/>
      <c r="D486" s="193"/>
      <c r="E486" s="193"/>
    </row>
    <row r="487" spans="1:5">
      <c r="A487" s="177"/>
      <c r="B487" s="193"/>
      <c r="C487" s="193"/>
      <c r="D487" s="193"/>
      <c r="E487" s="193"/>
    </row>
    <row r="488" spans="1:5">
      <c r="A488" s="177"/>
      <c r="B488" s="193"/>
      <c r="C488" s="193"/>
      <c r="D488" s="193"/>
      <c r="E488" s="193"/>
    </row>
    <row r="489" spans="1:5">
      <c r="A489" s="177"/>
      <c r="B489" s="193"/>
      <c r="C489" s="193"/>
      <c r="D489" s="193"/>
      <c r="E489" s="193"/>
    </row>
    <row r="490" spans="1:5">
      <c r="A490" s="177"/>
      <c r="B490" s="193"/>
      <c r="C490" s="193"/>
      <c r="D490" s="193"/>
      <c r="E490" s="193"/>
    </row>
    <row r="491" spans="1:5">
      <c r="A491" s="177"/>
      <c r="B491" s="193"/>
      <c r="C491" s="193"/>
      <c r="D491" s="193"/>
      <c r="E491" s="193"/>
    </row>
    <row r="492" spans="1:5">
      <c r="A492" s="177"/>
      <c r="B492" s="193"/>
      <c r="C492" s="193"/>
      <c r="D492" s="193"/>
      <c r="E492" s="193"/>
    </row>
    <row r="493" spans="1:5">
      <c r="A493" s="177"/>
      <c r="B493" s="193"/>
      <c r="C493" s="193"/>
      <c r="D493" s="193"/>
      <c r="E493" s="193"/>
    </row>
    <row r="494" spans="1:5">
      <c r="A494" s="177"/>
      <c r="B494" s="193"/>
      <c r="C494" s="193"/>
      <c r="D494" s="193"/>
      <c r="E494" s="193"/>
    </row>
    <row r="495" spans="1:5">
      <c r="A495" s="177"/>
      <c r="B495" s="193"/>
      <c r="C495" s="193"/>
      <c r="D495" s="193"/>
      <c r="E495" s="193"/>
    </row>
    <row r="496" spans="1:5">
      <c r="A496" s="177"/>
      <c r="B496" s="193"/>
      <c r="C496" s="193"/>
      <c r="D496" s="193"/>
      <c r="E496" s="193"/>
    </row>
    <row r="497" spans="1:5">
      <c r="A497" s="177"/>
      <c r="B497" s="193"/>
      <c r="C497" s="193"/>
      <c r="D497" s="193"/>
      <c r="E497" s="193"/>
    </row>
    <row r="498" spans="1:5">
      <c r="A498" s="177"/>
      <c r="B498" s="193"/>
      <c r="C498" s="193"/>
      <c r="D498" s="193"/>
      <c r="E498" s="193"/>
    </row>
    <row r="499" spans="1:5">
      <c r="A499" s="177"/>
      <c r="B499" s="193"/>
      <c r="C499" s="193"/>
      <c r="D499" s="193"/>
      <c r="E499" s="193"/>
    </row>
    <row r="500" spans="1:5">
      <c r="A500" s="177"/>
      <c r="B500" s="193"/>
      <c r="C500" s="193"/>
      <c r="D500" s="193"/>
      <c r="E500" s="193"/>
    </row>
    <row r="501" spans="1:5">
      <c r="A501" s="177"/>
      <c r="B501" s="193"/>
      <c r="C501" s="193"/>
      <c r="D501" s="193"/>
      <c r="E501" s="193"/>
    </row>
    <row r="502" spans="1:5">
      <c r="A502" s="177"/>
      <c r="B502" s="193"/>
      <c r="C502" s="193"/>
      <c r="D502" s="193"/>
      <c r="E502" s="193"/>
    </row>
    <row r="503" spans="1:5">
      <c r="A503" s="177"/>
      <c r="B503" s="193"/>
      <c r="C503" s="193"/>
      <c r="D503" s="193"/>
      <c r="E503" s="193"/>
    </row>
    <row r="504" spans="1:5">
      <c r="A504" s="177"/>
      <c r="B504" s="193"/>
      <c r="C504" s="193"/>
      <c r="D504" s="193"/>
      <c r="E504" s="193"/>
    </row>
  </sheetData>
  <mergeCells count="7">
    <mergeCell ref="B3:F3"/>
    <mergeCell ref="D7:D8"/>
    <mergeCell ref="C9:C10"/>
    <mergeCell ref="D9:D10"/>
    <mergeCell ref="C11:C12"/>
    <mergeCell ref="D11:D12"/>
    <mergeCell ref="E15:E16"/>
  </mergeCells>
  <phoneticPr fontId="2"/>
  <printOptions horizontalCentered="1"/>
  <pageMargins left="0.59055118110236227" right="0.59055118110236227" top="0.59055118110236227" bottom="0.39370078740157483" header="0.74803149606299213" footer="0.23622047244094491"/>
  <pageSetup paperSize="9" scale="78" firstPageNumber="16" fitToWidth="1" fitToHeight="0" orientation="landscape" usePrinterDefaults="1"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5" tint="0.6"/>
  </sheetPr>
  <dimension ref="A2:H775"/>
  <sheetViews>
    <sheetView view="pageBreakPreview" zoomScale="90" zoomScaleSheetLayoutView="90" workbookViewId="0">
      <selection activeCell="B2" sqref="B2:H2"/>
    </sheetView>
  </sheetViews>
  <sheetFormatPr defaultColWidth="8.75" defaultRowHeight="33.75" customHeight="1"/>
  <cols>
    <col min="1" max="1" width="2.625" style="173" customWidth="1"/>
    <col min="2" max="2" width="5.125" style="173" customWidth="1"/>
    <col min="3" max="3" width="4.875" style="174" customWidth="1"/>
    <col min="4" max="4" width="3.375" style="173" customWidth="1"/>
    <col min="5" max="5" width="38.5" style="174" customWidth="1"/>
    <col min="6" max="6" width="35.25" style="174" customWidth="1"/>
    <col min="7" max="7" width="22.25" style="174" customWidth="1"/>
    <col min="8" max="8" width="30" style="174" customWidth="1"/>
    <col min="9" max="256" width="8.75" style="173"/>
    <col min="257" max="257" width="2.625" style="173" customWidth="1"/>
    <col min="258" max="258" width="5.125" style="173" customWidth="1"/>
    <col min="259" max="259" width="4.875" style="173" customWidth="1"/>
    <col min="260" max="260" width="3.375" style="173" customWidth="1"/>
    <col min="261" max="261" width="38.5" style="173" customWidth="1"/>
    <col min="262" max="262" width="35.25" style="173" customWidth="1"/>
    <col min="263" max="263" width="22.25" style="173" customWidth="1"/>
    <col min="264" max="264" width="30" style="173" customWidth="1"/>
    <col min="265" max="512" width="8.75" style="173"/>
    <col min="513" max="513" width="2.625" style="173" customWidth="1"/>
    <col min="514" max="514" width="5.125" style="173" customWidth="1"/>
    <col min="515" max="515" width="4.875" style="173" customWidth="1"/>
    <col min="516" max="516" width="3.375" style="173" customWidth="1"/>
    <col min="517" max="517" width="38.5" style="173" customWidth="1"/>
    <col min="518" max="518" width="35.25" style="173" customWidth="1"/>
    <col min="519" max="519" width="22.25" style="173" customWidth="1"/>
    <col min="520" max="520" width="30" style="173" customWidth="1"/>
    <col min="521" max="768" width="8.75" style="173"/>
    <col min="769" max="769" width="2.625" style="173" customWidth="1"/>
    <col min="770" max="770" width="5.125" style="173" customWidth="1"/>
    <col min="771" max="771" width="4.875" style="173" customWidth="1"/>
    <col min="772" max="772" width="3.375" style="173" customWidth="1"/>
    <col min="773" max="773" width="38.5" style="173" customWidth="1"/>
    <col min="774" max="774" width="35.25" style="173" customWidth="1"/>
    <col min="775" max="775" width="22.25" style="173" customWidth="1"/>
    <col min="776" max="776" width="30" style="173" customWidth="1"/>
    <col min="777" max="1024" width="8.75" style="173"/>
    <col min="1025" max="1025" width="2.625" style="173" customWidth="1"/>
    <col min="1026" max="1026" width="5.125" style="173" customWidth="1"/>
    <col min="1027" max="1027" width="4.875" style="173" customWidth="1"/>
    <col min="1028" max="1028" width="3.375" style="173" customWidth="1"/>
    <col min="1029" max="1029" width="38.5" style="173" customWidth="1"/>
    <col min="1030" max="1030" width="35.25" style="173" customWidth="1"/>
    <col min="1031" max="1031" width="22.25" style="173" customWidth="1"/>
    <col min="1032" max="1032" width="30" style="173" customWidth="1"/>
    <col min="1033" max="1280" width="8.75" style="173"/>
    <col min="1281" max="1281" width="2.625" style="173" customWidth="1"/>
    <col min="1282" max="1282" width="5.125" style="173" customWidth="1"/>
    <col min="1283" max="1283" width="4.875" style="173" customWidth="1"/>
    <col min="1284" max="1284" width="3.375" style="173" customWidth="1"/>
    <col min="1285" max="1285" width="38.5" style="173" customWidth="1"/>
    <col min="1286" max="1286" width="35.25" style="173" customWidth="1"/>
    <col min="1287" max="1287" width="22.25" style="173" customWidth="1"/>
    <col min="1288" max="1288" width="30" style="173" customWidth="1"/>
    <col min="1289" max="1536" width="8.75" style="173"/>
    <col min="1537" max="1537" width="2.625" style="173" customWidth="1"/>
    <col min="1538" max="1538" width="5.125" style="173" customWidth="1"/>
    <col min="1539" max="1539" width="4.875" style="173" customWidth="1"/>
    <col min="1540" max="1540" width="3.375" style="173" customWidth="1"/>
    <col min="1541" max="1541" width="38.5" style="173" customWidth="1"/>
    <col min="1542" max="1542" width="35.25" style="173" customWidth="1"/>
    <col min="1543" max="1543" width="22.25" style="173" customWidth="1"/>
    <col min="1544" max="1544" width="30" style="173" customWidth="1"/>
    <col min="1545" max="1792" width="8.75" style="173"/>
    <col min="1793" max="1793" width="2.625" style="173" customWidth="1"/>
    <col min="1794" max="1794" width="5.125" style="173" customWidth="1"/>
    <col min="1795" max="1795" width="4.875" style="173" customWidth="1"/>
    <col min="1796" max="1796" width="3.375" style="173" customWidth="1"/>
    <col min="1797" max="1797" width="38.5" style="173" customWidth="1"/>
    <col min="1798" max="1798" width="35.25" style="173" customWidth="1"/>
    <col min="1799" max="1799" width="22.25" style="173" customWidth="1"/>
    <col min="1800" max="1800" width="30" style="173" customWidth="1"/>
    <col min="1801" max="2048" width="8.75" style="173"/>
    <col min="2049" max="2049" width="2.625" style="173" customWidth="1"/>
    <col min="2050" max="2050" width="5.125" style="173" customWidth="1"/>
    <col min="2051" max="2051" width="4.875" style="173" customWidth="1"/>
    <col min="2052" max="2052" width="3.375" style="173" customWidth="1"/>
    <col min="2053" max="2053" width="38.5" style="173" customWidth="1"/>
    <col min="2054" max="2054" width="35.25" style="173" customWidth="1"/>
    <col min="2055" max="2055" width="22.25" style="173" customWidth="1"/>
    <col min="2056" max="2056" width="30" style="173" customWidth="1"/>
    <col min="2057" max="2304" width="8.75" style="173"/>
    <col min="2305" max="2305" width="2.625" style="173" customWidth="1"/>
    <col min="2306" max="2306" width="5.125" style="173" customWidth="1"/>
    <col min="2307" max="2307" width="4.875" style="173" customWidth="1"/>
    <col min="2308" max="2308" width="3.375" style="173" customWidth="1"/>
    <col min="2309" max="2309" width="38.5" style="173" customWidth="1"/>
    <col min="2310" max="2310" width="35.25" style="173" customWidth="1"/>
    <col min="2311" max="2311" width="22.25" style="173" customWidth="1"/>
    <col min="2312" max="2312" width="30" style="173" customWidth="1"/>
    <col min="2313" max="2560" width="8.75" style="173"/>
    <col min="2561" max="2561" width="2.625" style="173" customWidth="1"/>
    <col min="2562" max="2562" width="5.125" style="173" customWidth="1"/>
    <col min="2563" max="2563" width="4.875" style="173" customWidth="1"/>
    <col min="2564" max="2564" width="3.375" style="173" customWidth="1"/>
    <col min="2565" max="2565" width="38.5" style="173" customWidth="1"/>
    <col min="2566" max="2566" width="35.25" style="173" customWidth="1"/>
    <col min="2567" max="2567" width="22.25" style="173" customWidth="1"/>
    <col min="2568" max="2568" width="30" style="173" customWidth="1"/>
    <col min="2569" max="2816" width="8.75" style="173"/>
    <col min="2817" max="2817" width="2.625" style="173" customWidth="1"/>
    <col min="2818" max="2818" width="5.125" style="173" customWidth="1"/>
    <col min="2819" max="2819" width="4.875" style="173" customWidth="1"/>
    <col min="2820" max="2820" width="3.375" style="173" customWidth="1"/>
    <col min="2821" max="2821" width="38.5" style="173" customWidth="1"/>
    <col min="2822" max="2822" width="35.25" style="173" customWidth="1"/>
    <col min="2823" max="2823" width="22.25" style="173" customWidth="1"/>
    <col min="2824" max="2824" width="30" style="173" customWidth="1"/>
    <col min="2825" max="3072" width="8.75" style="173"/>
    <col min="3073" max="3073" width="2.625" style="173" customWidth="1"/>
    <col min="3074" max="3074" width="5.125" style="173" customWidth="1"/>
    <col min="3075" max="3075" width="4.875" style="173" customWidth="1"/>
    <col min="3076" max="3076" width="3.375" style="173" customWidth="1"/>
    <col min="3077" max="3077" width="38.5" style="173" customWidth="1"/>
    <col min="3078" max="3078" width="35.25" style="173" customWidth="1"/>
    <col min="3079" max="3079" width="22.25" style="173" customWidth="1"/>
    <col min="3080" max="3080" width="30" style="173" customWidth="1"/>
    <col min="3081" max="3328" width="8.75" style="173"/>
    <col min="3329" max="3329" width="2.625" style="173" customWidth="1"/>
    <col min="3330" max="3330" width="5.125" style="173" customWidth="1"/>
    <col min="3331" max="3331" width="4.875" style="173" customWidth="1"/>
    <col min="3332" max="3332" width="3.375" style="173" customWidth="1"/>
    <col min="3333" max="3333" width="38.5" style="173" customWidth="1"/>
    <col min="3334" max="3334" width="35.25" style="173" customWidth="1"/>
    <col min="3335" max="3335" width="22.25" style="173" customWidth="1"/>
    <col min="3336" max="3336" width="30" style="173" customWidth="1"/>
    <col min="3337" max="3584" width="8.75" style="173"/>
    <col min="3585" max="3585" width="2.625" style="173" customWidth="1"/>
    <col min="3586" max="3586" width="5.125" style="173" customWidth="1"/>
    <col min="3587" max="3587" width="4.875" style="173" customWidth="1"/>
    <col min="3588" max="3588" width="3.375" style="173" customWidth="1"/>
    <col min="3589" max="3589" width="38.5" style="173" customWidth="1"/>
    <col min="3590" max="3590" width="35.25" style="173" customWidth="1"/>
    <col min="3591" max="3591" width="22.25" style="173" customWidth="1"/>
    <col min="3592" max="3592" width="30" style="173" customWidth="1"/>
    <col min="3593" max="3840" width="8.75" style="173"/>
    <col min="3841" max="3841" width="2.625" style="173" customWidth="1"/>
    <col min="3842" max="3842" width="5.125" style="173" customWidth="1"/>
    <col min="3843" max="3843" width="4.875" style="173" customWidth="1"/>
    <col min="3844" max="3844" width="3.375" style="173" customWidth="1"/>
    <col min="3845" max="3845" width="38.5" style="173" customWidth="1"/>
    <col min="3846" max="3846" width="35.25" style="173" customWidth="1"/>
    <col min="3847" max="3847" width="22.25" style="173" customWidth="1"/>
    <col min="3848" max="3848" width="30" style="173" customWidth="1"/>
    <col min="3849" max="4096" width="8.75" style="173"/>
    <col min="4097" max="4097" width="2.625" style="173" customWidth="1"/>
    <col min="4098" max="4098" width="5.125" style="173" customWidth="1"/>
    <col min="4099" max="4099" width="4.875" style="173" customWidth="1"/>
    <col min="4100" max="4100" width="3.375" style="173" customWidth="1"/>
    <col min="4101" max="4101" width="38.5" style="173" customWidth="1"/>
    <col min="4102" max="4102" width="35.25" style="173" customWidth="1"/>
    <col min="4103" max="4103" width="22.25" style="173" customWidth="1"/>
    <col min="4104" max="4104" width="30" style="173" customWidth="1"/>
    <col min="4105" max="4352" width="8.75" style="173"/>
    <col min="4353" max="4353" width="2.625" style="173" customWidth="1"/>
    <col min="4354" max="4354" width="5.125" style="173" customWidth="1"/>
    <col min="4355" max="4355" width="4.875" style="173" customWidth="1"/>
    <col min="4356" max="4356" width="3.375" style="173" customWidth="1"/>
    <col min="4357" max="4357" width="38.5" style="173" customWidth="1"/>
    <col min="4358" max="4358" width="35.25" style="173" customWidth="1"/>
    <col min="4359" max="4359" width="22.25" style="173" customWidth="1"/>
    <col min="4360" max="4360" width="30" style="173" customWidth="1"/>
    <col min="4361" max="4608" width="8.75" style="173"/>
    <col min="4609" max="4609" width="2.625" style="173" customWidth="1"/>
    <col min="4610" max="4610" width="5.125" style="173" customWidth="1"/>
    <col min="4611" max="4611" width="4.875" style="173" customWidth="1"/>
    <col min="4612" max="4612" width="3.375" style="173" customWidth="1"/>
    <col min="4613" max="4613" width="38.5" style="173" customWidth="1"/>
    <col min="4614" max="4614" width="35.25" style="173" customWidth="1"/>
    <col min="4615" max="4615" width="22.25" style="173" customWidth="1"/>
    <col min="4616" max="4616" width="30" style="173" customWidth="1"/>
    <col min="4617" max="4864" width="8.75" style="173"/>
    <col min="4865" max="4865" width="2.625" style="173" customWidth="1"/>
    <col min="4866" max="4866" width="5.125" style="173" customWidth="1"/>
    <col min="4867" max="4867" width="4.875" style="173" customWidth="1"/>
    <col min="4868" max="4868" width="3.375" style="173" customWidth="1"/>
    <col min="4869" max="4869" width="38.5" style="173" customWidth="1"/>
    <col min="4870" max="4870" width="35.25" style="173" customWidth="1"/>
    <col min="4871" max="4871" width="22.25" style="173" customWidth="1"/>
    <col min="4872" max="4872" width="30" style="173" customWidth="1"/>
    <col min="4873" max="5120" width="8.75" style="173"/>
    <col min="5121" max="5121" width="2.625" style="173" customWidth="1"/>
    <col min="5122" max="5122" width="5.125" style="173" customWidth="1"/>
    <col min="5123" max="5123" width="4.875" style="173" customWidth="1"/>
    <col min="5124" max="5124" width="3.375" style="173" customWidth="1"/>
    <col min="5125" max="5125" width="38.5" style="173" customWidth="1"/>
    <col min="5126" max="5126" width="35.25" style="173" customWidth="1"/>
    <col min="5127" max="5127" width="22.25" style="173" customWidth="1"/>
    <col min="5128" max="5128" width="30" style="173" customWidth="1"/>
    <col min="5129" max="5376" width="8.75" style="173"/>
    <col min="5377" max="5377" width="2.625" style="173" customWidth="1"/>
    <col min="5378" max="5378" width="5.125" style="173" customWidth="1"/>
    <col min="5379" max="5379" width="4.875" style="173" customWidth="1"/>
    <col min="5380" max="5380" width="3.375" style="173" customWidth="1"/>
    <col min="5381" max="5381" width="38.5" style="173" customWidth="1"/>
    <col min="5382" max="5382" width="35.25" style="173" customWidth="1"/>
    <col min="5383" max="5383" width="22.25" style="173" customWidth="1"/>
    <col min="5384" max="5384" width="30" style="173" customWidth="1"/>
    <col min="5385" max="5632" width="8.75" style="173"/>
    <col min="5633" max="5633" width="2.625" style="173" customWidth="1"/>
    <col min="5634" max="5634" width="5.125" style="173" customWidth="1"/>
    <col min="5635" max="5635" width="4.875" style="173" customWidth="1"/>
    <col min="5636" max="5636" width="3.375" style="173" customWidth="1"/>
    <col min="5637" max="5637" width="38.5" style="173" customWidth="1"/>
    <col min="5638" max="5638" width="35.25" style="173" customWidth="1"/>
    <col min="5639" max="5639" width="22.25" style="173" customWidth="1"/>
    <col min="5640" max="5640" width="30" style="173" customWidth="1"/>
    <col min="5641" max="5888" width="8.75" style="173"/>
    <col min="5889" max="5889" width="2.625" style="173" customWidth="1"/>
    <col min="5890" max="5890" width="5.125" style="173" customWidth="1"/>
    <col min="5891" max="5891" width="4.875" style="173" customWidth="1"/>
    <col min="5892" max="5892" width="3.375" style="173" customWidth="1"/>
    <col min="5893" max="5893" width="38.5" style="173" customWidth="1"/>
    <col min="5894" max="5894" width="35.25" style="173" customWidth="1"/>
    <col min="5895" max="5895" width="22.25" style="173" customWidth="1"/>
    <col min="5896" max="5896" width="30" style="173" customWidth="1"/>
    <col min="5897" max="6144" width="8.75" style="173"/>
    <col min="6145" max="6145" width="2.625" style="173" customWidth="1"/>
    <col min="6146" max="6146" width="5.125" style="173" customWidth="1"/>
    <col min="6147" max="6147" width="4.875" style="173" customWidth="1"/>
    <col min="6148" max="6148" width="3.375" style="173" customWidth="1"/>
    <col min="6149" max="6149" width="38.5" style="173" customWidth="1"/>
    <col min="6150" max="6150" width="35.25" style="173" customWidth="1"/>
    <col min="6151" max="6151" width="22.25" style="173" customWidth="1"/>
    <col min="6152" max="6152" width="30" style="173" customWidth="1"/>
    <col min="6153" max="6400" width="8.75" style="173"/>
    <col min="6401" max="6401" width="2.625" style="173" customWidth="1"/>
    <col min="6402" max="6402" width="5.125" style="173" customWidth="1"/>
    <col min="6403" max="6403" width="4.875" style="173" customWidth="1"/>
    <col min="6404" max="6404" width="3.375" style="173" customWidth="1"/>
    <col min="6405" max="6405" width="38.5" style="173" customWidth="1"/>
    <col min="6406" max="6406" width="35.25" style="173" customWidth="1"/>
    <col min="6407" max="6407" width="22.25" style="173" customWidth="1"/>
    <col min="6408" max="6408" width="30" style="173" customWidth="1"/>
    <col min="6409" max="6656" width="8.75" style="173"/>
    <col min="6657" max="6657" width="2.625" style="173" customWidth="1"/>
    <col min="6658" max="6658" width="5.125" style="173" customWidth="1"/>
    <col min="6659" max="6659" width="4.875" style="173" customWidth="1"/>
    <col min="6660" max="6660" width="3.375" style="173" customWidth="1"/>
    <col min="6661" max="6661" width="38.5" style="173" customWidth="1"/>
    <col min="6662" max="6662" width="35.25" style="173" customWidth="1"/>
    <col min="6663" max="6663" width="22.25" style="173" customWidth="1"/>
    <col min="6664" max="6664" width="30" style="173" customWidth="1"/>
    <col min="6665" max="6912" width="8.75" style="173"/>
    <col min="6913" max="6913" width="2.625" style="173" customWidth="1"/>
    <col min="6914" max="6914" width="5.125" style="173" customWidth="1"/>
    <col min="6915" max="6915" width="4.875" style="173" customWidth="1"/>
    <col min="6916" max="6916" width="3.375" style="173" customWidth="1"/>
    <col min="6917" max="6917" width="38.5" style="173" customWidth="1"/>
    <col min="6918" max="6918" width="35.25" style="173" customWidth="1"/>
    <col min="6919" max="6919" width="22.25" style="173" customWidth="1"/>
    <col min="6920" max="6920" width="30" style="173" customWidth="1"/>
    <col min="6921" max="7168" width="8.75" style="173"/>
    <col min="7169" max="7169" width="2.625" style="173" customWidth="1"/>
    <col min="7170" max="7170" width="5.125" style="173" customWidth="1"/>
    <col min="7171" max="7171" width="4.875" style="173" customWidth="1"/>
    <col min="7172" max="7172" width="3.375" style="173" customWidth="1"/>
    <col min="7173" max="7173" width="38.5" style="173" customWidth="1"/>
    <col min="7174" max="7174" width="35.25" style="173" customWidth="1"/>
    <col min="7175" max="7175" width="22.25" style="173" customWidth="1"/>
    <col min="7176" max="7176" width="30" style="173" customWidth="1"/>
    <col min="7177" max="7424" width="8.75" style="173"/>
    <col min="7425" max="7425" width="2.625" style="173" customWidth="1"/>
    <col min="7426" max="7426" width="5.125" style="173" customWidth="1"/>
    <col min="7427" max="7427" width="4.875" style="173" customWidth="1"/>
    <col min="7428" max="7428" width="3.375" style="173" customWidth="1"/>
    <col min="7429" max="7429" width="38.5" style="173" customWidth="1"/>
    <col min="7430" max="7430" width="35.25" style="173" customWidth="1"/>
    <col min="7431" max="7431" width="22.25" style="173" customWidth="1"/>
    <col min="7432" max="7432" width="30" style="173" customWidth="1"/>
    <col min="7433" max="7680" width="8.75" style="173"/>
    <col min="7681" max="7681" width="2.625" style="173" customWidth="1"/>
    <col min="7682" max="7682" width="5.125" style="173" customWidth="1"/>
    <col min="7683" max="7683" width="4.875" style="173" customWidth="1"/>
    <col min="7684" max="7684" width="3.375" style="173" customWidth="1"/>
    <col min="7685" max="7685" width="38.5" style="173" customWidth="1"/>
    <col min="7686" max="7686" width="35.25" style="173" customWidth="1"/>
    <col min="7687" max="7687" width="22.25" style="173" customWidth="1"/>
    <col min="7688" max="7688" width="30" style="173" customWidth="1"/>
    <col min="7689" max="7936" width="8.75" style="173"/>
    <col min="7937" max="7937" width="2.625" style="173" customWidth="1"/>
    <col min="7938" max="7938" width="5.125" style="173" customWidth="1"/>
    <col min="7939" max="7939" width="4.875" style="173" customWidth="1"/>
    <col min="7940" max="7940" width="3.375" style="173" customWidth="1"/>
    <col min="7941" max="7941" width="38.5" style="173" customWidth="1"/>
    <col min="7942" max="7942" width="35.25" style="173" customWidth="1"/>
    <col min="7943" max="7943" width="22.25" style="173" customWidth="1"/>
    <col min="7944" max="7944" width="30" style="173" customWidth="1"/>
    <col min="7945" max="8192" width="8.75" style="173"/>
    <col min="8193" max="8193" width="2.625" style="173" customWidth="1"/>
    <col min="8194" max="8194" width="5.125" style="173" customWidth="1"/>
    <col min="8195" max="8195" width="4.875" style="173" customWidth="1"/>
    <col min="8196" max="8196" width="3.375" style="173" customWidth="1"/>
    <col min="8197" max="8197" width="38.5" style="173" customWidth="1"/>
    <col min="8198" max="8198" width="35.25" style="173" customWidth="1"/>
    <col min="8199" max="8199" width="22.25" style="173" customWidth="1"/>
    <col min="8200" max="8200" width="30" style="173" customWidth="1"/>
    <col min="8201" max="8448" width="8.75" style="173"/>
    <col min="8449" max="8449" width="2.625" style="173" customWidth="1"/>
    <col min="8450" max="8450" width="5.125" style="173" customWidth="1"/>
    <col min="8451" max="8451" width="4.875" style="173" customWidth="1"/>
    <col min="8452" max="8452" width="3.375" style="173" customWidth="1"/>
    <col min="8453" max="8453" width="38.5" style="173" customWidth="1"/>
    <col min="8454" max="8454" width="35.25" style="173" customWidth="1"/>
    <col min="8455" max="8455" width="22.25" style="173" customWidth="1"/>
    <col min="8456" max="8456" width="30" style="173" customWidth="1"/>
    <col min="8457" max="8704" width="8.75" style="173"/>
    <col min="8705" max="8705" width="2.625" style="173" customWidth="1"/>
    <col min="8706" max="8706" width="5.125" style="173" customWidth="1"/>
    <col min="8707" max="8707" width="4.875" style="173" customWidth="1"/>
    <col min="8708" max="8708" width="3.375" style="173" customWidth="1"/>
    <col min="8709" max="8709" width="38.5" style="173" customWidth="1"/>
    <col min="8710" max="8710" width="35.25" style="173" customWidth="1"/>
    <col min="8711" max="8711" width="22.25" style="173" customWidth="1"/>
    <col min="8712" max="8712" width="30" style="173" customWidth="1"/>
    <col min="8713" max="8960" width="8.75" style="173"/>
    <col min="8961" max="8961" width="2.625" style="173" customWidth="1"/>
    <col min="8962" max="8962" width="5.125" style="173" customWidth="1"/>
    <col min="8963" max="8963" width="4.875" style="173" customWidth="1"/>
    <col min="8964" max="8964" width="3.375" style="173" customWidth="1"/>
    <col min="8965" max="8965" width="38.5" style="173" customWidth="1"/>
    <col min="8966" max="8966" width="35.25" style="173" customWidth="1"/>
    <col min="8967" max="8967" width="22.25" style="173" customWidth="1"/>
    <col min="8968" max="8968" width="30" style="173" customWidth="1"/>
    <col min="8969" max="9216" width="8.75" style="173"/>
    <col min="9217" max="9217" width="2.625" style="173" customWidth="1"/>
    <col min="9218" max="9218" width="5.125" style="173" customWidth="1"/>
    <col min="9219" max="9219" width="4.875" style="173" customWidth="1"/>
    <col min="9220" max="9220" width="3.375" style="173" customWidth="1"/>
    <col min="9221" max="9221" width="38.5" style="173" customWidth="1"/>
    <col min="9222" max="9222" width="35.25" style="173" customWidth="1"/>
    <col min="9223" max="9223" width="22.25" style="173" customWidth="1"/>
    <col min="9224" max="9224" width="30" style="173" customWidth="1"/>
    <col min="9225" max="9472" width="8.75" style="173"/>
    <col min="9473" max="9473" width="2.625" style="173" customWidth="1"/>
    <col min="9474" max="9474" width="5.125" style="173" customWidth="1"/>
    <col min="9475" max="9475" width="4.875" style="173" customWidth="1"/>
    <col min="9476" max="9476" width="3.375" style="173" customWidth="1"/>
    <col min="9477" max="9477" width="38.5" style="173" customWidth="1"/>
    <col min="9478" max="9478" width="35.25" style="173" customWidth="1"/>
    <col min="9479" max="9479" width="22.25" style="173" customWidth="1"/>
    <col min="9480" max="9480" width="30" style="173" customWidth="1"/>
    <col min="9481" max="9728" width="8.75" style="173"/>
    <col min="9729" max="9729" width="2.625" style="173" customWidth="1"/>
    <col min="9730" max="9730" width="5.125" style="173" customWidth="1"/>
    <col min="9731" max="9731" width="4.875" style="173" customWidth="1"/>
    <col min="9732" max="9732" width="3.375" style="173" customWidth="1"/>
    <col min="9733" max="9733" width="38.5" style="173" customWidth="1"/>
    <col min="9734" max="9734" width="35.25" style="173" customWidth="1"/>
    <col min="9735" max="9735" width="22.25" style="173" customWidth="1"/>
    <col min="9736" max="9736" width="30" style="173" customWidth="1"/>
    <col min="9737" max="9984" width="8.75" style="173"/>
    <col min="9985" max="9985" width="2.625" style="173" customWidth="1"/>
    <col min="9986" max="9986" width="5.125" style="173" customWidth="1"/>
    <col min="9987" max="9987" width="4.875" style="173" customWidth="1"/>
    <col min="9988" max="9988" width="3.375" style="173" customWidth="1"/>
    <col min="9989" max="9989" width="38.5" style="173" customWidth="1"/>
    <col min="9990" max="9990" width="35.25" style="173" customWidth="1"/>
    <col min="9991" max="9991" width="22.25" style="173" customWidth="1"/>
    <col min="9992" max="9992" width="30" style="173" customWidth="1"/>
    <col min="9993" max="10240" width="8.75" style="173"/>
    <col min="10241" max="10241" width="2.625" style="173" customWidth="1"/>
    <col min="10242" max="10242" width="5.125" style="173" customWidth="1"/>
    <col min="10243" max="10243" width="4.875" style="173" customWidth="1"/>
    <col min="10244" max="10244" width="3.375" style="173" customWidth="1"/>
    <col min="10245" max="10245" width="38.5" style="173" customWidth="1"/>
    <col min="10246" max="10246" width="35.25" style="173" customWidth="1"/>
    <col min="10247" max="10247" width="22.25" style="173" customWidth="1"/>
    <col min="10248" max="10248" width="30" style="173" customWidth="1"/>
    <col min="10249" max="10496" width="8.75" style="173"/>
    <col min="10497" max="10497" width="2.625" style="173" customWidth="1"/>
    <col min="10498" max="10498" width="5.125" style="173" customWidth="1"/>
    <col min="10499" max="10499" width="4.875" style="173" customWidth="1"/>
    <col min="10500" max="10500" width="3.375" style="173" customWidth="1"/>
    <col min="10501" max="10501" width="38.5" style="173" customWidth="1"/>
    <col min="10502" max="10502" width="35.25" style="173" customWidth="1"/>
    <col min="10503" max="10503" width="22.25" style="173" customWidth="1"/>
    <col min="10504" max="10504" width="30" style="173" customWidth="1"/>
    <col min="10505" max="10752" width="8.75" style="173"/>
    <col min="10753" max="10753" width="2.625" style="173" customWidth="1"/>
    <col min="10754" max="10754" width="5.125" style="173" customWidth="1"/>
    <col min="10755" max="10755" width="4.875" style="173" customWidth="1"/>
    <col min="10756" max="10756" width="3.375" style="173" customWidth="1"/>
    <col min="10757" max="10757" width="38.5" style="173" customWidth="1"/>
    <col min="10758" max="10758" width="35.25" style="173" customWidth="1"/>
    <col min="10759" max="10759" width="22.25" style="173" customWidth="1"/>
    <col min="10760" max="10760" width="30" style="173" customWidth="1"/>
    <col min="10761" max="11008" width="8.75" style="173"/>
    <col min="11009" max="11009" width="2.625" style="173" customWidth="1"/>
    <col min="11010" max="11010" width="5.125" style="173" customWidth="1"/>
    <col min="11011" max="11011" width="4.875" style="173" customWidth="1"/>
    <col min="11012" max="11012" width="3.375" style="173" customWidth="1"/>
    <col min="11013" max="11013" width="38.5" style="173" customWidth="1"/>
    <col min="11014" max="11014" width="35.25" style="173" customWidth="1"/>
    <col min="11015" max="11015" width="22.25" style="173" customWidth="1"/>
    <col min="11016" max="11016" width="30" style="173" customWidth="1"/>
    <col min="11017" max="11264" width="8.75" style="173"/>
    <col min="11265" max="11265" width="2.625" style="173" customWidth="1"/>
    <col min="11266" max="11266" width="5.125" style="173" customWidth="1"/>
    <col min="11267" max="11267" width="4.875" style="173" customWidth="1"/>
    <col min="11268" max="11268" width="3.375" style="173" customWidth="1"/>
    <col min="11269" max="11269" width="38.5" style="173" customWidth="1"/>
    <col min="11270" max="11270" width="35.25" style="173" customWidth="1"/>
    <col min="11271" max="11271" width="22.25" style="173" customWidth="1"/>
    <col min="11272" max="11272" width="30" style="173" customWidth="1"/>
    <col min="11273" max="11520" width="8.75" style="173"/>
    <col min="11521" max="11521" width="2.625" style="173" customWidth="1"/>
    <col min="11522" max="11522" width="5.125" style="173" customWidth="1"/>
    <col min="11523" max="11523" width="4.875" style="173" customWidth="1"/>
    <col min="11524" max="11524" width="3.375" style="173" customWidth="1"/>
    <col min="11525" max="11525" width="38.5" style="173" customWidth="1"/>
    <col min="11526" max="11526" width="35.25" style="173" customWidth="1"/>
    <col min="11527" max="11527" width="22.25" style="173" customWidth="1"/>
    <col min="11528" max="11528" width="30" style="173" customWidth="1"/>
    <col min="11529" max="11776" width="8.75" style="173"/>
    <col min="11777" max="11777" width="2.625" style="173" customWidth="1"/>
    <col min="11778" max="11778" width="5.125" style="173" customWidth="1"/>
    <col min="11779" max="11779" width="4.875" style="173" customWidth="1"/>
    <col min="11780" max="11780" width="3.375" style="173" customWidth="1"/>
    <col min="11781" max="11781" width="38.5" style="173" customWidth="1"/>
    <col min="11782" max="11782" width="35.25" style="173" customWidth="1"/>
    <col min="11783" max="11783" width="22.25" style="173" customWidth="1"/>
    <col min="11784" max="11784" width="30" style="173" customWidth="1"/>
    <col min="11785" max="12032" width="8.75" style="173"/>
    <col min="12033" max="12033" width="2.625" style="173" customWidth="1"/>
    <col min="12034" max="12034" width="5.125" style="173" customWidth="1"/>
    <col min="12035" max="12035" width="4.875" style="173" customWidth="1"/>
    <col min="12036" max="12036" width="3.375" style="173" customWidth="1"/>
    <col min="12037" max="12037" width="38.5" style="173" customWidth="1"/>
    <col min="12038" max="12038" width="35.25" style="173" customWidth="1"/>
    <col min="12039" max="12039" width="22.25" style="173" customWidth="1"/>
    <col min="12040" max="12040" width="30" style="173" customWidth="1"/>
    <col min="12041" max="12288" width="8.75" style="173"/>
    <col min="12289" max="12289" width="2.625" style="173" customWidth="1"/>
    <col min="12290" max="12290" width="5.125" style="173" customWidth="1"/>
    <col min="12291" max="12291" width="4.875" style="173" customWidth="1"/>
    <col min="12292" max="12292" width="3.375" style="173" customWidth="1"/>
    <col min="12293" max="12293" width="38.5" style="173" customWidth="1"/>
    <col min="12294" max="12294" width="35.25" style="173" customWidth="1"/>
    <col min="12295" max="12295" width="22.25" style="173" customWidth="1"/>
    <col min="12296" max="12296" width="30" style="173" customWidth="1"/>
    <col min="12297" max="12544" width="8.75" style="173"/>
    <col min="12545" max="12545" width="2.625" style="173" customWidth="1"/>
    <col min="12546" max="12546" width="5.125" style="173" customWidth="1"/>
    <col min="12547" max="12547" width="4.875" style="173" customWidth="1"/>
    <col min="12548" max="12548" width="3.375" style="173" customWidth="1"/>
    <col min="12549" max="12549" width="38.5" style="173" customWidth="1"/>
    <col min="12550" max="12550" width="35.25" style="173" customWidth="1"/>
    <col min="12551" max="12551" width="22.25" style="173" customWidth="1"/>
    <col min="12552" max="12552" width="30" style="173" customWidth="1"/>
    <col min="12553" max="12800" width="8.75" style="173"/>
    <col min="12801" max="12801" width="2.625" style="173" customWidth="1"/>
    <col min="12802" max="12802" width="5.125" style="173" customWidth="1"/>
    <col min="12803" max="12803" width="4.875" style="173" customWidth="1"/>
    <col min="12804" max="12804" width="3.375" style="173" customWidth="1"/>
    <col min="12805" max="12805" width="38.5" style="173" customWidth="1"/>
    <col min="12806" max="12806" width="35.25" style="173" customWidth="1"/>
    <col min="12807" max="12807" width="22.25" style="173" customWidth="1"/>
    <col min="12808" max="12808" width="30" style="173" customWidth="1"/>
    <col min="12809" max="13056" width="8.75" style="173"/>
    <col min="13057" max="13057" width="2.625" style="173" customWidth="1"/>
    <col min="13058" max="13058" width="5.125" style="173" customWidth="1"/>
    <col min="13059" max="13059" width="4.875" style="173" customWidth="1"/>
    <col min="13060" max="13060" width="3.375" style="173" customWidth="1"/>
    <col min="13061" max="13061" width="38.5" style="173" customWidth="1"/>
    <col min="13062" max="13062" width="35.25" style="173" customWidth="1"/>
    <col min="13063" max="13063" width="22.25" style="173" customWidth="1"/>
    <col min="13064" max="13064" width="30" style="173" customWidth="1"/>
    <col min="13065" max="13312" width="8.75" style="173"/>
    <col min="13313" max="13313" width="2.625" style="173" customWidth="1"/>
    <col min="13314" max="13314" width="5.125" style="173" customWidth="1"/>
    <col min="13315" max="13315" width="4.875" style="173" customWidth="1"/>
    <col min="13316" max="13316" width="3.375" style="173" customWidth="1"/>
    <col min="13317" max="13317" width="38.5" style="173" customWidth="1"/>
    <col min="13318" max="13318" width="35.25" style="173" customWidth="1"/>
    <col min="13319" max="13319" width="22.25" style="173" customWidth="1"/>
    <col min="13320" max="13320" width="30" style="173" customWidth="1"/>
    <col min="13321" max="13568" width="8.75" style="173"/>
    <col min="13569" max="13569" width="2.625" style="173" customWidth="1"/>
    <col min="13570" max="13570" width="5.125" style="173" customWidth="1"/>
    <col min="13571" max="13571" width="4.875" style="173" customWidth="1"/>
    <col min="13572" max="13572" width="3.375" style="173" customWidth="1"/>
    <col min="13573" max="13573" width="38.5" style="173" customWidth="1"/>
    <col min="13574" max="13574" width="35.25" style="173" customWidth="1"/>
    <col min="13575" max="13575" width="22.25" style="173" customWidth="1"/>
    <col min="13576" max="13576" width="30" style="173" customWidth="1"/>
    <col min="13577" max="13824" width="8.75" style="173"/>
    <col min="13825" max="13825" width="2.625" style="173" customWidth="1"/>
    <col min="13826" max="13826" width="5.125" style="173" customWidth="1"/>
    <col min="13827" max="13827" width="4.875" style="173" customWidth="1"/>
    <col min="13828" max="13828" width="3.375" style="173" customWidth="1"/>
    <col min="13829" max="13829" width="38.5" style="173" customWidth="1"/>
    <col min="13830" max="13830" width="35.25" style="173" customWidth="1"/>
    <col min="13831" max="13831" width="22.25" style="173" customWidth="1"/>
    <col min="13832" max="13832" width="30" style="173" customWidth="1"/>
    <col min="13833" max="14080" width="8.75" style="173"/>
    <col min="14081" max="14081" width="2.625" style="173" customWidth="1"/>
    <col min="14082" max="14082" width="5.125" style="173" customWidth="1"/>
    <col min="14083" max="14083" width="4.875" style="173" customWidth="1"/>
    <col min="14084" max="14084" width="3.375" style="173" customWidth="1"/>
    <col min="14085" max="14085" width="38.5" style="173" customWidth="1"/>
    <col min="14086" max="14086" width="35.25" style="173" customWidth="1"/>
    <col min="14087" max="14087" width="22.25" style="173" customWidth="1"/>
    <col min="14088" max="14088" width="30" style="173" customWidth="1"/>
    <col min="14089" max="14336" width="8.75" style="173"/>
    <col min="14337" max="14337" width="2.625" style="173" customWidth="1"/>
    <col min="14338" max="14338" width="5.125" style="173" customWidth="1"/>
    <col min="14339" max="14339" width="4.875" style="173" customWidth="1"/>
    <col min="14340" max="14340" width="3.375" style="173" customWidth="1"/>
    <col min="14341" max="14341" width="38.5" style="173" customWidth="1"/>
    <col min="14342" max="14342" width="35.25" style="173" customWidth="1"/>
    <col min="14343" max="14343" width="22.25" style="173" customWidth="1"/>
    <col min="14344" max="14344" width="30" style="173" customWidth="1"/>
    <col min="14345" max="14592" width="8.75" style="173"/>
    <col min="14593" max="14593" width="2.625" style="173" customWidth="1"/>
    <col min="14594" max="14594" width="5.125" style="173" customWidth="1"/>
    <col min="14595" max="14595" width="4.875" style="173" customWidth="1"/>
    <col min="14596" max="14596" width="3.375" style="173" customWidth="1"/>
    <col min="14597" max="14597" width="38.5" style="173" customWidth="1"/>
    <col min="14598" max="14598" width="35.25" style="173" customWidth="1"/>
    <col min="14599" max="14599" width="22.25" style="173" customWidth="1"/>
    <col min="14600" max="14600" width="30" style="173" customWidth="1"/>
    <col min="14601" max="14848" width="8.75" style="173"/>
    <col min="14849" max="14849" width="2.625" style="173" customWidth="1"/>
    <col min="14850" max="14850" width="5.125" style="173" customWidth="1"/>
    <col min="14851" max="14851" width="4.875" style="173" customWidth="1"/>
    <col min="14852" max="14852" width="3.375" style="173" customWidth="1"/>
    <col min="14853" max="14853" width="38.5" style="173" customWidth="1"/>
    <col min="14854" max="14854" width="35.25" style="173" customWidth="1"/>
    <col min="14855" max="14855" width="22.25" style="173" customWidth="1"/>
    <col min="14856" max="14856" width="30" style="173" customWidth="1"/>
    <col min="14857" max="15104" width="8.75" style="173"/>
    <col min="15105" max="15105" width="2.625" style="173" customWidth="1"/>
    <col min="15106" max="15106" width="5.125" style="173" customWidth="1"/>
    <col min="15107" max="15107" width="4.875" style="173" customWidth="1"/>
    <col min="15108" max="15108" width="3.375" style="173" customWidth="1"/>
    <col min="15109" max="15109" width="38.5" style="173" customWidth="1"/>
    <col min="15110" max="15110" width="35.25" style="173" customWidth="1"/>
    <col min="15111" max="15111" width="22.25" style="173" customWidth="1"/>
    <col min="15112" max="15112" width="30" style="173" customWidth="1"/>
    <col min="15113" max="15360" width="8.75" style="173"/>
    <col min="15361" max="15361" width="2.625" style="173" customWidth="1"/>
    <col min="15362" max="15362" width="5.125" style="173" customWidth="1"/>
    <col min="15363" max="15363" width="4.875" style="173" customWidth="1"/>
    <col min="15364" max="15364" width="3.375" style="173" customWidth="1"/>
    <col min="15365" max="15365" width="38.5" style="173" customWidth="1"/>
    <col min="15366" max="15366" width="35.25" style="173" customWidth="1"/>
    <col min="15367" max="15367" width="22.25" style="173" customWidth="1"/>
    <col min="15368" max="15368" width="30" style="173" customWidth="1"/>
    <col min="15369" max="15616" width="8.75" style="173"/>
    <col min="15617" max="15617" width="2.625" style="173" customWidth="1"/>
    <col min="15618" max="15618" width="5.125" style="173" customWidth="1"/>
    <col min="15619" max="15619" width="4.875" style="173" customWidth="1"/>
    <col min="15620" max="15620" width="3.375" style="173" customWidth="1"/>
    <col min="15621" max="15621" width="38.5" style="173" customWidth="1"/>
    <col min="15622" max="15622" width="35.25" style="173" customWidth="1"/>
    <col min="15623" max="15623" width="22.25" style="173" customWidth="1"/>
    <col min="15624" max="15624" width="30" style="173" customWidth="1"/>
    <col min="15625" max="15872" width="8.75" style="173"/>
    <col min="15873" max="15873" width="2.625" style="173" customWidth="1"/>
    <col min="15874" max="15874" width="5.125" style="173" customWidth="1"/>
    <col min="15875" max="15875" width="4.875" style="173" customWidth="1"/>
    <col min="15876" max="15876" width="3.375" style="173" customWidth="1"/>
    <col min="15877" max="15877" width="38.5" style="173" customWidth="1"/>
    <col min="15878" max="15878" width="35.25" style="173" customWidth="1"/>
    <col min="15879" max="15879" width="22.25" style="173" customWidth="1"/>
    <col min="15880" max="15880" width="30" style="173" customWidth="1"/>
    <col min="15881" max="16128" width="8.75" style="173"/>
    <col min="16129" max="16129" width="2.625" style="173" customWidth="1"/>
    <col min="16130" max="16130" width="5.125" style="173" customWidth="1"/>
    <col min="16131" max="16131" width="4.875" style="173" customWidth="1"/>
    <col min="16132" max="16132" width="3.375" style="173" customWidth="1"/>
    <col min="16133" max="16133" width="38.5" style="173" customWidth="1"/>
    <col min="16134" max="16134" width="35.25" style="173" customWidth="1"/>
    <col min="16135" max="16135" width="22.25" style="173" customWidth="1"/>
    <col min="16136" max="16136" width="30" style="173" customWidth="1"/>
    <col min="16137" max="16384" width="8.75" style="173"/>
  </cols>
  <sheetData>
    <row r="1" spans="1:8" ht="13.2"/>
    <row r="2" spans="1:8" s="175" customFormat="1" ht="33.75" customHeight="1">
      <c r="A2" s="176"/>
      <c r="B2" s="183" t="s">
        <v>166</v>
      </c>
      <c r="C2" s="183"/>
      <c r="D2" s="183"/>
      <c r="E2" s="183"/>
      <c r="F2" s="183"/>
      <c r="G2" s="183"/>
      <c r="H2" s="183"/>
    </row>
    <row r="3" spans="1:8" s="175" customFormat="1" ht="16.95">
      <c r="A3" s="177"/>
      <c r="C3" s="231"/>
      <c r="D3" s="184"/>
      <c r="E3" s="184"/>
      <c r="F3" s="182"/>
      <c r="G3" s="182"/>
      <c r="H3" s="182"/>
    </row>
    <row r="4" spans="1:8" s="175" customFormat="1" ht="39.75" customHeight="1">
      <c r="A4" s="178"/>
      <c r="B4" s="216"/>
      <c r="C4" s="222"/>
      <c r="D4" s="237" t="s">
        <v>153</v>
      </c>
      <c r="E4" s="255"/>
      <c r="F4" s="270" t="s">
        <v>117</v>
      </c>
      <c r="G4" s="283" t="s">
        <v>204</v>
      </c>
      <c r="H4" s="209" t="s">
        <v>86</v>
      </c>
    </row>
    <row r="5" spans="1:8" s="175" customFormat="1" ht="71.25" customHeight="1">
      <c r="A5" s="212"/>
      <c r="B5" s="217" t="s">
        <v>205</v>
      </c>
      <c r="C5" s="217" t="s">
        <v>71</v>
      </c>
      <c r="D5" s="238" t="s">
        <v>180</v>
      </c>
      <c r="E5" s="256"/>
      <c r="F5" s="271"/>
      <c r="G5" s="197"/>
      <c r="H5" s="205"/>
    </row>
    <row r="6" spans="1:8" s="175" customFormat="1" ht="39.75" customHeight="1">
      <c r="A6" s="178"/>
      <c r="B6" s="217"/>
      <c r="C6" s="217"/>
      <c r="D6" s="239" t="s">
        <v>206</v>
      </c>
      <c r="E6" s="257" t="s">
        <v>11</v>
      </c>
      <c r="F6" s="272" t="s">
        <v>207</v>
      </c>
      <c r="G6" s="272"/>
      <c r="H6" s="290" t="s">
        <v>209</v>
      </c>
    </row>
    <row r="7" spans="1:8" s="175" customFormat="1" ht="39.75" customHeight="1">
      <c r="A7" s="180"/>
      <c r="B7" s="217"/>
      <c r="C7" s="217"/>
      <c r="D7" s="240" t="s">
        <v>31</v>
      </c>
      <c r="E7" s="258" t="s">
        <v>287</v>
      </c>
      <c r="F7" s="273"/>
      <c r="G7" s="198"/>
      <c r="H7" s="206" t="s">
        <v>304</v>
      </c>
    </row>
    <row r="8" spans="1:8" s="175" customFormat="1" ht="39.75" customHeight="1">
      <c r="A8" s="179"/>
      <c r="B8" s="217"/>
      <c r="C8" s="217"/>
      <c r="D8" s="241" t="s">
        <v>211</v>
      </c>
      <c r="E8" s="258" t="s">
        <v>70</v>
      </c>
      <c r="F8" s="273"/>
      <c r="G8" s="198"/>
      <c r="H8" s="206" t="s">
        <v>212</v>
      </c>
    </row>
    <row r="9" spans="1:8" s="175" customFormat="1" ht="39.75" customHeight="1">
      <c r="A9" s="179"/>
      <c r="B9" s="217"/>
      <c r="C9" s="217"/>
      <c r="D9" s="241" t="s">
        <v>107</v>
      </c>
      <c r="E9" s="258" t="s">
        <v>213</v>
      </c>
      <c r="F9" s="273"/>
      <c r="G9" s="198"/>
      <c r="H9" s="206"/>
    </row>
    <row r="10" spans="1:8" s="175" customFormat="1" ht="39.75" customHeight="1">
      <c r="A10" s="181"/>
      <c r="B10" s="217"/>
      <c r="C10" s="217"/>
      <c r="D10" s="242" t="s">
        <v>215</v>
      </c>
      <c r="E10" s="258" t="s">
        <v>23</v>
      </c>
      <c r="F10" s="273"/>
      <c r="G10" s="198"/>
      <c r="H10" s="206" t="s">
        <v>217</v>
      </c>
    </row>
    <row r="11" spans="1:8" s="175" customFormat="1" ht="39.75" customHeight="1">
      <c r="A11" s="181"/>
      <c r="B11" s="217"/>
      <c r="C11" s="217"/>
      <c r="D11" s="242" t="s">
        <v>218</v>
      </c>
      <c r="E11" s="258" t="s">
        <v>219</v>
      </c>
      <c r="F11" s="273"/>
      <c r="G11" s="198" t="s">
        <v>92</v>
      </c>
      <c r="H11" s="206" t="s">
        <v>212</v>
      </c>
    </row>
    <row r="12" spans="1:8" s="175" customFormat="1" ht="39.75" customHeight="1">
      <c r="A12" s="181"/>
      <c r="B12" s="217"/>
      <c r="C12" s="217"/>
      <c r="D12" s="241" t="s">
        <v>20</v>
      </c>
      <c r="E12" s="258" t="s">
        <v>221</v>
      </c>
      <c r="F12" s="273"/>
      <c r="G12" s="198"/>
      <c r="H12" s="206"/>
    </row>
    <row r="13" spans="1:8" s="175" customFormat="1" ht="39.75" customHeight="1">
      <c r="A13" s="179"/>
      <c r="B13" s="217"/>
      <c r="C13" s="217"/>
      <c r="D13" s="241" t="s">
        <v>222</v>
      </c>
      <c r="E13" s="258" t="s">
        <v>223</v>
      </c>
      <c r="F13" s="200"/>
      <c r="G13" s="198"/>
      <c r="H13" s="206" t="s">
        <v>126</v>
      </c>
    </row>
    <row r="14" spans="1:8" s="175" customFormat="1" ht="39.75" customHeight="1">
      <c r="A14" s="179"/>
      <c r="B14" s="218"/>
      <c r="C14" s="218"/>
      <c r="D14" s="243"/>
      <c r="E14" s="259"/>
      <c r="F14" s="274"/>
      <c r="G14" s="274"/>
      <c r="H14" s="291"/>
    </row>
    <row r="15" spans="1:8" s="175" customFormat="1" ht="21" customHeight="1">
      <c r="B15" s="219"/>
      <c r="C15" s="219"/>
      <c r="D15" s="219"/>
      <c r="E15" s="219"/>
      <c r="F15" s="219"/>
      <c r="G15" s="219"/>
      <c r="H15" s="219"/>
    </row>
    <row r="16" spans="1:8" s="175" customFormat="1" ht="21" customHeight="1">
      <c r="B16" s="191"/>
      <c r="C16" s="191" t="s">
        <v>87</v>
      </c>
      <c r="D16" s="191"/>
      <c r="E16" s="191"/>
      <c r="F16" s="191"/>
      <c r="G16" s="191"/>
      <c r="H16" s="191"/>
    </row>
    <row r="17" spans="1:8" s="175" customFormat="1" ht="21" customHeight="1">
      <c r="B17" s="191" t="s">
        <v>224</v>
      </c>
      <c r="C17" s="191" t="s">
        <v>220</v>
      </c>
      <c r="D17" s="191"/>
      <c r="E17" s="191"/>
      <c r="F17" s="191"/>
      <c r="G17" s="191"/>
      <c r="H17" s="191"/>
    </row>
    <row r="18" spans="1:8" s="175" customFormat="1" ht="33" customHeight="1">
      <c r="B18" s="220"/>
      <c r="C18" s="220"/>
      <c r="D18" s="220"/>
      <c r="E18" s="220"/>
      <c r="F18" s="220"/>
      <c r="G18" s="220"/>
      <c r="H18" s="220"/>
    </row>
    <row r="19" spans="1:8" s="175" customFormat="1" ht="39" customHeight="1">
      <c r="A19" s="213"/>
      <c r="E19" s="260"/>
      <c r="F19" s="275"/>
    </row>
    <row r="20" spans="1:8" s="175" customFormat="1" ht="39.75" customHeight="1">
      <c r="A20" s="213"/>
      <c r="B20" s="216"/>
      <c r="C20" s="222"/>
      <c r="D20" s="244" t="s">
        <v>153</v>
      </c>
      <c r="E20" s="255"/>
      <c r="F20" s="276" t="s">
        <v>117</v>
      </c>
      <c r="G20" s="283" t="s">
        <v>204</v>
      </c>
      <c r="H20" s="209" t="s">
        <v>86</v>
      </c>
    </row>
    <row r="21" spans="1:8" s="175" customFormat="1" ht="70.5" customHeight="1">
      <c r="A21" s="213"/>
      <c r="B21" s="217" t="s">
        <v>205</v>
      </c>
      <c r="C21" s="226" t="s">
        <v>99</v>
      </c>
      <c r="D21" s="245" t="s">
        <v>225</v>
      </c>
      <c r="E21" s="261"/>
      <c r="F21" s="277"/>
      <c r="G21" s="277"/>
      <c r="H21" s="292"/>
    </row>
    <row r="22" spans="1:8" s="175" customFormat="1" ht="39.75" customHeight="1">
      <c r="B22" s="217"/>
      <c r="C22" s="226"/>
      <c r="D22" s="246" t="s">
        <v>206</v>
      </c>
      <c r="E22" s="262" t="s">
        <v>227</v>
      </c>
      <c r="F22" s="272" t="s">
        <v>228</v>
      </c>
      <c r="G22" s="284"/>
      <c r="H22" s="293" t="s">
        <v>308</v>
      </c>
    </row>
    <row r="23" spans="1:8" s="175" customFormat="1" ht="39.75" customHeight="1">
      <c r="B23" s="217"/>
      <c r="C23" s="226"/>
      <c r="D23" s="240" t="s">
        <v>31</v>
      </c>
      <c r="E23" s="258" t="s">
        <v>177</v>
      </c>
      <c r="F23" s="273"/>
      <c r="G23" s="198" t="s">
        <v>229</v>
      </c>
      <c r="H23" s="294"/>
    </row>
    <row r="24" spans="1:8" s="175" customFormat="1" ht="39.75" customHeight="1">
      <c r="B24" s="217"/>
      <c r="C24" s="226"/>
      <c r="D24" s="241" t="s">
        <v>211</v>
      </c>
      <c r="E24" s="258" t="s">
        <v>230</v>
      </c>
      <c r="F24" s="273"/>
      <c r="G24" s="198"/>
      <c r="H24" s="294"/>
    </row>
    <row r="25" spans="1:8" s="175" customFormat="1" ht="39.75" customHeight="1">
      <c r="B25" s="217"/>
      <c r="C25" s="226"/>
      <c r="D25" s="241" t="s">
        <v>107</v>
      </c>
      <c r="E25" s="258" t="s">
        <v>231</v>
      </c>
      <c r="F25" s="273"/>
      <c r="G25" s="198"/>
      <c r="H25" s="294"/>
    </row>
    <row r="26" spans="1:8" s="175" customFormat="1" ht="39.75" customHeight="1">
      <c r="B26" s="217"/>
      <c r="C26" s="226"/>
      <c r="D26" s="242" t="s">
        <v>215</v>
      </c>
      <c r="E26" s="258" t="s">
        <v>200</v>
      </c>
      <c r="F26" s="200"/>
      <c r="G26" s="198"/>
      <c r="H26" s="295"/>
    </row>
    <row r="27" spans="1:8" s="175" customFormat="1" ht="39.75" customHeight="1">
      <c r="B27" s="217"/>
      <c r="C27" s="226"/>
      <c r="D27" s="242"/>
      <c r="E27" s="258"/>
      <c r="F27" s="198"/>
      <c r="G27" s="198"/>
      <c r="H27" s="206"/>
    </row>
    <row r="28" spans="1:8" s="175" customFormat="1" ht="39.75" customHeight="1">
      <c r="B28" s="217"/>
      <c r="C28" s="226"/>
      <c r="D28" s="247"/>
      <c r="E28" s="258"/>
      <c r="F28" s="198"/>
      <c r="G28" s="198"/>
      <c r="H28" s="206"/>
    </row>
    <row r="29" spans="1:8" s="175" customFormat="1" ht="39.75" customHeight="1">
      <c r="B29" s="217"/>
      <c r="C29" s="226"/>
      <c r="D29" s="247"/>
      <c r="E29" s="258"/>
      <c r="F29" s="198"/>
      <c r="G29" s="198"/>
      <c r="H29" s="206"/>
    </row>
    <row r="30" spans="1:8" s="175" customFormat="1" ht="39.75" customHeight="1">
      <c r="B30" s="218"/>
      <c r="C30" s="227"/>
      <c r="D30" s="248"/>
      <c r="E30" s="263"/>
      <c r="F30" s="196"/>
      <c r="G30" s="196"/>
      <c r="H30" s="204"/>
    </row>
    <row r="31" spans="1:8" s="175" customFormat="1" ht="21" customHeight="1">
      <c r="B31" s="192"/>
      <c r="C31" s="192"/>
      <c r="D31" s="192"/>
      <c r="E31" s="192"/>
      <c r="F31" s="192"/>
      <c r="G31" s="192"/>
      <c r="H31" s="192"/>
    </row>
    <row r="32" spans="1:8" s="175" customFormat="1" ht="21" customHeight="1">
      <c r="B32" s="192"/>
      <c r="C32" s="192"/>
      <c r="D32" s="192"/>
      <c r="E32" s="192"/>
      <c r="F32" s="192"/>
      <c r="G32" s="192"/>
      <c r="H32" s="192"/>
    </row>
    <row r="33" spans="1:8" s="175" customFormat="1" ht="21" customHeight="1">
      <c r="B33" s="192"/>
      <c r="C33" s="192"/>
      <c r="D33" s="192"/>
      <c r="E33" s="192"/>
      <c r="F33" s="192"/>
      <c r="G33" s="192"/>
      <c r="H33" s="192"/>
    </row>
    <row r="34" spans="1:8" s="175" customFormat="1" ht="21" customHeight="1">
      <c r="B34" s="192"/>
      <c r="C34" s="192"/>
      <c r="D34" s="192"/>
      <c r="E34" s="192"/>
      <c r="F34" s="192"/>
      <c r="G34" s="192"/>
      <c r="H34" s="192"/>
    </row>
    <row r="35" spans="1:8" s="175" customFormat="1" ht="21" customHeight="1">
      <c r="B35" s="192"/>
      <c r="C35" s="192"/>
      <c r="D35" s="192"/>
      <c r="E35" s="192"/>
      <c r="F35" s="192"/>
      <c r="G35" s="192"/>
      <c r="H35" s="192"/>
    </row>
    <row r="36" spans="1:8" s="175" customFormat="1" ht="33" customHeight="1">
      <c r="B36" s="220"/>
      <c r="C36" s="220"/>
      <c r="D36" s="220"/>
      <c r="E36" s="220"/>
      <c r="F36" s="220"/>
      <c r="G36" s="220"/>
      <c r="H36" s="220"/>
    </row>
    <row r="37" spans="1:8" s="175" customFormat="1" ht="39" customHeight="1">
      <c r="B37" s="221"/>
      <c r="C37" s="232"/>
      <c r="D37" s="249"/>
      <c r="E37" s="264"/>
      <c r="F37" s="264"/>
      <c r="G37" s="264"/>
      <c r="H37" s="264"/>
    </row>
    <row r="38" spans="1:8" s="175" customFormat="1" ht="39.75" customHeight="1">
      <c r="A38" s="213"/>
      <c r="B38" s="222"/>
      <c r="C38" s="222"/>
      <c r="D38" s="250" t="s">
        <v>153</v>
      </c>
      <c r="E38" s="237"/>
      <c r="F38" s="270" t="s">
        <v>117</v>
      </c>
      <c r="G38" s="283" t="s">
        <v>204</v>
      </c>
      <c r="H38" s="209" t="s">
        <v>86</v>
      </c>
    </row>
    <row r="39" spans="1:8" s="175" customFormat="1" ht="70.5" customHeight="1">
      <c r="A39" s="213"/>
      <c r="B39" s="217" t="s">
        <v>205</v>
      </c>
      <c r="C39" s="226" t="s">
        <v>216</v>
      </c>
      <c r="D39" s="245" t="s">
        <v>232</v>
      </c>
      <c r="E39" s="261"/>
      <c r="F39" s="277"/>
      <c r="G39" s="277"/>
      <c r="H39" s="292"/>
    </row>
    <row r="40" spans="1:8" s="175" customFormat="1" ht="47.25" customHeight="1">
      <c r="B40" s="217"/>
      <c r="C40" s="226"/>
      <c r="D40" s="239" t="s">
        <v>206</v>
      </c>
      <c r="E40" s="257" t="s">
        <v>233</v>
      </c>
      <c r="F40" s="272" t="s">
        <v>234</v>
      </c>
      <c r="G40" s="272" t="s">
        <v>229</v>
      </c>
      <c r="H40" s="296" t="s">
        <v>309</v>
      </c>
    </row>
    <row r="41" spans="1:8" s="175" customFormat="1" ht="39.75" customHeight="1">
      <c r="B41" s="217"/>
      <c r="C41" s="226"/>
      <c r="D41" s="240" t="s">
        <v>31</v>
      </c>
      <c r="E41" s="258" t="s">
        <v>235</v>
      </c>
      <c r="F41" s="273"/>
      <c r="G41" s="198"/>
      <c r="H41" s="297"/>
    </row>
    <row r="42" spans="1:8" s="175" customFormat="1" ht="39.75" customHeight="1">
      <c r="A42" s="182"/>
      <c r="B42" s="217"/>
      <c r="C42" s="226"/>
      <c r="D42" s="241" t="s">
        <v>211</v>
      </c>
      <c r="E42" s="258" t="s">
        <v>236</v>
      </c>
      <c r="F42" s="273"/>
      <c r="G42" s="198"/>
      <c r="H42" s="297"/>
    </row>
    <row r="43" spans="1:8" s="175" customFormat="1" ht="39.75" customHeight="1">
      <c r="A43" s="182"/>
      <c r="B43" s="217"/>
      <c r="C43" s="226"/>
      <c r="D43" s="241" t="s">
        <v>107</v>
      </c>
      <c r="E43" s="258" t="s">
        <v>237</v>
      </c>
      <c r="F43" s="273"/>
      <c r="G43" s="198"/>
      <c r="H43" s="297"/>
    </row>
    <row r="44" spans="1:8" s="175" customFormat="1" ht="39.75" customHeight="1">
      <c r="A44" s="182"/>
      <c r="B44" s="217"/>
      <c r="C44" s="226"/>
      <c r="D44" s="242" t="s">
        <v>215</v>
      </c>
      <c r="E44" s="258" t="s">
        <v>140</v>
      </c>
      <c r="F44" s="273"/>
      <c r="G44" s="198"/>
      <c r="H44" s="297"/>
    </row>
    <row r="45" spans="1:8" s="175" customFormat="1" ht="39.75" customHeight="1">
      <c r="A45" s="182"/>
      <c r="B45" s="217"/>
      <c r="C45" s="226"/>
      <c r="D45" s="242" t="s">
        <v>218</v>
      </c>
      <c r="E45" s="258" t="s">
        <v>239</v>
      </c>
      <c r="F45" s="273"/>
      <c r="G45" s="198"/>
      <c r="H45" s="297"/>
    </row>
    <row r="46" spans="1:8" s="175" customFormat="1" ht="39.75" customHeight="1">
      <c r="A46" s="182"/>
      <c r="B46" s="217"/>
      <c r="C46" s="226"/>
      <c r="D46" s="241" t="s">
        <v>20</v>
      </c>
      <c r="E46" s="258" t="s">
        <v>240</v>
      </c>
      <c r="F46" s="273"/>
      <c r="G46" s="198"/>
      <c r="H46" s="297"/>
    </row>
    <row r="47" spans="1:8" s="175" customFormat="1" ht="39.75" customHeight="1">
      <c r="B47" s="217"/>
      <c r="C47" s="226"/>
      <c r="D47" s="241" t="s">
        <v>222</v>
      </c>
      <c r="E47" s="258" t="s">
        <v>241</v>
      </c>
      <c r="F47" s="200"/>
      <c r="G47" s="198"/>
      <c r="H47" s="298"/>
    </row>
    <row r="48" spans="1:8" s="175" customFormat="1" ht="39" customHeight="1">
      <c r="B48" s="218"/>
      <c r="C48" s="227"/>
      <c r="D48" s="243"/>
      <c r="E48" s="259"/>
      <c r="F48" s="274"/>
      <c r="G48" s="274"/>
      <c r="H48" s="291"/>
    </row>
    <row r="49" spans="1:8" s="175" customFormat="1" ht="51" customHeight="1">
      <c r="A49" s="214"/>
      <c r="B49" s="223"/>
      <c r="C49" s="233" t="s">
        <v>242</v>
      </c>
      <c r="D49" s="233"/>
      <c r="E49" s="233"/>
      <c r="F49" s="233"/>
      <c r="G49" s="233"/>
      <c r="H49" s="299"/>
    </row>
    <row r="50" spans="1:8" s="175" customFormat="1" ht="21" customHeight="1">
      <c r="B50" s="192"/>
      <c r="C50" s="192"/>
      <c r="D50" s="192"/>
      <c r="E50" s="192"/>
      <c r="F50" s="192"/>
      <c r="G50" s="192"/>
      <c r="H50" s="192"/>
    </row>
    <row r="51" spans="1:8" s="175" customFormat="1" ht="21" customHeight="1">
      <c r="B51" s="192"/>
      <c r="C51" s="192"/>
      <c r="D51" s="192"/>
      <c r="E51" s="192"/>
      <c r="F51" s="192"/>
      <c r="G51" s="192"/>
      <c r="H51" s="192"/>
    </row>
    <row r="52" spans="1:8" s="175" customFormat="1" ht="38.25" customHeight="1">
      <c r="A52" s="214"/>
      <c r="B52" s="220"/>
      <c r="C52" s="234"/>
      <c r="D52" s="234"/>
      <c r="E52" s="234"/>
      <c r="F52" s="234"/>
      <c r="G52" s="234"/>
      <c r="H52" s="234"/>
    </row>
    <row r="53" spans="1:8" s="175" customFormat="1" ht="39" customHeight="1">
      <c r="A53" s="214"/>
      <c r="B53" s="224"/>
      <c r="C53" s="235"/>
      <c r="D53" s="251"/>
      <c r="E53" s="251"/>
      <c r="F53" s="251"/>
      <c r="G53" s="251"/>
      <c r="H53" s="251"/>
    </row>
    <row r="54" spans="1:8" s="175" customFormat="1" ht="39.75" customHeight="1">
      <c r="A54" s="214"/>
      <c r="B54" s="222"/>
      <c r="C54" s="236"/>
      <c r="D54" s="237" t="s">
        <v>153</v>
      </c>
      <c r="E54" s="237"/>
      <c r="F54" s="270" t="s">
        <v>117</v>
      </c>
      <c r="G54" s="283" t="s">
        <v>243</v>
      </c>
      <c r="H54" s="209" t="s">
        <v>86</v>
      </c>
    </row>
    <row r="55" spans="1:8" s="175" customFormat="1" ht="70.5" customHeight="1">
      <c r="A55" s="215"/>
      <c r="B55" s="217" t="s">
        <v>205</v>
      </c>
      <c r="C55" s="226" t="s">
        <v>244</v>
      </c>
      <c r="D55" s="252" t="s">
        <v>184</v>
      </c>
      <c r="E55" s="265"/>
      <c r="F55" s="197"/>
      <c r="G55" s="285"/>
      <c r="H55" s="205"/>
    </row>
    <row r="56" spans="1:8" s="175" customFormat="1" ht="51" customHeight="1">
      <c r="A56" s="213"/>
      <c r="B56" s="217"/>
      <c r="C56" s="226"/>
      <c r="D56" s="239" t="s">
        <v>206</v>
      </c>
      <c r="E56" s="257" t="s">
        <v>245</v>
      </c>
      <c r="F56" s="272"/>
      <c r="G56" s="286"/>
      <c r="H56" s="290"/>
    </row>
    <row r="57" spans="1:8" s="175" customFormat="1" ht="43.5" customHeight="1">
      <c r="A57" s="213"/>
      <c r="B57" s="217"/>
      <c r="C57" s="226"/>
      <c r="D57" s="240" t="s">
        <v>31</v>
      </c>
      <c r="E57" s="258" t="s">
        <v>247</v>
      </c>
      <c r="F57" s="198" t="s">
        <v>249</v>
      </c>
      <c r="G57" s="287"/>
      <c r="H57" s="207" t="s">
        <v>310</v>
      </c>
    </row>
    <row r="58" spans="1:8" s="175" customFormat="1" ht="43.5" customHeight="1">
      <c r="B58" s="217"/>
      <c r="C58" s="226"/>
      <c r="D58" s="241" t="s">
        <v>211</v>
      </c>
      <c r="E58" s="258" t="s">
        <v>250</v>
      </c>
      <c r="F58" s="198" t="s">
        <v>251</v>
      </c>
      <c r="G58" s="287"/>
      <c r="H58" s="211"/>
    </row>
    <row r="59" spans="1:8" s="175" customFormat="1" ht="41.25" customHeight="1">
      <c r="A59" s="213"/>
      <c r="B59" s="217"/>
      <c r="C59" s="226"/>
      <c r="D59" s="241" t="s">
        <v>107</v>
      </c>
      <c r="E59" s="258" t="s">
        <v>252</v>
      </c>
      <c r="F59" s="198" t="s">
        <v>28</v>
      </c>
      <c r="G59" s="287"/>
      <c r="H59" s="206"/>
    </row>
    <row r="60" spans="1:8" s="175" customFormat="1" ht="43.5" customHeight="1">
      <c r="A60" s="213"/>
      <c r="B60" s="217"/>
      <c r="C60" s="226"/>
      <c r="D60" s="242" t="s">
        <v>215</v>
      </c>
      <c r="E60" s="258" t="s">
        <v>131</v>
      </c>
      <c r="F60" s="198" t="s">
        <v>253</v>
      </c>
      <c r="G60" s="287"/>
      <c r="H60" s="207" t="s">
        <v>255</v>
      </c>
    </row>
    <row r="61" spans="1:8" s="175" customFormat="1" ht="43.5" customHeight="1">
      <c r="A61" s="213"/>
      <c r="B61" s="217"/>
      <c r="C61" s="226"/>
      <c r="D61" s="242" t="s">
        <v>218</v>
      </c>
      <c r="E61" s="258" t="s">
        <v>49</v>
      </c>
      <c r="F61" s="198" t="s">
        <v>256</v>
      </c>
      <c r="G61" s="287"/>
      <c r="H61" s="300" t="s">
        <v>311</v>
      </c>
    </row>
    <row r="62" spans="1:8" s="175" customFormat="1" ht="43.5" customHeight="1">
      <c r="A62" s="213"/>
      <c r="B62" s="217"/>
      <c r="C62" s="226"/>
      <c r="D62" s="242" t="s">
        <v>20</v>
      </c>
      <c r="E62" s="258" t="s">
        <v>258</v>
      </c>
      <c r="F62" s="198" t="s">
        <v>253</v>
      </c>
      <c r="G62" s="287"/>
      <c r="H62" s="208"/>
    </row>
    <row r="63" spans="1:8" s="175" customFormat="1" ht="43.5" customHeight="1">
      <c r="A63" s="213"/>
      <c r="B63" s="218"/>
      <c r="C63" s="227"/>
      <c r="D63" s="247"/>
      <c r="E63" s="258"/>
      <c r="F63" s="198"/>
      <c r="G63" s="287"/>
      <c r="H63" s="300"/>
    </row>
    <row r="64" spans="1:8" s="175" customFormat="1" ht="51" customHeight="1">
      <c r="A64" s="214"/>
      <c r="B64" s="223"/>
      <c r="C64" s="233" t="s">
        <v>157</v>
      </c>
      <c r="D64" s="233"/>
      <c r="E64" s="233"/>
      <c r="F64" s="233"/>
      <c r="G64" s="233"/>
      <c r="H64" s="299"/>
    </row>
    <row r="65" spans="1:8" s="175" customFormat="1" ht="51" customHeight="1">
      <c r="A65" s="213"/>
      <c r="B65" s="223"/>
      <c r="C65" s="233" t="s">
        <v>259</v>
      </c>
      <c r="D65" s="233"/>
      <c r="E65" s="233"/>
      <c r="F65" s="233"/>
      <c r="G65" s="233"/>
      <c r="H65" s="299"/>
    </row>
    <row r="66" spans="1:8" s="175" customFormat="1" ht="38.25" customHeight="1">
      <c r="A66" s="213"/>
      <c r="B66" s="220"/>
      <c r="C66" s="220"/>
      <c r="D66" s="220"/>
      <c r="E66" s="220"/>
      <c r="F66" s="220"/>
      <c r="G66" s="220"/>
      <c r="H66" s="220"/>
    </row>
    <row r="67" spans="1:8" s="175" customFormat="1" ht="39.75" customHeight="1">
      <c r="A67" s="214"/>
      <c r="B67" s="225"/>
      <c r="C67" s="236"/>
      <c r="D67" s="237" t="s">
        <v>260</v>
      </c>
      <c r="E67" s="237"/>
      <c r="F67" s="278" t="s">
        <v>261</v>
      </c>
      <c r="G67" s="276"/>
      <c r="H67" s="301" t="s">
        <v>265</v>
      </c>
    </row>
    <row r="68" spans="1:8" s="175" customFormat="1" ht="90.75" customHeight="1">
      <c r="A68" s="213"/>
      <c r="B68" s="226" t="s">
        <v>266</v>
      </c>
      <c r="C68" s="226" t="s">
        <v>136</v>
      </c>
      <c r="D68" s="253" t="s">
        <v>67</v>
      </c>
      <c r="E68" s="266"/>
      <c r="F68" s="279" t="s">
        <v>312</v>
      </c>
      <c r="G68" s="288"/>
      <c r="H68" s="302"/>
    </row>
    <row r="69" spans="1:8" s="175" customFormat="1" ht="33" customHeight="1">
      <c r="A69" s="213"/>
      <c r="B69" s="226"/>
      <c r="C69" s="226"/>
      <c r="D69" s="240" t="s">
        <v>206</v>
      </c>
      <c r="E69" s="267" t="s">
        <v>267</v>
      </c>
      <c r="F69" s="280" t="s">
        <v>268</v>
      </c>
      <c r="G69" s="258"/>
      <c r="H69" s="300" t="s">
        <v>269</v>
      </c>
    </row>
    <row r="70" spans="1:8" s="175" customFormat="1" ht="33" customHeight="1">
      <c r="A70" s="213"/>
      <c r="B70" s="226"/>
      <c r="C70" s="226"/>
      <c r="D70" s="242" t="s">
        <v>31</v>
      </c>
      <c r="E70" s="267" t="s">
        <v>56</v>
      </c>
      <c r="F70" s="280" t="s">
        <v>270</v>
      </c>
      <c r="G70" s="258"/>
      <c r="H70" s="206" t="s">
        <v>271</v>
      </c>
    </row>
    <row r="71" spans="1:8" s="175" customFormat="1" ht="33" customHeight="1">
      <c r="A71" s="213"/>
      <c r="B71" s="226"/>
      <c r="C71" s="226"/>
      <c r="D71" s="242" t="s">
        <v>211</v>
      </c>
      <c r="E71" s="267" t="s">
        <v>272</v>
      </c>
      <c r="F71" s="280" t="s">
        <v>134</v>
      </c>
      <c r="G71" s="258"/>
      <c r="H71" s="300"/>
    </row>
    <row r="72" spans="1:8" s="175" customFormat="1" ht="33" customHeight="1">
      <c r="A72" s="213"/>
      <c r="B72" s="226"/>
      <c r="C72" s="226"/>
      <c r="D72" s="241" t="s">
        <v>107</v>
      </c>
      <c r="E72" s="268" t="s">
        <v>273</v>
      </c>
      <c r="F72" s="281" t="s">
        <v>36</v>
      </c>
      <c r="G72" s="268"/>
      <c r="H72" s="300"/>
    </row>
    <row r="73" spans="1:8" s="175" customFormat="1" ht="33" customHeight="1">
      <c r="A73" s="213"/>
      <c r="B73" s="226"/>
      <c r="C73" s="226"/>
      <c r="D73" s="241" t="s">
        <v>215</v>
      </c>
      <c r="E73" s="267" t="s">
        <v>275</v>
      </c>
      <c r="F73" s="280" t="s">
        <v>276</v>
      </c>
      <c r="G73" s="258"/>
      <c r="H73" s="300"/>
    </row>
    <row r="74" spans="1:8" s="175" customFormat="1" ht="33" customHeight="1">
      <c r="A74" s="213"/>
      <c r="B74" s="226"/>
      <c r="C74" s="226"/>
      <c r="D74" s="241" t="s">
        <v>218</v>
      </c>
      <c r="E74" s="267" t="s">
        <v>277</v>
      </c>
      <c r="F74" s="280" t="s">
        <v>8</v>
      </c>
      <c r="G74" s="258"/>
      <c r="H74" s="300"/>
    </row>
    <row r="75" spans="1:8" s="175" customFormat="1" ht="33" customHeight="1">
      <c r="A75" s="213"/>
      <c r="B75" s="226"/>
      <c r="C75" s="226"/>
      <c r="D75" s="241" t="s">
        <v>20</v>
      </c>
      <c r="E75" s="268" t="s">
        <v>30</v>
      </c>
      <c r="F75" s="281" t="s">
        <v>226</v>
      </c>
      <c r="G75" s="268"/>
      <c r="H75" s="300"/>
    </row>
    <row r="76" spans="1:8" s="175" customFormat="1" ht="33" customHeight="1">
      <c r="B76" s="226"/>
      <c r="C76" s="226"/>
      <c r="D76" s="241" t="s">
        <v>222</v>
      </c>
      <c r="E76" s="267" t="s">
        <v>68</v>
      </c>
      <c r="F76" s="280" t="s">
        <v>279</v>
      </c>
      <c r="G76" s="258"/>
      <c r="H76" s="206" t="s">
        <v>280</v>
      </c>
    </row>
    <row r="77" spans="1:8" s="175" customFormat="1" ht="33" customHeight="1">
      <c r="A77" s="213"/>
      <c r="B77" s="226"/>
      <c r="C77" s="226"/>
      <c r="D77" s="240" t="s">
        <v>282</v>
      </c>
      <c r="E77" s="267" t="s">
        <v>101</v>
      </c>
      <c r="F77" s="280" t="s">
        <v>281</v>
      </c>
      <c r="G77" s="289"/>
      <c r="H77" s="300" t="s">
        <v>284</v>
      </c>
    </row>
    <row r="78" spans="1:8" s="175" customFormat="1" ht="33" customHeight="1">
      <c r="A78" s="213"/>
      <c r="B78" s="226"/>
      <c r="C78" s="226"/>
      <c r="D78" s="241" t="s">
        <v>262</v>
      </c>
      <c r="E78" s="267" t="s">
        <v>285</v>
      </c>
      <c r="F78" s="280" t="s">
        <v>214</v>
      </c>
      <c r="G78" s="258"/>
      <c r="H78" s="300"/>
    </row>
    <row r="79" spans="1:8" s="175" customFormat="1" ht="33" customHeight="1">
      <c r="A79" s="213"/>
      <c r="B79" s="226"/>
      <c r="C79" s="226"/>
      <c r="D79" s="241" t="s">
        <v>188</v>
      </c>
      <c r="E79" s="267" t="s">
        <v>286</v>
      </c>
      <c r="F79" s="280" t="s">
        <v>263</v>
      </c>
      <c r="G79" s="258"/>
      <c r="H79" s="300"/>
    </row>
    <row r="80" spans="1:8" s="175" customFormat="1" ht="33" customHeight="1">
      <c r="B80" s="226"/>
      <c r="C80" s="226"/>
      <c r="D80" s="241" t="s">
        <v>288</v>
      </c>
      <c r="E80" s="267" t="s">
        <v>290</v>
      </c>
      <c r="F80" s="280" t="s">
        <v>142</v>
      </c>
      <c r="G80" s="258"/>
      <c r="H80" s="206"/>
    </row>
    <row r="81" spans="2:8" s="175" customFormat="1" ht="33" customHeight="1">
      <c r="B81" s="227"/>
      <c r="C81" s="227"/>
      <c r="D81" s="254" t="s">
        <v>291</v>
      </c>
      <c r="E81" s="269" t="s">
        <v>292</v>
      </c>
      <c r="F81" s="282" t="s">
        <v>293</v>
      </c>
      <c r="G81" s="259"/>
      <c r="H81" s="204"/>
    </row>
    <row r="82" spans="2:8" s="175" customFormat="1" ht="21" customHeight="1">
      <c r="B82" s="192"/>
      <c r="C82" s="192"/>
      <c r="D82" s="192"/>
      <c r="E82" s="192"/>
      <c r="F82" s="192"/>
      <c r="G82" s="192"/>
      <c r="H82" s="192"/>
    </row>
    <row r="83" spans="2:8" s="175" customFormat="1" ht="21.75" customHeight="1">
      <c r="B83" s="228" t="s">
        <v>254</v>
      </c>
      <c r="C83" s="228"/>
      <c r="D83" s="228"/>
      <c r="E83" s="228"/>
      <c r="F83" s="228"/>
      <c r="G83" s="228"/>
      <c r="H83" s="228"/>
    </row>
    <row r="84" spans="2:8" s="175" customFormat="1" ht="21.75" customHeight="1">
      <c r="B84" s="228" t="s">
        <v>208</v>
      </c>
      <c r="C84" s="228"/>
      <c r="D84" s="228"/>
      <c r="E84" s="228"/>
      <c r="F84" s="228"/>
      <c r="G84" s="228"/>
      <c r="H84" s="228"/>
    </row>
    <row r="85" spans="2:8" s="175" customFormat="1" ht="38.25" customHeight="1">
      <c r="B85" s="229"/>
      <c r="C85" s="229"/>
      <c r="D85" s="229"/>
      <c r="E85" s="229"/>
      <c r="F85" s="229"/>
      <c r="G85" s="229"/>
      <c r="H85" s="229"/>
    </row>
    <row r="86" spans="2:8" s="175" customFormat="1" ht="33.75" customHeight="1">
      <c r="G86" s="182"/>
      <c r="H86" s="182"/>
    </row>
    <row r="87" spans="2:8" s="175" customFormat="1" ht="34.5" customHeight="1">
      <c r="B87" s="215" t="s">
        <v>238</v>
      </c>
      <c r="C87" s="213"/>
      <c r="D87" s="213"/>
      <c r="E87" s="213"/>
      <c r="F87" s="213"/>
      <c r="G87" s="213"/>
      <c r="H87" s="213"/>
    </row>
    <row r="88" spans="2:8" s="175" customFormat="1" ht="33.75" customHeight="1">
      <c r="B88" s="230" t="s">
        <v>248</v>
      </c>
      <c r="C88" s="182"/>
      <c r="E88" s="182"/>
      <c r="F88" s="182"/>
      <c r="G88" s="182"/>
      <c r="H88" s="182"/>
    </row>
    <row r="89" spans="2:8" s="175" customFormat="1" ht="33.75" customHeight="1">
      <c r="B89" s="230" t="s">
        <v>294</v>
      </c>
      <c r="C89" s="182"/>
      <c r="E89" s="182"/>
      <c r="F89" s="182"/>
      <c r="G89" s="182"/>
      <c r="H89" s="182"/>
    </row>
    <row r="90" spans="2:8" s="175" customFormat="1" ht="33.75" customHeight="1">
      <c r="B90" s="230" t="s">
        <v>295</v>
      </c>
      <c r="C90" s="182"/>
      <c r="E90" s="182"/>
      <c r="F90" s="182"/>
      <c r="G90" s="182"/>
      <c r="H90" s="182"/>
    </row>
    <row r="91" spans="2:8" s="175" customFormat="1" ht="33.75" customHeight="1">
      <c r="B91" s="230" t="s">
        <v>296</v>
      </c>
      <c r="C91" s="182"/>
      <c r="E91" s="182"/>
      <c r="F91" s="182"/>
      <c r="G91" s="182"/>
      <c r="H91" s="182"/>
    </row>
    <row r="92" spans="2:8" s="175" customFormat="1" ht="33.75" customHeight="1">
      <c r="B92" s="230" t="s">
        <v>162</v>
      </c>
      <c r="C92" s="182"/>
      <c r="E92" s="182"/>
      <c r="F92" s="182"/>
      <c r="G92" s="182"/>
      <c r="H92" s="182"/>
    </row>
    <row r="93" spans="2:8" s="175" customFormat="1" ht="33.75" customHeight="1">
      <c r="B93" s="230" t="s">
        <v>297</v>
      </c>
      <c r="C93" s="182"/>
      <c r="E93" s="182"/>
      <c r="F93" s="182"/>
      <c r="G93" s="182"/>
      <c r="H93" s="182"/>
    </row>
    <row r="94" spans="2:8" s="175" customFormat="1" ht="33.75" customHeight="1">
      <c r="B94" s="230" t="s">
        <v>298</v>
      </c>
      <c r="C94" s="182"/>
      <c r="E94" s="182"/>
      <c r="F94" s="182"/>
      <c r="G94" s="182"/>
      <c r="H94" s="182"/>
    </row>
    <row r="95" spans="2:8" s="175" customFormat="1" ht="33.75" customHeight="1">
      <c r="B95" s="230" t="s">
        <v>299</v>
      </c>
      <c r="C95" s="182"/>
      <c r="E95" s="182"/>
      <c r="F95" s="182"/>
      <c r="G95" s="182"/>
      <c r="H95" s="182"/>
    </row>
    <row r="96" spans="2:8" s="175" customFormat="1" ht="33.75" customHeight="1">
      <c r="C96" s="182"/>
      <c r="E96" s="182"/>
      <c r="F96" s="182"/>
      <c r="G96" s="182"/>
      <c r="H96" s="182"/>
    </row>
    <row r="97" spans="3:8" s="175" customFormat="1" ht="33.75" customHeight="1">
      <c r="C97" s="182"/>
      <c r="E97" s="182"/>
      <c r="F97" s="182"/>
      <c r="G97" s="182"/>
      <c r="H97" s="182"/>
    </row>
    <row r="98" spans="3:8" s="175" customFormat="1" ht="33.75" customHeight="1">
      <c r="C98" s="182"/>
      <c r="E98" s="182"/>
      <c r="F98" s="182"/>
      <c r="G98" s="182"/>
      <c r="H98" s="182"/>
    </row>
    <row r="99" spans="3:8" s="175" customFormat="1" ht="33.75" customHeight="1">
      <c r="C99" s="182"/>
      <c r="E99" s="182"/>
      <c r="F99" s="182"/>
      <c r="G99" s="182"/>
      <c r="H99" s="182"/>
    </row>
    <row r="100" spans="3:8" s="175" customFormat="1" ht="33.75" customHeight="1">
      <c r="C100" s="182"/>
      <c r="E100" s="182"/>
      <c r="F100" s="182"/>
      <c r="G100" s="182"/>
      <c r="H100" s="182"/>
    </row>
    <row r="101" spans="3:8" s="175" customFormat="1" ht="33.75" customHeight="1">
      <c r="C101" s="182"/>
      <c r="E101" s="182"/>
      <c r="F101" s="182"/>
      <c r="G101" s="182"/>
      <c r="H101" s="182"/>
    </row>
    <row r="102" spans="3:8" s="175" customFormat="1" ht="33.75" customHeight="1">
      <c r="C102" s="182"/>
      <c r="E102" s="182"/>
      <c r="F102" s="182"/>
      <c r="G102" s="182"/>
      <c r="H102" s="182"/>
    </row>
    <row r="103" spans="3:8" s="175" customFormat="1" ht="33.75" customHeight="1">
      <c r="C103" s="182"/>
      <c r="E103" s="182"/>
      <c r="F103" s="182"/>
      <c r="G103" s="182"/>
      <c r="H103" s="182"/>
    </row>
    <row r="104" spans="3:8" s="175" customFormat="1" ht="33.75" customHeight="1">
      <c r="C104" s="182"/>
      <c r="E104" s="182"/>
      <c r="F104" s="182"/>
      <c r="G104" s="182"/>
      <c r="H104" s="182"/>
    </row>
    <row r="105" spans="3:8" s="175" customFormat="1" ht="33.75" customHeight="1">
      <c r="C105" s="182"/>
      <c r="E105" s="182"/>
      <c r="F105" s="182"/>
      <c r="G105" s="182"/>
      <c r="H105" s="182"/>
    </row>
    <row r="106" spans="3:8" s="175" customFormat="1" ht="33.75" customHeight="1">
      <c r="C106" s="182"/>
      <c r="E106" s="182"/>
      <c r="F106" s="182"/>
      <c r="G106" s="182"/>
      <c r="H106" s="182"/>
    </row>
    <row r="107" spans="3:8" s="175" customFormat="1" ht="33.75" customHeight="1">
      <c r="C107" s="182"/>
      <c r="E107" s="182"/>
      <c r="F107" s="182"/>
      <c r="G107" s="182"/>
      <c r="H107" s="182"/>
    </row>
    <row r="108" spans="3:8" s="175" customFormat="1" ht="33.75" customHeight="1">
      <c r="C108" s="182"/>
      <c r="E108" s="182"/>
      <c r="F108" s="182"/>
      <c r="G108" s="182"/>
      <c r="H108" s="182"/>
    </row>
    <row r="109" spans="3:8" s="175" customFormat="1" ht="33.75" customHeight="1">
      <c r="C109" s="182"/>
      <c r="E109" s="182"/>
      <c r="F109" s="182"/>
      <c r="G109" s="182"/>
      <c r="H109" s="182"/>
    </row>
    <row r="110" spans="3:8" s="175" customFormat="1" ht="33.75" customHeight="1">
      <c r="C110" s="182"/>
      <c r="E110" s="182"/>
      <c r="F110" s="182"/>
      <c r="G110" s="182"/>
      <c r="H110" s="182"/>
    </row>
    <row r="111" spans="3:8" s="175" customFormat="1" ht="33.75" customHeight="1">
      <c r="C111" s="182"/>
      <c r="E111" s="182"/>
      <c r="F111" s="182"/>
      <c r="G111" s="182"/>
      <c r="H111" s="182"/>
    </row>
    <row r="112" spans="3:8" s="175" customFormat="1" ht="33.75" customHeight="1">
      <c r="C112" s="182"/>
      <c r="E112" s="182"/>
      <c r="F112" s="182"/>
      <c r="G112" s="182"/>
      <c r="H112" s="182"/>
    </row>
    <row r="113" spans="3:8" s="175" customFormat="1" ht="33.75" customHeight="1">
      <c r="C113" s="182"/>
      <c r="E113" s="182"/>
      <c r="F113" s="182"/>
      <c r="G113" s="182"/>
      <c r="H113" s="182"/>
    </row>
    <row r="114" spans="3:8" s="175" customFormat="1" ht="33.75" customHeight="1">
      <c r="C114" s="182"/>
      <c r="E114" s="182"/>
      <c r="F114" s="182"/>
      <c r="G114" s="182"/>
      <c r="H114" s="182"/>
    </row>
    <row r="115" spans="3:8" s="175" customFormat="1" ht="33.75" customHeight="1">
      <c r="C115" s="182"/>
      <c r="E115" s="182"/>
      <c r="F115" s="182"/>
      <c r="G115" s="182"/>
      <c r="H115" s="182"/>
    </row>
    <row r="116" spans="3:8" s="175" customFormat="1" ht="33.75" customHeight="1">
      <c r="C116" s="182"/>
      <c r="E116" s="182"/>
      <c r="F116" s="182"/>
      <c r="G116" s="182"/>
      <c r="H116" s="182"/>
    </row>
    <row r="117" spans="3:8" s="175" customFormat="1" ht="33.75" customHeight="1">
      <c r="C117" s="182"/>
      <c r="E117" s="182"/>
      <c r="F117" s="182"/>
      <c r="G117" s="182"/>
      <c r="H117" s="182"/>
    </row>
    <row r="118" spans="3:8" s="175" customFormat="1" ht="33.75" customHeight="1">
      <c r="C118" s="182"/>
      <c r="E118" s="182"/>
      <c r="F118" s="182"/>
      <c r="G118" s="182"/>
      <c r="H118" s="182"/>
    </row>
    <row r="119" spans="3:8" s="175" customFormat="1" ht="33.75" customHeight="1">
      <c r="C119" s="182"/>
      <c r="E119" s="182"/>
      <c r="F119" s="182"/>
      <c r="G119" s="182"/>
      <c r="H119" s="182"/>
    </row>
    <row r="120" spans="3:8" s="175" customFormat="1" ht="33.75" customHeight="1">
      <c r="C120" s="182"/>
      <c r="E120" s="182"/>
      <c r="F120" s="182"/>
      <c r="G120" s="182"/>
      <c r="H120" s="182"/>
    </row>
    <row r="121" spans="3:8" s="175" customFormat="1" ht="33.75" customHeight="1">
      <c r="C121" s="182"/>
      <c r="E121" s="182"/>
      <c r="F121" s="182"/>
      <c r="G121" s="182"/>
      <c r="H121" s="182"/>
    </row>
    <row r="122" spans="3:8" s="175" customFormat="1" ht="33.75" customHeight="1">
      <c r="C122" s="182"/>
      <c r="E122" s="182"/>
      <c r="F122" s="182"/>
      <c r="G122" s="182"/>
      <c r="H122" s="182"/>
    </row>
    <row r="123" spans="3:8" s="175" customFormat="1" ht="33.75" customHeight="1">
      <c r="C123" s="182"/>
      <c r="E123" s="182"/>
      <c r="F123" s="182"/>
      <c r="G123" s="182"/>
      <c r="H123" s="182"/>
    </row>
    <row r="124" spans="3:8" s="175" customFormat="1" ht="33.75" customHeight="1">
      <c r="C124" s="182"/>
      <c r="E124" s="182"/>
      <c r="F124" s="182"/>
      <c r="G124" s="182"/>
      <c r="H124" s="182"/>
    </row>
    <row r="125" spans="3:8" s="175" customFormat="1" ht="33.75" customHeight="1">
      <c r="C125" s="182"/>
      <c r="E125" s="182"/>
      <c r="F125" s="182"/>
      <c r="G125" s="182"/>
      <c r="H125" s="182"/>
    </row>
    <row r="126" spans="3:8" s="175" customFormat="1" ht="33.75" customHeight="1">
      <c r="C126" s="182"/>
      <c r="E126" s="182"/>
      <c r="F126" s="182"/>
      <c r="G126" s="182"/>
      <c r="H126" s="182"/>
    </row>
    <row r="127" spans="3:8" s="175" customFormat="1" ht="33.75" customHeight="1">
      <c r="C127" s="182"/>
      <c r="E127" s="182"/>
      <c r="F127" s="182"/>
      <c r="G127" s="182"/>
      <c r="H127" s="182"/>
    </row>
    <row r="128" spans="3:8" s="175" customFormat="1" ht="33.75" customHeight="1">
      <c r="C128" s="182"/>
      <c r="E128" s="182"/>
      <c r="F128" s="182"/>
      <c r="G128" s="182"/>
      <c r="H128" s="182"/>
    </row>
    <row r="129" spans="1:8" s="175" customFormat="1" ht="33.75" customHeight="1">
      <c r="C129" s="182"/>
      <c r="E129" s="182"/>
      <c r="F129" s="182"/>
      <c r="G129" s="182"/>
      <c r="H129" s="182"/>
    </row>
    <row r="130" spans="1:8" s="175" customFormat="1" ht="33.75" customHeight="1">
      <c r="C130" s="182"/>
      <c r="E130" s="182"/>
      <c r="F130" s="182"/>
      <c r="G130" s="182"/>
      <c r="H130" s="182"/>
    </row>
    <row r="131" spans="1:8" s="175" customFormat="1" ht="33.75" customHeight="1">
      <c r="C131" s="182"/>
      <c r="E131" s="182"/>
      <c r="F131" s="182"/>
      <c r="G131" s="182"/>
      <c r="H131" s="182"/>
    </row>
    <row r="132" spans="1:8" s="175" customFormat="1" ht="33.75" customHeight="1">
      <c r="C132" s="182"/>
      <c r="E132" s="182"/>
      <c r="F132" s="182"/>
      <c r="G132" s="182"/>
      <c r="H132" s="182"/>
    </row>
    <row r="133" spans="1:8" s="175" customFormat="1" ht="33.75" customHeight="1">
      <c r="C133" s="182"/>
      <c r="E133" s="182"/>
      <c r="F133" s="182"/>
      <c r="G133" s="182"/>
      <c r="H133" s="182"/>
    </row>
    <row r="134" spans="1:8" s="175" customFormat="1" ht="33.75" customHeight="1">
      <c r="C134" s="182"/>
      <c r="E134" s="182"/>
      <c r="F134" s="182"/>
      <c r="G134" s="182"/>
      <c r="H134" s="182"/>
    </row>
    <row r="135" spans="1:8" ht="33.75" customHeight="1">
      <c r="A135" s="177"/>
      <c r="B135" s="177"/>
      <c r="C135" s="193"/>
      <c r="D135" s="177"/>
      <c r="E135" s="193"/>
      <c r="F135" s="193"/>
      <c r="G135" s="193"/>
      <c r="H135" s="193"/>
    </row>
    <row r="136" spans="1:8" ht="33.75" customHeight="1">
      <c r="A136" s="177"/>
      <c r="B136" s="177"/>
      <c r="C136" s="193"/>
      <c r="D136" s="177"/>
      <c r="E136" s="193"/>
      <c r="F136" s="193"/>
      <c r="G136" s="193"/>
      <c r="H136" s="193"/>
    </row>
    <row r="137" spans="1:8" ht="33.75" customHeight="1">
      <c r="A137" s="177"/>
      <c r="B137" s="177"/>
      <c r="C137" s="193"/>
      <c r="D137" s="177"/>
      <c r="E137" s="193"/>
      <c r="F137" s="193"/>
      <c r="G137" s="193"/>
      <c r="H137" s="193"/>
    </row>
    <row r="138" spans="1:8" ht="33.75" customHeight="1">
      <c r="A138" s="177"/>
      <c r="B138" s="177"/>
      <c r="C138" s="193"/>
      <c r="D138" s="177"/>
      <c r="E138" s="193"/>
      <c r="F138" s="193"/>
      <c r="G138" s="193"/>
      <c r="H138" s="193"/>
    </row>
    <row r="139" spans="1:8" ht="33.75" customHeight="1">
      <c r="A139" s="177"/>
      <c r="B139" s="177"/>
      <c r="C139" s="193"/>
      <c r="D139" s="177"/>
      <c r="E139" s="193"/>
      <c r="F139" s="193"/>
      <c r="G139" s="193"/>
      <c r="H139" s="193"/>
    </row>
    <row r="140" spans="1:8" ht="33.75" customHeight="1">
      <c r="A140" s="177"/>
      <c r="B140" s="177"/>
      <c r="C140" s="193"/>
      <c r="D140" s="177"/>
      <c r="E140" s="193"/>
      <c r="F140" s="193"/>
      <c r="G140" s="193"/>
      <c r="H140" s="193"/>
    </row>
    <row r="141" spans="1:8" ht="33.75" customHeight="1">
      <c r="A141" s="177"/>
      <c r="B141" s="177"/>
      <c r="C141" s="193"/>
      <c r="D141" s="177"/>
      <c r="E141" s="193"/>
      <c r="F141" s="193"/>
      <c r="G141" s="193"/>
      <c r="H141" s="193"/>
    </row>
    <row r="142" spans="1:8" ht="33.75" customHeight="1">
      <c r="A142" s="177"/>
      <c r="B142" s="177"/>
      <c r="C142" s="193"/>
      <c r="D142" s="177"/>
      <c r="E142" s="193"/>
      <c r="F142" s="193"/>
      <c r="G142" s="193"/>
      <c r="H142" s="193"/>
    </row>
    <row r="143" spans="1:8" ht="33.75" customHeight="1">
      <c r="A143" s="177"/>
      <c r="B143" s="177"/>
      <c r="C143" s="193"/>
      <c r="D143" s="177"/>
      <c r="E143" s="193"/>
      <c r="F143" s="193"/>
      <c r="G143" s="193"/>
      <c r="H143" s="193"/>
    </row>
    <row r="144" spans="1:8" ht="33.75" customHeight="1">
      <c r="A144" s="177"/>
      <c r="B144" s="177"/>
      <c r="C144" s="193"/>
      <c r="D144" s="177"/>
      <c r="E144" s="193"/>
      <c r="F144" s="193"/>
      <c r="G144" s="193"/>
      <c r="H144" s="193"/>
    </row>
    <row r="145" spans="1:8" ht="33.75" customHeight="1">
      <c r="A145" s="177"/>
      <c r="B145" s="177"/>
      <c r="C145" s="193"/>
      <c r="D145" s="177"/>
      <c r="E145" s="193"/>
      <c r="F145" s="193"/>
      <c r="G145" s="193"/>
      <c r="H145" s="193"/>
    </row>
    <row r="146" spans="1:8" ht="33.75" customHeight="1">
      <c r="A146" s="177"/>
      <c r="B146" s="177"/>
      <c r="C146" s="193"/>
      <c r="D146" s="177"/>
      <c r="E146" s="193"/>
      <c r="F146" s="193"/>
      <c r="G146" s="193"/>
      <c r="H146" s="193"/>
    </row>
    <row r="147" spans="1:8" ht="33.75" customHeight="1">
      <c r="A147" s="177"/>
      <c r="B147" s="177"/>
      <c r="C147" s="193"/>
      <c r="D147" s="177"/>
      <c r="E147" s="193"/>
      <c r="F147" s="193"/>
      <c r="G147" s="193"/>
      <c r="H147" s="193"/>
    </row>
    <row r="148" spans="1:8" ht="33.75" customHeight="1">
      <c r="A148" s="177"/>
      <c r="B148" s="177"/>
      <c r="C148" s="193"/>
      <c r="D148" s="177"/>
      <c r="E148" s="193"/>
      <c r="F148" s="193"/>
      <c r="G148" s="193"/>
      <c r="H148" s="193"/>
    </row>
    <row r="149" spans="1:8" ht="33.75" customHeight="1">
      <c r="A149" s="177"/>
      <c r="B149" s="177"/>
      <c r="C149" s="193"/>
      <c r="D149" s="177"/>
      <c r="E149" s="193"/>
      <c r="F149" s="193"/>
      <c r="G149" s="193"/>
      <c r="H149" s="193"/>
    </row>
    <row r="150" spans="1:8" ht="33.75" customHeight="1">
      <c r="A150" s="177"/>
      <c r="B150" s="177"/>
      <c r="C150" s="193"/>
      <c r="D150" s="177"/>
      <c r="E150" s="193"/>
      <c r="F150" s="193"/>
      <c r="G150" s="193"/>
      <c r="H150" s="193"/>
    </row>
    <row r="151" spans="1:8" ht="33.75" customHeight="1">
      <c r="A151" s="177"/>
      <c r="B151" s="177"/>
      <c r="C151" s="193"/>
      <c r="D151" s="177"/>
      <c r="E151" s="193"/>
      <c r="F151" s="193"/>
      <c r="G151" s="193"/>
      <c r="H151" s="193"/>
    </row>
    <row r="152" spans="1:8" ht="33.75" customHeight="1">
      <c r="A152" s="177"/>
      <c r="B152" s="177"/>
      <c r="C152" s="193"/>
      <c r="D152" s="177"/>
      <c r="E152" s="193"/>
      <c r="F152" s="193"/>
      <c r="G152" s="193"/>
      <c r="H152" s="193"/>
    </row>
    <row r="153" spans="1:8" ht="33.75" customHeight="1">
      <c r="A153" s="177"/>
      <c r="B153" s="177"/>
      <c r="C153" s="193"/>
      <c r="D153" s="177"/>
      <c r="E153" s="193"/>
      <c r="F153" s="193"/>
      <c r="G153" s="193"/>
      <c r="H153" s="193"/>
    </row>
    <row r="154" spans="1:8" ht="33.75" customHeight="1">
      <c r="A154" s="177"/>
      <c r="B154" s="177"/>
      <c r="C154" s="193"/>
      <c r="D154" s="177"/>
      <c r="E154" s="193"/>
      <c r="F154" s="193"/>
      <c r="G154" s="193"/>
      <c r="H154" s="193"/>
    </row>
    <row r="155" spans="1:8" ht="33.75" customHeight="1">
      <c r="A155" s="177"/>
      <c r="B155" s="177"/>
      <c r="C155" s="193"/>
      <c r="D155" s="177"/>
      <c r="E155" s="193"/>
      <c r="F155" s="193"/>
      <c r="G155" s="193"/>
      <c r="H155" s="193"/>
    </row>
    <row r="156" spans="1:8" ht="33.75" customHeight="1">
      <c r="A156" s="177"/>
      <c r="B156" s="177"/>
      <c r="C156" s="193"/>
      <c r="D156" s="177"/>
      <c r="E156" s="193"/>
      <c r="F156" s="193"/>
      <c r="G156" s="193"/>
      <c r="H156" s="193"/>
    </row>
    <row r="157" spans="1:8" ht="33.75" customHeight="1">
      <c r="A157" s="177"/>
      <c r="B157" s="177"/>
      <c r="C157" s="193"/>
      <c r="D157" s="177"/>
      <c r="E157" s="193"/>
      <c r="F157" s="193"/>
      <c r="G157" s="193"/>
      <c r="H157" s="193"/>
    </row>
    <row r="158" spans="1:8" ht="33.75" customHeight="1">
      <c r="A158" s="177"/>
      <c r="B158" s="177"/>
      <c r="C158" s="193"/>
      <c r="D158" s="177"/>
      <c r="E158" s="193"/>
      <c r="F158" s="193"/>
      <c r="G158" s="193"/>
      <c r="H158" s="193"/>
    </row>
    <row r="159" spans="1:8" ht="33.75" customHeight="1">
      <c r="A159" s="177"/>
      <c r="B159" s="177"/>
      <c r="C159" s="193"/>
      <c r="D159" s="177"/>
      <c r="E159" s="193"/>
      <c r="F159" s="193"/>
      <c r="G159" s="193"/>
      <c r="H159" s="193"/>
    </row>
    <row r="160" spans="1:8" ht="33.75" customHeight="1">
      <c r="A160" s="177"/>
      <c r="B160" s="177"/>
      <c r="C160" s="193"/>
      <c r="D160" s="177"/>
      <c r="E160" s="193"/>
      <c r="F160" s="193"/>
      <c r="G160" s="193"/>
      <c r="H160" s="193"/>
    </row>
    <row r="161" spans="1:8" ht="33.75" customHeight="1">
      <c r="A161" s="177"/>
      <c r="B161" s="177"/>
      <c r="C161" s="193"/>
      <c r="D161" s="177"/>
      <c r="E161" s="193"/>
      <c r="F161" s="193"/>
      <c r="G161" s="193"/>
      <c r="H161" s="193"/>
    </row>
    <row r="162" spans="1:8" ht="33.75" customHeight="1">
      <c r="A162" s="177"/>
      <c r="B162" s="177"/>
      <c r="C162" s="193"/>
      <c r="D162" s="177"/>
      <c r="E162" s="193"/>
      <c r="F162" s="193"/>
      <c r="G162" s="193"/>
      <c r="H162" s="193"/>
    </row>
    <row r="163" spans="1:8" ht="33.75" customHeight="1">
      <c r="A163" s="177"/>
      <c r="B163" s="177"/>
      <c r="C163" s="193"/>
      <c r="D163" s="177"/>
      <c r="E163" s="193"/>
      <c r="F163" s="193"/>
      <c r="G163" s="193"/>
      <c r="H163" s="193"/>
    </row>
    <row r="164" spans="1:8" ht="33.75" customHeight="1">
      <c r="A164" s="177"/>
      <c r="B164" s="177"/>
      <c r="C164" s="193"/>
      <c r="D164" s="177"/>
      <c r="E164" s="193"/>
      <c r="F164" s="193"/>
      <c r="G164" s="193"/>
      <c r="H164" s="193"/>
    </row>
    <row r="165" spans="1:8" ht="33.75" customHeight="1">
      <c r="A165" s="177"/>
      <c r="B165" s="177"/>
      <c r="C165" s="193"/>
      <c r="D165" s="177"/>
      <c r="E165" s="193"/>
      <c r="F165" s="193"/>
      <c r="G165" s="193"/>
      <c r="H165" s="193"/>
    </row>
    <row r="166" spans="1:8" ht="33.75" customHeight="1">
      <c r="A166" s="177"/>
      <c r="B166" s="177"/>
      <c r="C166" s="193"/>
      <c r="D166" s="177"/>
      <c r="E166" s="193"/>
      <c r="F166" s="193"/>
      <c r="G166" s="193"/>
      <c r="H166" s="193"/>
    </row>
    <row r="167" spans="1:8" ht="33.75" customHeight="1">
      <c r="A167" s="177"/>
      <c r="B167" s="177"/>
      <c r="C167" s="193"/>
      <c r="D167" s="177"/>
      <c r="E167" s="193"/>
      <c r="F167" s="193"/>
      <c r="G167" s="193"/>
      <c r="H167" s="193"/>
    </row>
    <row r="168" spans="1:8" ht="33.75" customHeight="1">
      <c r="A168" s="177"/>
      <c r="B168" s="177"/>
      <c r="C168" s="193"/>
      <c r="D168" s="177"/>
      <c r="E168" s="193"/>
      <c r="F168" s="193"/>
      <c r="G168" s="193"/>
      <c r="H168" s="193"/>
    </row>
    <row r="169" spans="1:8" ht="33.75" customHeight="1">
      <c r="A169" s="177"/>
      <c r="B169" s="177"/>
      <c r="C169" s="193"/>
      <c r="D169" s="177"/>
      <c r="E169" s="193"/>
      <c r="F169" s="193"/>
      <c r="G169" s="193"/>
      <c r="H169" s="193"/>
    </row>
    <row r="170" spans="1:8" ht="33.75" customHeight="1">
      <c r="A170" s="177"/>
      <c r="B170" s="177"/>
      <c r="C170" s="193"/>
      <c r="D170" s="177"/>
      <c r="E170" s="193"/>
      <c r="F170" s="193"/>
      <c r="G170" s="193"/>
      <c r="H170" s="193"/>
    </row>
    <row r="171" spans="1:8" ht="33.75" customHeight="1">
      <c r="A171" s="177"/>
      <c r="B171" s="177"/>
      <c r="C171" s="193"/>
      <c r="D171" s="177"/>
      <c r="E171" s="193"/>
      <c r="F171" s="193"/>
      <c r="G171" s="193"/>
      <c r="H171" s="193"/>
    </row>
    <row r="172" spans="1:8" ht="33.75" customHeight="1">
      <c r="A172" s="177"/>
      <c r="B172" s="177"/>
      <c r="C172" s="193"/>
      <c r="D172" s="177"/>
      <c r="E172" s="193"/>
      <c r="F172" s="193"/>
      <c r="G172" s="193"/>
      <c r="H172" s="193"/>
    </row>
    <row r="173" spans="1:8" ht="33.75" customHeight="1">
      <c r="A173" s="177"/>
      <c r="B173" s="177"/>
      <c r="C173" s="193"/>
      <c r="D173" s="177"/>
      <c r="E173" s="193"/>
      <c r="F173" s="193"/>
      <c r="G173" s="193"/>
      <c r="H173" s="193"/>
    </row>
    <row r="174" spans="1:8" ht="33.75" customHeight="1">
      <c r="A174" s="177"/>
      <c r="B174" s="177"/>
      <c r="C174" s="193"/>
      <c r="D174" s="177"/>
      <c r="E174" s="193"/>
      <c r="F174" s="193"/>
      <c r="G174" s="193"/>
      <c r="H174" s="193"/>
    </row>
    <row r="175" spans="1:8" ht="33.75" customHeight="1">
      <c r="A175" s="177"/>
      <c r="B175" s="177"/>
      <c r="C175" s="193"/>
      <c r="D175" s="177"/>
      <c r="E175" s="193"/>
      <c r="F175" s="193"/>
      <c r="G175" s="193"/>
      <c r="H175" s="193"/>
    </row>
    <row r="176" spans="1:8" ht="33.75" customHeight="1">
      <c r="A176" s="177"/>
      <c r="B176" s="177"/>
      <c r="C176" s="193"/>
      <c r="D176" s="177"/>
      <c r="E176" s="193"/>
      <c r="F176" s="193"/>
      <c r="G176" s="193"/>
      <c r="H176" s="193"/>
    </row>
    <row r="177" spans="1:8" ht="33.75" customHeight="1">
      <c r="A177" s="177"/>
      <c r="B177" s="177"/>
      <c r="C177" s="193"/>
      <c r="D177" s="177"/>
      <c r="E177" s="193"/>
      <c r="F177" s="193"/>
      <c r="G177" s="193"/>
      <c r="H177" s="193"/>
    </row>
    <row r="178" spans="1:8" ht="33.75" customHeight="1">
      <c r="A178" s="177"/>
      <c r="B178" s="177"/>
      <c r="C178" s="193"/>
      <c r="D178" s="177"/>
      <c r="E178" s="193"/>
      <c r="F178" s="193"/>
      <c r="G178" s="193"/>
      <c r="H178" s="193"/>
    </row>
    <row r="179" spans="1:8" ht="33.75" customHeight="1">
      <c r="A179" s="177"/>
      <c r="B179" s="177"/>
      <c r="C179" s="193"/>
      <c r="D179" s="177"/>
      <c r="E179" s="193"/>
      <c r="F179" s="193"/>
      <c r="G179" s="193"/>
      <c r="H179" s="193"/>
    </row>
    <row r="180" spans="1:8" ht="33.75" customHeight="1">
      <c r="A180" s="177"/>
      <c r="B180" s="177"/>
      <c r="C180" s="193"/>
      <c r="D180" s="177"/>
      <c r="E180" s="193"/>
      <c r="F180" s="193"/>
      <c r="G180" s="193"/>
      <c r="H180" s="193"/>
    </row>
    <row r="181" spans="1:8" ht="33.75" customHeight="1">
      <c r="A181" s="177"/>
      <c r="B181" s="177"/>
      <c r="C181" s="193"/>
      <c r="D181" s="177"/>
      <c r="E181" s="193"/>
      <c r="F181" s="193"/>
      <c r="G181" s="193"/>
      <c r="H181" s="193"/>
    </row>
    <row r="182" spans="1:8" ht="33.75" customHeight="1">
      <c r="A182" s="177"/>
      <c r="B182" s="177"/>
      <c r="C182" s="193"/>
      <c r="D182" s="177"/>
      <c r="E182" s="193"/>
      <c r="F182" s="193"/>
      <c r="G182" s="193"/>
      <c r="H182" s="193"/>
    </row>
    <row r="183" spans="1:8" ht="33.75" customHeight="1">
      <c r="A183" s="177"/>
      <c r="B183" s="177"/>
      <c r="C183" s="193"/>
      <c r="D183" s="177"/>
      <c r="E183" s="193"/>
      <c r="F183" s="193"/>
      <c r="G183" s="193"/>
      <c r="H183" s="193"/>
    </row>
    <row r="184" spans="1:8" ht="33.75" customHeight="1">
      <c r="A184" s="177"/>
      <c r="B184" s="177"/>
      <c r="C184" s="193"/>
      <c r="D184" s="177"/>
      <c r="E184" s="193"/>
      <c r="F184" s="193"/>
      <c r="G184" s="193"/>
      <c r="H184" s="193"/>
    </row>
    <row r="185" spans="1:8" ht="33.75" customHeight="1">
      <c r="A185" s="177"/>
      <c r="B185" s="177"/>
      <c r="C185" s="193"/>
      <c r="D185" s="177"/>
      <c r="E185" s="193"/>
      <c r="F185" s="193"/>
      <c r="G185" s="193"/>
      <c r="H185" s="193"/>
    </row>
    <row r="186" spans="1:8" ht="33.75" customHeight="1">
      <c r="A186" s="177"/>
      <c r="B186" s="177"/>
      <c r="C186" s="193"/>
      <c r="D186" s="177"/>
      <c r="E186" s="193"/>
      <c r="F186" s="193"/>
      <c r="G186" s="193"/>
      <c r="H186" s="193"/>
    </row>
    <row r="187" spans="1:8" ht="33.75" customHeight="1">
      <c r="A187" s="177"/>
      <c r="B187" s="177"/>
      <c r="C187" s="193"/>
      <c r="D187" s="177"/>
      <c r="E187" s="193"/>
      <c r="F187" s="193"/>
      <c r="G187" s="193"/>
      <c r="H187" s="193"/>
    </row>
    <row r="188" spans="1:8" ht="33.75" customHeight="1">
      <c r="A188" s="177"/>
      <c r="B188" s="177"/>
      <c r="C188" s="193"/>
      <c r="D188" s="177"/>
      <c r="E188" s="193"/>
      <c r="F188" s="193"/>
      <c r="G188" s="193"/>
      <c r="H188" s="193"/>
    </row>
    <row r="189" spans="1:8" ht="33.75" customHeight="1">
      <c r="A189" s="177"/>
      <c r="B189" s="177"/>
      <c r="C189" s="193"/>
      <c r="D189" s="177"/>
      <c r="E189" s="193"/>
      <c r="F189" s="193"/>
      <c r="G189" s="193"/>
      <c r="H189" s="193"/>
    </row>
    <row r="190" spans="1:8" ht="33.75" customHeight="1">
      <c r="A190" s="177"/>
      <c r="B190" s="177"/>
      <c r="C190" s="193"/>
      <c r="D190" s="177"/>
      <c r="E190" s="193"/>
      <c r="F190" s="193"/>
      <c r="G190" s="193"/>
      <c r="H190" s="193"/>
    </row>
    <row r="191" spans="1:8" ht="33.75" customHeight="1">
      <c r="A191" s="177"/>
      <c r="B191" s="177"/>
      <c r="C191" s="193"/>
      <c r="D191" s="177"/>
      <c r="E191" s="193"/>
      <c r="F191" s="193"/>
      <c r="G191" s="193"/>
      <c r="H191" s="193"/>
    </row>
    <row r="192" spans="1:8" ht="33.75" customHeight="1">
      <c r="A192" s="177"/>
      <c r="B192" s="177"/>
      <c r="C192" s="193"/>
      <c r="D192" s="177"/>
      <c r="E192" s="193"/>
      <c r="F192" s="193"/>
      <c r="G192" s="193"/>
      <c r="H192" s="193"/>
    </row>
    <row r="193" spans="1:8" ht="33.75" customHeight="1">
      <c r="A193" s="177"/>
      <c r="B193" s="177"/>
      <c r="C193" s="193"/>
      <c r="D193" s="177"/>
      <c r="E193" s="193"/>
      <c r="F193" s="193"/>
      <c r="G193" s="193"/>
      <c r="H193" s="193"/>
    </row>
    <row r="194" spans="1:8" ht="33.75" customHeight="1">
      <c r="A194" s="177"/>
      <c r="B194" s="177"/>
      <c r="C194" s="193"/>
      <c r="D194" s="177"/>
      <c r="E194" s="193"/>
      <c r="F194" s="193"/>
      <c r="G194" s="193"/>
      <c r="H194" s="193"/>
    </row>
    <row r="195" spans="1:8" ht="33.75" customHeight="1">
      <c r="A195" s="177"/>
      <c r="B195" s="177"/>
      <c r="C195" s="193"/>
      <c r="D195" s="177"/>
      <c r="E195" s="193"/>
      <c r="F195" s="193"/>
      <c r="G195" s="193"/>
      <c r="H195" s="193"/>
    </row>
    <row r="196" spans="1:8" ht="33.75" customHeight="1">
      <c r="A196" s="177"/>
      <c r="B196" s="177"/>
      <c r="C196" s="193"/>
      <c r="D196" s="177"/>
      <c r="E196" s="193"/>
      <c r="F196" s="193"/>
      <c r="G196" s="193"/>
      <c r="H196" s="193"/>
    </row>
    <row r="197" spans="1:8" ht="33.75" customHeight="1">
      <c r="A197" s="177"/>
      <c r="B197" s="177"/>
      <c r="C197" s="193"/>
      <c r="D197" s="177"/>
      <c r="E197" s="193"/>
      <c r="F197" s="193"/>
      <c r="G197" s="193"/>
      <c r="H197" s="193"/>
    </row>
    <row r="198" spans="1:8" ht="33.75" customHeight="1">
      <c r="A198" s="177"/>
      <c r="B198" s="177"/>
      <c r="C198" s="193"/>
      <c r="D198" s="177"/>
      <c r="E198" s="193"/>
      <c r="F198" s="193"/>
      <c r="G198" s="193"/>
      <c r="H198" s="193"/>
    </row>
    <row r="199" spans="1:8" ht="33.75" customHeight="1">
      <c r="A199" s="177"/>
      <c r="B199" s="177"/>
      <c r="C199" s="193"/>
      <c r="D199" s="177"/>
      <c r="E199" s="193"/>
      <c r="F199" s="193"/>
      <c r="G199" s="193"/>
      <c r="H199" s="193"/>
    </row>
    <row r="200" spans="1:8" ht="33.75" customHeight="1">
      <c r="A200" s="177"/>
      <c r="B200" s="177"/>
      <c r="C200" s="193"/>
      <c r="D200" s="177"/>
      <c r="E200" s="193"/>
      <c r="F200" s="193"/>
      <c r="G200" s="193"/>
      <c r="H200" s="193"/>
    </row>
    <row r="201" spans="1:8" ht="33.75" customHeight="1">
      <c r="A201" s="177"/>
      <c r="B201" s="177"/>
      <c r="C201" s="193"/>
      <c r="D201" s="177"/>
      <c r="E201" s="193"/>
      <c r="F201" s="193"/>
      <c r="G201" s="193"/>
      <c r="H201" s="193"/>
    </row>
    <row r="202" spans="1:8" ht="33.75" customHeight="1">
      <c r="A202" s="177"/>
      <c r="B202" s="177"/>
      <c r="C202" s="193"/>
      <c r="D202" s="177"/>
      <c r="E202" s="193"/>
      <c r="F202" s="193"/>
      <c r="G202" s="193"/>
      <c r="H202" s="193"/>
    </row>
    <row r="203" spans="1:8" ht="33.75" customHeight="1">
      <c r="A203" s="177"/>
      <c r="B203" s="177"/>
      <c r="C203" s="193"/>
      <c r="D203" s="177"/>
      <c r="E203" s="193"/>
      <c r="F203" s="193"/>
      <c r="G203" s="193"/>
      <c r="H203" s="193"/>
    </row>
    <row r="204" spans="1:8" ht="33.75" customHeight="1">
      <c r="A204" s="177"/>
      <c r="B204" s="177"/>
      <c r="C204" s="193"/>
      <c r="D204" s="177"/>
      <c r="E204" s="193"/>
      <c r="F204" s="193"/>
      <c r="G204" s="193"/>
      <c r="H204" s="193"/>
    </row>
    <row r="205" spans="1:8" ht="33.75" customHeight="1">
      <c r="A205" s="177"/>
      <c r="B205" s="177"/>
      <c r="C205" s="193"/>
      <c r="D205" s="177"/>
      <c r="E205" s="193"/>
      <c r="F205" s="193"/>
      <c r="G205" s="193"/>
      <c r="H205" s="193"/>
    </row>
    <row r="206" spans="1:8" ht="33.75" customHeight="1">
      <c r="A206" s="177"/>
      <c r="B206" s="177"/>
      <c r="C206" s="193"/>
      <c r="D206" s="177"/>
      <c r="E206" s="193"/>
      <c r="F206" s="193"/>
      <c r="G206" s="193"/>
      <c r="H206" s="193"/>
    </row>
    <row r="207" spans="1:8" ht="33.75" customHeight="1">
      <c r="A207" s="177"/>
      <c r="B207" s="177"/>
      <c r="C207" s="193"/>
      <c r="D207" s="177"/>
      <c r="E207" s="193"/>
      <c r="F207" s="193"/>
      <c r="G207" s="193"/>
      <c r="H207" s="193"/>
    </row>
    <row r="208" spans="1:8" ht="33.75" customHeight="1">
      <c r="A208" s="177"/>
      <c r="B208" s="177"/>
      <c r="C208" s="193"/>
      <c r="D208" s="177"/>
      <c r="E208" s="193"/>
      <c r="F208" s="193"/>
      <c r="G208" s="193"/>
      <c r="H208" s="193"/>
    </row>
    <row r="209" spans="1:8" ht="33.75" customHeight="1">
      <c r="A209" s="177"/>
      <c r="B209" s="177"/>
      <c r="C209" s="193"/>
      <c r="D209" s="177"/>
      <c r="E209" s="193"/>
      <c r="F209" s="193"/>
      <c r="G209" s="193"/>
      <c r="H209" s="193"/>
    </row>
    <row r="210" spans="1:8" ht="33.75" customHeight="1">
      <c r="A210" s="177"/>
      <c r="B210" s="177"/>
      <c r="C210" s="193"/>
      <c r="D210" s="177"/>
      <c r="E210" s="193"/>
      <c r="F210" s="193"/>
      <c r="G210" s="193"/>
      <c r="H210" s="193"/>
    </row>
    <row r="211" spans="1:8" ht="33.75" customHeight="1">
      <c r="A211" s="177"/>
      <c r="B211" s="177"/>
      <c r="C211" s="193"/>
      <c r="D211" s="177"/>
      <c r="E211" s="193"/>
      <c r="F211" s="193"/>
      <c r="G211" s="193"/>
      <c r="H211" s="193"/>
    </row>
    <row r="212" spans="1:8" ht="33.75" customHeight="1">
      <c r="A212" s="177"/>
      <c r="B212" s="177"/>
      <c r="C212" s="193"/>
      <c r="D212" s="177"/>
      <c r="E212" s="193"/>
      <c r="F212" s="193"/>
      <c r="G212" s="193"/>
      <c r="H212" s="193"/>
    </row>
    <row r="213" spans="1:8" ht="33.75" customHeight="1">
      <c r="A213" s="177"/>
      <c r="B213" s="177"/>
      <c r="C213" s="193"/>
      <c r="D213" s="177"/>
      <c r="E213" s="193"/>
      <c r="F213" s="193"/>
      <c r="G213" s="193"/>
      <c r="H213" s="193"/>
    </row>
    <row r="214" spans="1:8" ht="33.75" customHeight="1">
      <c r="A214" s="177"/>
      <c r="B214" s="177"/>
      <c r="C214" s="193"/>
      <c r="D214" s="177"/>
      <c r="E214" s="193"/>
      <c r="F214" s="193"/>
      <c r="G214" s="193"/>
      <c r="H214" s="193"/>
    </row>
    <row r="215" spans="1:8" ht="33.75" customHeight="1">
      <c r="A215" s="177"/>
      <c r="B215" s="177"/>
      <c r="C215" s="193"/>
      <c r="D215" s="177"/>
      <c r="E215" s="193"/>
      <c r="F215" s="193"/>
      <c r="G215" s="193"/>
      <c r="H215" s="193"/>
    </row>
    <row r="216" spans="1:8" ht="33.75" customHeight="1">
      <c r="A216" s="177"/>
      <c r="B216" s="177"/>
      <c r="C216" s="193"/>
      <c r="D216" s="177"/>
      <c r="E216" s="193"/>
      <c r="F216" s="193"/>
      <c r="G216" s="193"/>
      <c r="H216" s="193"/>
    </row>
    <row r="217" spans="1:8" ht="33.75" customHeight="1">
      <c r="A217" s="177"/>
      <c r="B217" s="177"/>
      <c r="C217" s="193"/>
      <c r="D217" s="177"/>
      <c r="E217" s="193"/>
      <c r="F217" s="193"/>
      <c r="G217" s="193"/>
      <c r="H217" s="193"/>
    </row>
    <row r="218" spans="1:8" ht="33.75" customHeight="1">
      <c r="A218" s="177"/>
      <c r="B218" s="177"/>
      <c r="C218" s="193"/>
      <c r="D218" s="177"/>
      <c r="E218" s="193"/>
      <c r="F218" s="193"/>
      <c r="G218" s="193"/>
      <c r="H218" s="193"/>
    </row>
    <row r="219" spans="1:8" ht="33.75" customHeight="1">
      <c r="A219" s="177"/>
      <c r="B219" s="177"/>
      <c r="C219" s="193"/>
      <c r="D219" s="177"/>
      <c r="E219" s="193"/>
      <c r="F219" s="193"/>
      <c r="G219" s="193"/>
      <c r="H219" s="193"/>
    </row>
    <row r="220" spans="1:8" ht="33.75" customHeight="1">
      <c r="A220" s="177"/>
      <c r="B220" s="177"/>
      <c r="C220" s="193"/>
      <c r="D220" s="177"/>
      <c r="E220" s="193"/>
      <c r="F220" s="193"/>
      <c r="G220" s="193"/>
      <c r="H220" s="193"/>
    </row>
    <row r="221" spans="1:8" ht="33.75" customHeight="1">
      <c r="A221" s="177"/>
      <c r="B221" s="177"/>
      <c r="C221" s="193"/>
      <c r="D221" s="177"/>
      <c r="E221" s="193"/>
      <c r="F221" s="193"/>
      <c r="G221" s="193"/>
      <c r="H221" s="193"/>
    </row>
    <row r="222" spans="1:8" ht="33.75" customHeight="1">
      <c r="A222" s="177"/>
      <c r="B222" s="177"/>
      <c r="C222" s="193"/>
      <c r="D222" s="177"/>
      <c r="E222" s="193"/>
      <c r="F222" s="193"/>
      <c r="G222" s="193"/>
      <c r="H222" s="193"/>
    </row>
    <row r="223" spans="1:8" ht="33.75" customHeight="1">
      <c r="A223" s="177"/>
      <c r="B223" s="177"/>
      <c r="C223" s="193"/>
      <c r="D223" s="177"/>
      <c r="E223" s="193"/>
      <c r="F223" s="193"/>
      <c r="G223" s="193"/>
      <c r="H223" s="193"/>
    </row>
    <row r="224" spans="1:8" ht="33.75" customHeight="1">
      <c r="A224" s="177"/>
      <c r="B224" s="177"/>
      <c r="C224" s="193"/>
      <c r="D224" s="177"/>
      <c r="E224" s="193"/>
      <c r="F224" s="193"/>
      <c r="G224" s="193"/>
      <c r="H224" s="193"/>
    </row>
    <row r="225" spans="1:8" ht="33.75" customHeight="1">
      <c r="A225" s="177"/>
      <c r="B225" s="177"/>
      <c r="C225" s="193"/>
      <c r="D225" s="177"/>
      <c r="E225" s="193"/>
      <c r="F225" s="193"/>
      <c r="G225" s="193"/>
      <c r="H225" s="193"/>
    </row>
    <row r="226" spans="1:8" ht="33.75" customHeight="1">
      <c r="A226" s="177"/>
      <c r="B226" s="177"/>
      <c r="C226" s="193"/>
      <c r="D226" s="177"/>
      <c r="E226" s="193"/>
      <c r="F226" s="193"/>
      <c r="G226" s="193"/>
      <c r="H226" s="193"/>
    </row>
    <row r="227" spans="1:8" ht="33.75" customHeight="1">
      <c r="A227" s="177"/>
      <c r="B227" s="177"/>
      <c r="C227" s="193"/>
      <c r="D227" s="177"/>
      <c r="E227" s="193"/>
      <c r="F227" s="193"/>
      <c r="G227" s="193"/>
      <c r="H227" s="193"/>
    </row>
    <row r="228" spans="1:8" ht="33.75" customHeight="1">
      <c r="A228" s="177"/>
      <c r="B228" s="177"/>
      <c r="C228" s="193"/>
      <c r="D228" s="177"/>
      <c r="E228" s="193"/>
      <c r="F228" s="193"/>
      <c r="G228" s="193"/>
      <c r="H228" s="193"/>
    </row>
    <row r="229" spans="1:8" ht="33.75" customHeight="1">
      <c r="A229" s="177"/>
      <c r="B229" s="177"/>
      <c r="C229" s="193"/>
      <c r="D229" s="177"/>
      <c r="E229" s="193"/>
      <c r="F229" s="193"/>
      <c r="G229" s="193"/>
      <c r="H229" s="193"/>
    </row>
    <row r="230" spans="1:8" ht="33.75" customHeight="1">
      <c r="A230" s="177"/>
      <c r="B230" s="177"/>
      <c r="C230" s="193"/>
      <c r="D230" s="177"/>
      <c r="E230" s="193"/>
      <c r="F230" s="193"/>
      <c r="G230" s="193"/>
      <c r="H230" s="193"/>
    </row>
    <row r="231" spans="1:8" ht="33.75" customHeight="1">
      <c r="A231" s="177"/>
      <c r="B231" s="177"/>
      <c r="C231" s="193"/>
      <c r="D231" s="177"/>
      <c r="E231" s="193"/>
      <c r="F231" s="193"/>
      <c r="G231" s="193"/>
      <c r="H231" s="193"/>
    </row>
    <row r="232" spans="1:8" ht="33.75" customHeight="1">
      <c r="A232" s="177"/>
      <c r="B232" s="177"/>
      <c r="C232" s="193"/>
      <c r="D232" s="177"/>
      <c r="E232" s="193"/>
      <c r="F232" s="193"/>
      <c r="G232" s="193"/>
      <c r="H232" s="193"/>
    </row>
    <row r="233" spans="1:8" ht="33.75" customHeight="1">
      <c r="A233" s="177"/>
      <c r="B233" s="177"/>
      <c r="C233" s="193"/>
      <c r="D233" s="177"/>
      <c r="E233" s="193"/>
      <c r="F233" s="193"/>
      <c r="G233" s="193"/>
      <c r="H233" s="193"/>
    </row>
    <row r="234" spans="1:8" ht="33.75" customHeight="1">
      <c r="A234" s="177"/>
      <c r="B234" s="177"/>
      <c r="C234" s="193"/>
      <c r="D234" s="177"/>
      <c r="E234" s="193"/>
      <c r="F234" s="193"/>
      <c r="G234" s="193"/>
      <c r="H234" s="193"/>
    </row>
    <row r="235" spans="1:8" ht="33.75" customHeight="1">
      <c r="A235" s="177"/>
      <c r="B235" s="177"/>
      <c r="C235" s="193"/>
      <c r="D235" s="177"/>
      <c r="E235" s="193"/>
      <c r="F235" s="193"/>
      <c r="G235" s="193"/>
      <c r="H235" s="193"/>
    </row>
    <row r="236" spans="1:8" ht="33.75" customHeight="1">
      <c r="A236" s="177"/>
      <c r="B236" s="177"/>
      <c r="C236" s="193"/>
      <c r="D236" s="177"/>
      <c r="E236" s="193"/>
      <c r="F236" s="193"/>
      <c r="G236" s="193"/>
      <c r="H236" s="193"/>
    </row>
    <row r="237" spans="1:8" ht="33.75" customHeight="1">
      <c r="A237" s="177"/>
      <c r="B237" s="177"/>
      <c r="C237" s="193"/>
      <c r="D237" s="177"/>
      <c r="E237" s="193"/>
      <c r="F237" s="193"/>
      <c r="G237" s="193"/>
      <c r="H237" s="193"/>
    </row>
    <row r="238" spans="1:8" ht="33.75" customHeight="1">
      <c r="A238" s="177"/>
      <c r="B238" s="177"/>
      <c r="C238" s="193"/>
      <c r="D238" s="177"/>
      <c r="E238" s="193"/>
      <c r="F238" s="193"/>
      <c r="G238" s="193"/>
      <c r="H238" s="193"/>
    </row>
    <row r="239" spans="1:8" ht="33.75" customHeight="1">
      <c r="A239" s="177"/>
      <c r="B239" s="177"/>
      <c r="C239" s="193"/>
      <c r="D239" s="177"/>
      <c r="E239" s="193"/>
      <c r="F239" s="193"/>
      <c r="G239" s="193"/>
      <c r="H239" s="193"/>
    </row>
    <row r="240" spans="1:8" ht="33.75" customHeight="1">
      <c r="A240" s="177"/>
      <c r="B240" s="177"/>
      <c r="C240" s="193"/>
      <c r="D240" s="177"/>
      <c r="E240" s="193"/>
      <c r="F240" s="193"/>
      <c r="G240" s="193"/>
      <c r="H240" s="193"/>
    </row>
    <row r="241" spans="1:8" ht="33.75" customHeight="1">
      <c r="A241" s="177"/>
      <c r="B241" s="177"/>
      <c r="C241" s="193"/>
      <c r="D241" s="177"/>
      <c r="E241" s="193"/>
      <c r="F241" s="193"/>
      <c r="G241" s="193"/>
      <c r="H241" s="193"/>
    </row>
    <row r="242" spans="1:8" ht="33.75" customHeight="1">
      <c r="A242" s="177"/>
      <c r="B242" s="177"/>
      <c r="C242" s="193"/>
      <c r="D242" s="177"/>
      <c r="E242" s="193"/>
      <c r="F242" s="193"/>
      <c r="G242" s="193"/>
      <c r="H242" s="193"/>
    </row>
    <row r="243" spans="1:8" ht="33.75" customHeight="1">
      <c r="A243" s="177"/>
      <c r="B243" s="177"/>
      <c r="C243" s="193"/>
      <c r="D243" s="177"/>
      <c r="E243" s="193"/>
      <c r="F243" s="193"/>
      <c r="G243" s="193"/>
      <c r="H243" s="193"/>
    </row>
    <row r="244" spans="1:8" ht="33.75" customHeight="1">
      <c r="A244" s="177"/>
      <c r="B244" s="177"/>
      <c r="C244" s="193"/>
      <c r="D244" s="177"/>
      <c r="E244" s="193"/>
      <c r="F244" s="193"/>
      <c r="G244" s="193"/>
      <c r="H244" s="193"/>
    </row>
    <row r="245" spans="1:8" ht="33.75" customHeight="1">
      <c r="A245" s="177"/>
      <c r="B245" s="177"/>
      <c r="C245" s="193"/>
      <c r="D245" s="177"/>
      <c r="E245" s="193"/>
      <c r="F245" s="193"/>
      <c r="G245" s="193"/>
      <c r="H245" s="193"/>
    </row>
    <row r="246" spans="1:8" ht="33.75" customHeight="1">
      <c r="A246" s="177"/>
      <c r="B246" s="177"/>
      <c r="C246" s="193"/>
      <c r="D246" s="177"/>
      <c r="E246" s="193"/>
      <c r="F246" s="193"/>
      <c r="G246" s="193"/>
      <c r="H246" s="193"/>
    </row>
    <row r="247" spans="1:8" ht="33.75" customHeight="1">
      <c r="A247" s="177"/>
      <c r="B247" s="177"/>
      <c r="C247" s="193"/>
      <c r="D247" s="177"/>
      <c r="E247" s="193"/>
      <c r="F247" s="193"/>
      <c r="G247" s="193"/>
      <c r="H247" s="193"/>
    </row>
    <row r="248" spans="1:8" ht="33.75" customHeight="1">
      <c r="A248" s="177"/>
      <c r="B248" s="177"/>
      <c r="C248" s="193"/>
      <c r="D248" s="177"/>
      <c r="E248" s="193"/>
      <c r="F248" s="193"/>
      <c r="G248" s="193"/>
      <c r="H248" s="193"/>
    </row>
    <row r="249" spans="1:8" ht="33.75" customHeight="1">
      <c r="A249" s="177"/>
      <c r="B249" s="177"/>
      <c r="C249" s="193"/>
      <c r="D249" s="177"/>
      <c r="E249" s="193"/>
      <c r="F249" s="193"/>
      <c r="G249" s="193"/>
      <c r="H249" s="193"/>
    </row>
    <row r="250" spans="1:8" ht="33.75" customHeight="1">
      <c r="A250" s="177"/>
      <c r="B250" s="177"/>
      <c r="C250" s="193"/>
      <c r="D250" s="177"/>
      <c r="E250" s="193"/>
      <c r="F250" s="193"/>
      <c r="G250" s="193"/>
      <c r="H250" s="193"/>
    </row>
    <row r="251" spans="1:8" ht="33.75" customHeight="1">
      <c r="A251" s="177"/>
      <c r="B251" s="177"/>
      <c r="C251" s="193"/>
      <c r="D251" s="177"/>
      <c r="E251" s="193"/>
      <c r="F251" s="193"/>
      <c r="G251" s="193"/>
      <c r="H251" s="193"/>
    </row>
    <row r="252" spans="1:8" ht="33.75" customHeight="1">
      <c r="A252" s="177"/>
      <c r="B252" s="177"/>
      <c r="C252" s="193"/>
      <c r="D252" s="177"/>
      <c r="E252" s="193"/>
      <c r="F252" s="193"/>
      <c r="G252" s="193"/>
      <c r="H252" s="193"/>
    </row>
    <row r="253" spans="1:8" ht="33.75" customHeight="1">
      <c r="A253" s="177"/>
      <c r="B253" s="177"/>
      <c r="C253" s="193"/>
      <c r="D253" s="177"/>
      <c r="E253" s="193"/>
      <c r="F253" s="193"/>
      <c r="G253" s="193"/>
      <c r="H253" s="193"/>
    </row>
    <row r="254" spans="1:8" ht="33.75" customHeight="1">
      <c r="A254" s="177"/>
      <c r="B254" s="177"/>
      <c r="C254" s="193"/>
      <c r="D254" s="177"/>
      <c r="E254" s="193"/>
      <c r="F254" s="193"/>
      <c r="G254" s="193"/>
      <c r="H254" s="193"/>
    </row>
    <row r="255" spans="1:8" ht="33.75" customHeight="1">
      <c r="A255" s="177"/>
      <c r="B255" s="177"/>
      <c r="C255" s="193"/>
      <c r="D255" s="177"/>
      <c r="E255" s="193"/>
      <c r="F255" s="193"/>
      <c r="G255" s="193"/>
      <c r="H255" s="193"/>
    </row>
    <row r="256" spans="1:8" ht="33.75" customHeight="1">
      <c r="A256" s="177"/>
      <c r="B256" s="177"/>
      <c r="C256" s="193"/>
      <c r="D256" s="177"/>
      <c r="E256" s="193"/>
      <c r="F256" s="193"/>
      <c r="G256" s="193"/>
      <c r="H256" s="193"/>
    </row>
    <row r="257" spans="1:8" ht="33.75" customHeight="1">
      <c r="A257" s="177"/>
      <c r="B257" s="177"/>
      <c r="C257" s="193"/>
      <c r="D257" s="177"/>
      <c r="E257" s="193"/>
      <c r="F257" s="193"/>
      <c r="G257" s="193"/>
      <c r="H257" s="193"/>
    </row>
    <row r="258" spans="1:8" ht="33.75" customHeight="1">
      <c r="A258" s="177"/>
      <c r="B258" s="177"/>
      <c r="C258" s="193"/>
      <c r="D258" s="177"/>
      <c r="E258" s="193"/>
      <c r="F258" s="193"/>
      <c r="G258" s="193"/>
      <c r="H258" s="193"/>
    </row>
    <row r="259" spans="1:8" ht="33.75" customHeight="1">
      <c r="A259" s="177"/>
      <c r="B259" s="177"/>
      <c r="C259" s="193"/>
      <c r="D259" s="177"/>
      <c r="E259" s="193"/>
      <c r="F259" s="193"/>
      <c r="G259" s="193"/>
      <c r="H259" s="193"/>
    </row>
    <row r="260" spans="1:8" ht="33.75" customHeight="1">
      <c r="A260" s="177"/>
      <c r="B260" s="177"/>
      <c r="C260" s="193"/>
      <c r="D260" s="177"/>
      <c r="E260" s="193"/>
      <c r="F260" s="193"/>
      <c r="G260" s="193"/>
      <c r="H260" s="193"/>
    </row>
    <row r="261" spans="1:8" ht="33.75" customHeight="1">
      <c r="A261" s="177"/>
      <c r="B261" s="177"/>
      <c r="C261" s="193"/>
      <c r="D261" s="177"/>
      <c r="E261" s="193"/>
      <c r="F261" s="193"/>
      <c r="G261" s="193"/>
      <c r="H261" s="193"/>
    </row>
    <row r="262" spans="1:8" ht="33.75" customHeight="1">
      <c r="A262" s="177"/>
      <c r="B262" s="177"/>
      <c r="C262" s="193"/>
      <c r="D262" s="177"/>
      <c r="E262" s="193"/>
      <c r="F262" s="193"/>
      <c r="G262" s="193"/>
      <c r="H262" s="193"/>
    </row>
    <row r="263" spans="1:8" ht="33.75" customHeight="1">
      <c r="A263" s="177"/>
      <c r="B263" s="177"/>
      <c r="C263" s="193"/>
      <c r="D263" s="177"/>
      <c r="E263" s="193"/>
      <c r="F263" s="193"/>
      <c r="G263" s="193"/>
      <c r="H263" s="193"/>
    </row>
    <row r="264" spans="1:8" ht="33.75" customHeight="1">
      <c r="A264" s="177"/>
      <c r="B264" s="177"/>
      <c r="C264" s="193"/>
      <c r="D264" s="177"/>
      <c r="E264" s="193"/>
      <c r="F264" s="193"/>
      <c r="G264" s="193"/>
      <c r="H264" s="193"/>
    </row>
    <row r="265" spans="1:8" ht="33.75" customHeight="1">
      <c r="A265" s="177"/>
      <c r="B265" s="177"/>
      <c r="C265" s="193"/>
      <c r="D265" s="177"/>
      <c r="E265" s="193"/>
      <c r="F265" s="193"/>
      <c r="G265" s="193"/>
      <c r="H265" s="193"/>
    </row>
    <row r="266" spans="1:8" ht="33.75" customHeight="1">
      <c r="A266" s="177"/>
      <c r="B266" s="177"/>
      <c r="C266" s="193"/>
      <c r="D266" s="177"/>
      <c r="E266" s="193"/>
      <c r="F266" s="193"/>
      <c r="G266" s="193"/>
      <c r="H266" s="193"/>
    </row>
    <row r="267" spans="1:8" ht="33.75" customHeight="1">
      <c r="A267" s="177"/>
      <c r="B267" s="177"/>
      <c r="C267" s="193"/>
      <c r="D267" s="177"/>
      <c r="E267" s="193"/>
      <c r="F267" s="193"/>
      <c r="G267" s="193"/>
      <c r="H267" s="193"/>
    </row>
    <row r="268" spans="1:8" ht="33.75" customHeight="1">
      <c r="A268" s="177"/>
      <c r="B268" s="177"/>
      <c r="C268" s="193"/>
      <c r="D268" s="177"/>
      <c r="E268" s="193"/>
      <c r="F268" s="193"/>
      <c r="G268" s="193"/>
      <c r="H268" s="193"/>
    </row>
    <row r="269" spans="1:8" ht="33.75" customHeight="1">
      <c r="A269" s="177"/>
      <c r="B269" s="177"/>
      <c r="C269" s="193"/>
      <c r="D269" s="177"/>
      <c r="E269" s="193"/>
      <c r="F269" s="193"/>
      <c r="G269" s="193"/>
      <c r="H269" s="193"/>
    </row>
    <row r="270" spans="1:8" ht="33.75" customHeight="1">
      <c r="A270" s="177"/>
      <c r="B270" s="177"/>
      <c r="C270" s="193"/>
      <c r="D270" s="177"/>
      <c r="E270" s="193"/>
      <c r="F270" s="193"/>
      <c r="G270" s="193"/>
      <c r="H270" s="193"/>
    </row>
    <row r="271" spans="1:8" ht="33.75" customHeight="1">
      <c r="A271" s="177"/>
      <c r="B271" s="177"/>
      <c r="C271" s="193"/>
      <c r="D271" s="177"/>
      <c r="E271" s="193"/>
      <c r="F271" s="193"/>
      <c r="G271" s="193"/>
      <c r="H271" s="193"/>
    </row>
    <row r="272" spans="1:8" ht="33.75" customHeight="1">
      <c r="A272" s="177"/>
      <c r="B272" s="177"/>
      <c r="C272" s="193"/>
      <c r="D272" s="177"/>
      <c r="E272" s="193"/>
      <c r="F272" s="193"/>
      <c r="G272" s="193"/>
      <c r="H272" s="193"/>
    </row>
    <row r="273" spans="1:8" ht="33.75" customHeight="1">
      <c r="A273" s="177"/>
      <c r="B273" s="177"/>
      <c r="C273" s="193"/>
      <c r="D273" s="177"/>
      <c r="E273" s="193"/>
      <c r="F273" s="193"/>
      <c r="G273" s="193"/>
      <c r="H273" s="193"/>
    </row>
    <row r="274" spans="1:8" ht="33.75" customHeight="1">
      <c r="A274" s="177"/>
      <c r="B274" s="177"/>
      <c r="C274" s="193"/>
      <c r="D274" s="177"/>
      <c r="E274" s="193"/>
      <c r="F274" s="193"/>
      <c r="G274" s="193"/>
      <c r="H274" s="193"/>
    </row>
    <row r="275" spans="1:8" ht="33.75" customHeight="1">
      <c r="A275" s="177"/>
      <c r="B275" s="177"/>
      <c r="C275" s="193"/>
      <c r="D275" s="177"/>
      <c r="E275" s="193"/>
      <c r="F275" s="193"/>
      <c r="G275" s="193"/>
      <c r="H275" s="193"/>
    </row>
    <row r="276" spans="1:8" ht="33.75" customHeight="1">
      <c r="A276" s="177"/>
      <c r="B276" s="177"/>
      <c r="C276" s="193"/>
      <c r="D276" s="177"/>
      <c r="E276" s="193"/>
      <c r="F276" s="193"/>
      <c r="G276" s="193"/>
      <c r="H276" s="193"/>
    </row>
    <row r="277" spans="1:8" ht="33.75" customHeight="1">
      <c r="A277" s="177"/>
      <c r="B277" s="177"/>
      <c r="C277" s="193"/>
      <c r="D277" s="177"/>
      <c r="E277" s="193"/>
      <c r="F277" s="193"/>
      <c r="G277" s="193"/>
      <c r="H277" s="193"/>
    </row>
    <row r="278" spans="1:8" ht="33.75" customHeight="1">
      <c r="A278" s="177"/>
      <c r="B278" s="177"/>
      <c r="C278" s="193"/>
      <c r="D278" s="177"/>
      <c r="E278" s="193"/>
      <c r="F278" s="193"/>
      <c r="G278" s="193"/>
      <c r="H278" s="193"/>
    </row>
    <row r="279" spans="1:8" ht="33.75" customHeight="1">
      <c r="A279" s="177"/>
      <c r="B279" s="177"/>
      <c r="C279" s="193"/>
      <c r="D279" s="177"/>
      <c r="E279" s="193"/>
      <c r="F279" s="193"/>
      <c r="G279" s="193"/>
      <c r="H279" s="193"/>
    </row>
    <row r="280" spans="1:8" ht="33.75" customHeight="1">
      <c r="A280" s="177"/>
      <c r="B280" s="177"/>
      <c r="C280" s="193"/>
      <c r="D280" s="177"/>
      <c r="E280" s="193"/>
      <c r="F280" s="193"/>
      <c r="G280" s="193"/>
      <c r="H280" s="193"/>
    </row>
    <row r="281" spans="1:8" ht="33.75" customHeight="1">
      <c r="A281" s="177"/>
      <c r="B281" s="177"/>
      <c r="C281" s="193"/>
      <c r="D281" s="177"/>
      <c r="E281" s="193"/>
      <c r="F281" s="193"/>
      <c r="G281" s="193"/>
      <c r="H281" s="193"/>
    </row>
    <row r="282" spans="1:8" ht="33.75" customHeight="1">
      <c r="A282" s="177"/>
      <c r="B282" s="177"/>
      <c r="C282" s="193"/>
      <c r="D282" s="177"/>
      <c r="E282" s="193"/>
      <c r="F282" s="193"/>
      <c r="G282" s="193"/>
      <c r="H282" s="193"/>
    </row>
    <row r="283" spans="1:8" ht="33.75" customHeight="1">
      <c r="A283" s="177"/>
      <c r="B283" s="177"/>
      <c r="C283" s="193"/>
      <c r="D283" s="177"/>
      <c r="E283" s="193"/>
      <c r="F283" s="193"/>
      <c r="G283" s="193"/>
      <c r="H283" s="193"/>
    </row>
    <row r="284" spans="1:8" ht="33.75" customHeight="1">
      <c r="A284" s="177"/>
      <c r="B284" s="177"/>
      <c r="C284" s="193"/>
      <c r="D284" s="177"/>
      <c r="E284" s="193"/>
      <c r="F284" s="193"/>
      <c r="G284" s="193"/>
      <c r="H284" s="193"/>
    </row>
    <row r="285" spans="1:8" ht="33.75" customHeight="1">
      <c r="A285" s="177"/>
      <c r="B285" s="177"/>
      <c r="C285" s="193"/>
      <c r="D285" s="177"/>
      <c r="E285" s="193"/>
      <c r="F285" s="193"/>
      <c r="G285" s="193"/>
      <c r="H285" s="193"/>
    </row>
    <row r="286" spans="1:8" ht="33.75" customHeight="1">
      <c r="A286" s="177"/>
      <c r="B286" s="177"/>
      <c r="C286" s="193"/>
      <c r="D286" s="177"/>
      <c r="E286" s="193"/>
      <c r="F286" s="193"/>
      <c r="G286" s="193"/>
      <c r="H286" s="193"/>
    </row>
    <row r="287" spans="1:8" ht="33.75" customHeight="1">
      <c r="A287" s="177"/>
      <c r="B287" s="177"/>
      <c r="C287" s="193"/>
      <c r="D287" s="177"/>
      <c r="E287" s="193"/>
      <c r="F287" s="193"/>
      <c r="G287" s="193"/>
      <c r="H287" s="193"/>
    </row>
    <row r="288" spans="1:8" ht="33.75" customHeight="1">
      <c r="A288" s="177"/>
      <c r="B288" s="177"/>
      <c r="C288" s="193"/>
      <c r="D288" s="177"/>
      <c r="E288" s="193"/>
      <c r="F288" s="193"/>
      <c r="G288" s="193"/>
      <c r="H288" s="193"/>
    </row>
    <row r="289" spans="1:8" ht="33.75" customHeight="1">
      <c r="A289" s="177"/>
      <c r="B289" s="177"/>
      <c r="C289" s="193"/>
      <c r="D289" s="177"/>
      <c r="E289" s="193"/>
      <c r="F289" s="193"/>
      <c r="G289" s="193"/>
      <c r="H289" s="193"/>
    </row>
    <row r="290" spans="1:8" ht="33.75" customHeight="1">
      <c r="A290" s="177"/>
      <c r="B290" s="177"/>
      <c r="C290" s="193"/>
      <c r="D290" s="177"/>
      <c r="E290" s="193"/>
      <c r="F290" s="193"/>
      <c r="G290" s="193"/>
      <c r="H290" s="193"/>
    </row>
    <row r="291" spans="1:8" ht="33.75" customHeight="1">
      <c r="A291" s="177"/>
      <c r="B291" s="177"/>
      <c r="C291" s="193"/>
      <c r="D291" s="177"/>
      <c r="E291" s="193"/>
      <c r="F291" s="193"/>
      <c r="G291" s="193"/>
      <c r="H291" s="193"/>
    </row>
    <row r="292" spans="1:8" ht="33.75" customHeight="1">
      <c r="A292" s="177"/>
      <c r="B292" s="177"/>
      <c r="C292" s="193"/>
      <c r="D292" s="177"/>
      <c r="E292" s="193"/>
      <c r="F292" s="193"/>
      <c r="G292" s="193"/>
      <c r="H292" s="193"/>
    </row>
    <row r="293" spans="1:8" ht="33.75" customHeight="1">
      <c r="A293" s="177"/>
      <c r="B293" s="177"/>
      <c r="C293" s="193"/>
      <c r="D293" s="177"/>
      <c r="E293" s="193"/>
      <c r="F293" s="193"/>
      <c r="G293" s="193"/>
      <c r="H293" s="193"/>
    </row>
    <row r="294" spans="1:8" ht="33.75" customHeight="1">
      <c r="A294" s="177"/>
      <c r="B294" s="177"/>
      <c r="C294" s="193"/>
      <c r="D294" s="177"/>
      <c r="E294" s="193"/>
      <c r="F294" s="193"/>
      <c r="G294" s="193"/>
      <c r="H294" s="193"/>
    </row>
    <row r="295" spans="1:8" ht="33.75" customHeight="1">
      <c r="A295" s="177"/>
      <c r="B295" s="177"/>
      <c r="C295" s="193"/>
      <c r="D295" s="177"/>
      <c r="E295" s="193"/>
      <c r="F295" s="193"/>
      <c r="G295" s="193"/>
      <c r="H295" s="193"/>
    </row>
    <row r="296" spans="1:8" ht="33.75" customHeight="1">
      <c r="A296" s="177"/>
      <c r="B296" s="177"/>
      <c r="C296" s="193"/>
      <c r="D296" s="177"/>
      <c r="E296" s="193"/>
      <c r="F296" s="193"/>
      <c r="G296" s="193"/>
      <c r="H296" s="193"/>
    </row>
    <row r="297" spans="1:8" ht="33.75" customHeight="1">
      <c r="A297" s="177"/>
      <c r="B297" s="177"/>
      <c r="C297" s="193"/>
      <c r="D297" s="177"/>
      <c r="E297" s="193"/>
      <c r="F297" s="193"/>
      <c r="G297" s="193"/>
      <c r="H297" s="193"/>
    </row>
    <row r="298" spans="1:8" ht="33.75" customHeight="1">
      <c r="A298" s="177"/>
      <c r="B298" s="177"/>
      <c r="C298" s="193"/>
      <c r="D298" s="177"/>
      <c r="E298" s="193"/>
      <c r="F298" s="193"/>
      <c r="G298" s="193"/>
      <c r="H298" s="193"/>
    </row>
    <row r="299" spans="1:8" ht="33.75" customHeight="1">
      <c r="A299" s="177"/>
      <c r="B299" s="177"/>
      <c r="C299" s="193"/>
      <c r="D299" s="177"/>
      <c r="E299" s="193"/>
      <c r="F299" s="193"/>
      <c r="G299" s="193"/>
      <c r="H299" s="193"/>
    </row>
    <row r="300" spans="1:8" ht="33.75" customHeight="1">
      <c r="A300" s="177"/>
      <c r="B300" s="177"/>
      <c r="C300" s="193"/>
      <c r="D300" s="177"/>
      <c r="E300" s="193"/>
      <c r="F300" s="193"/>
      <c r="G300" s="193"/>
      <c r="H300" s="193"/>
    </row>
    <row r="301" spans="1:8" ht="33.75" customHeight="1">
      <c r="A301" s="177"/>
      <c r="B301" s="177"/>
      <c r="C301" s="193"/>
      <c r="D301" s="177"/>
      <c r="E301" s="193"/>
      <c r="F301" s="193"/>
      <c r="G301" s="193"/>
      <c r="H301" s="193"/>
    </row>
    <row r="302" spans="1:8" ht="33.75" customHeight="1">
      <c r="A302" s="177"/>
      <c r="B302" s="177"/>
      <c r="C302" s="193"/>
      <c r="D302" s="177"/>
      <c r="E302" s="193"/>
      <c r="F302" s="193"/>
      <c r="G302" s="193"/>
      <c r="H302" s="193"/>
    </row>
    <row r="303" spans="1:8" ht="33.75" customHeight="1">
      <c r="A303" s="177"/>
      <c r="B303" s="177"/>
      <c r="C303" s="193"/>
      <c r="D303" s="177"/>
      <c r="E303" s="193"/>
      <c r="F303" s="193"/>
      <c r="G303" s="193"/>
      <c r="H303" s="193"/>
    </row>
    <row r="304" spans="1:8" ht="33.75" customHeight="1">
      <c r="A304" s="177"/>
      <c r="B304" s="177"/>
      <c r="C304" s="193"/>
      <c r="D304" s="177"/>
      <c r="E304" s="193"/>
      <c r="F304" s="193"/>
      <c r="G304" s="193"/>
      <c r="H304" s="193"/>
    </row>
    <row r="305" spans="1:8" ht="33.75" customHeight="1">
      <c r="A305" s="177"/>
      <c r="B305" s="177"/>
      <c r="C305" s="193"/>
      <c r="D305" s="177"/>
      <c r="E305" s="193"/>
      <c r="F305" s="193"/>
      <c r="G305" s="193"/>
      <c r="H305" s="193"/>
    </row>
    <row r="306" spans="1:8" ht="33.75" customHeight="1">
      <c r="A306" s="177"/>
      <c r="B306" s="177"/>
      <c r="C306" s="193"/>
      <c r="D306" s="177"/>
      <c r="E306" s="193"/>
      <c r="F306" s="193"/>
      <c r="G306" s="193"/>
      <c r="H306" s="193"/>
    </row>
    <row r="307" spans="1:8" ht="33.75" customHeight="1">
      <c r="A307" s="177"/>
      <c r="B307" s="177"/>
      <c r="C307" s="193"/>
      <c r="D307" s="177"/>
      <c r="E307" s="193"/>
      <c r="F307" s="193"/>
      <c r="G307" s="193"/>
      <c r="H307" s="193"/>
    </row>
    <row r="308" spans="1:8" ht="33.75" customHeight="1">
      <c r="A308" s="177"/>
      <c r="B308" s="177"/>
      <c r="C308" s="193"/>
      <c r="D308" s="177"/>
      <c r="E308" s="193"/>
      <c r="F308" s="193"/>
      <c r="G308" s="193"/>
      <c r="H308" s="193"/>
    </row>
    <row r="309" spans="1:8" ht="33.75" customHeight="1">
      <c r="A309" s="177"/>
      <c r="B309" s="177"/>
      <c r="C309" s="193"/>
      <c r="D309" s="177"/>
      <c r="E309" s="193"/>
      <c r="F309" s="193"/>
      <c r="G309" s="193"/>
      <c r="H309" s="193"/>
    </row>
    <row r="310" spans="1:8" ht="33.75" customHeight="1">
      <c r="A310" s="177"/>
      <c r="B310" s="177"/>
      <c r="C310" s="193"/>
      <c r="D310" s="177"/>
      <c r="E310" s="193"/>
      <c r="F310" s="193"/>
      <c r="G310" s="193"/>
      <c r="H310" s="193"/>
    </row>
    <row r="311" spans="1:8" ht="33.75" customHeight="1">
      <c r="A311" s="177"/>
      <c r="B311" s="177"/>
      <c r="C311" s="193"/>
      <c r="D311" s="177"/>
      <c r="E311" s="193"/>
      <c r="F311" s="193"/>
      <c r="G311" s="193"/>
      <c r="H311" s="193"/>
    </row>
    <row r="312" spans="1:8" ht="33.75" customHeight="1">
      <c r="A312" s="177"/>
      <c r="B312" s="177"/>
      <c r="C312" s="193"/>
      <c r="D312" s="177"/>
      <c r="E312" s="193"/>
      <c r="F312" s="193"/>
      <c r="G312" s="193"/>
      <c r="H312" s="193"/>
    </row>
    <row r="313" spans="1:8" ht="33.75" customHeight="1">
      <c r="A313" s="177"/>
      <c r="B313" s="177"/>
      <c r="C313" s="193"/>
      <c r="D313" s="177"/>
      <c r="E313" s="193"/>
      <c r="F313" s="193"/>
      <c r="G313" s="193"/>
      <c r="H313" s="193"/>
    </row>
    <row r="314" spans="1:8" ht="33.75" customHeight="1">
      <c r="A314" s="177"/>
      <c r="B314" s="177"/>
      <c r="C314" s="193"/>
      <c r="D314" s="177"/>
      <c r="E314" s="193"/>
      <c r="F314" s="193"/>
      <c r="G314" s="193"/>
      <c r="H314" s="193"/>
    </row>
    <row r="315" spans="1:8" ht="33.75" customHeight="1">
      <c r="A315" s="177"/>
      <c r="B315" s="177"/>
      <c r="C315" s="193"/>
      <c r="D315" s="177"/>
      <c r="E315" s="193"/>
      <c r="F315" s="193"/>
      <c r="G315" s="193"/>
      <c r="H315" s="193"/>
    </row>
    <row r="316" spans="1:8" ht="33.75" customHeight="1">
      <c r="A316" s="177"/>
      <c r="B316" s="177"/>
      <c r="C316" s="193"/>
      <c r="D316" s="177"/>
      <c r="E316" s="193"/>
      <c r="F316" s="193"/>
      <c r="G316" s="193"/>
      <c r="H316" s="193"/>
    </row>
    <row r="317" spans="1:8" ht="33.75" customHeight="1">
      <c r="A317" s="177"/>
      <c r="B317" s="177"/>
      <c r="C317" s="193"/>
      <c r="D317" s="177"/>
      <c r="E317" s="193"/>
      <c r="F317" s="193"/>
      <c r="G317" s="193"/>
      <c r="H317" s="193"/>
    </row>
    <row r="318" spans="1:8" ht="33.75" customHeight="1">
      <c r="A318" s="177"/>
      <c r="B318" s="177"/>
      <c r="C318" s="193"/>
      <c r="D318" s="177"/>
      <c r="E318" s="193"/>
      <c r="F318" s="193"/>
      <c r="G318" s="193"/>
      <c r="H318" s="193"/>
    </row>
    <row r="319" spans="1:8" ht="33.75" customHeight="1">
      <c r="A319" s="177"/>
      <c r="B319" s="177"/>
      <c r="C319" s="193"/>
      <c r="D319" s="177"/>
      <c r="E319" s="193"/>
      <c r="F319" s="193"/>
      <c r="G319" s="193"/>
      <c r="H319" s="193"/>
    </row>
    <row r="320" spans="1:8" ht="33.75" customHeight="1">
      <c r="A320" s="177"/>
      <c r="B320" s="177"/>
      <c r="C320" s="193"/>
      <c r="D320" s="177"/>
      <c r="E320" s="193"/>
      <c r="F320" s="193"/>
      <c r="G320" s="193"/>
      <c r="H320" s="193"/>
    </row>
    <row r="321" spans="1:8" ht="33.75" customHeight="1">
      <c r="A321" s="177"/>
      <c r="B321" s="177"/>
      <c r="C321" s="193"/>
      <c r="D321" s="177"/>
      <c r="E321" s="193"/>
      <c r="F321" s="193"/>
      <c r="G321" s="193"/>
      <c r="H321" s="193"/>
    </row>
    <row r="322" spans="1:8" ht="33.75" customHeight="1">
      <c r="A322" s="177"/>
      <c r="B322" s="177"/>
      <c r="C322" s="193"/>
      <c r="D322" s="177"/>
      <c r="E322" s="193"/>
      <c r="F322" s="193"/>
      <c r="G322" s="193"/>
      <c r="H322" s="193"/>
    </row>
    <row r="323" spans="1:8" ht="33.75" customHeight="1">
      <c r="A323" s="177"/>
      <c r="B323" s="177"/>
      <c r="C323" s="193"/>
      <c r="D323" s="177"/>
      <c r="E323" s="193"/>
      <c r="F323" s="193"/>
      <c r="G323" s="193"/>
      <c r="H323" s="193"/>
    </row>
    <row r="324" spans="1:8" ht="33.75" customHeight="1">
      <c r="A324" s="177"/>
      <c r="B324" s="177"/>
      <c r="C324" s="193"/>
      <c r="D324" s="177"/>
      <c r="E324" s="193"/>
      <c r="F324" s="193"/>
      <c r="G324" s="193"/>
      <c r="H324" s="193"/>
    </row>
    <row r="325" spans="1:8" ht="33.75" customHeight="1">
      <c r="A325" s="177"/>
      <c r="B325" s="177"/>
      <c r="C325" s="193"/>
      <c r="D325" s="177"/>
      <c r="E325" s="193"/>
      <c r="F325" s="193"/>
      <c r="G325" s="193"/>
      <c r="H325" s="193"/>
    </row>
    <row r="326" spans="1:8" ht="33.75" customHeight="1">
      <c r="A326" s="177"/>
      <c r="B326" s="177"/>
      <c r="C326" s="193"/>
      <c r="D326" s="177"/>
      <c r="E326" s="193"/>
      <c r="F326" s="193"/>
      <c r="G326" s="193"/>
      <c r="H326" s="193"/>
    </row>
    <row r="327" spans="1:8" ht="33.75" customHeight="1">
      <c r="A327" s="177"/>
      <c r="B327" s="177"/>
      <c r="C327" s="193"/>
      <c r="D327" s="177"/>
      <c r="E327" s="193"/>
      <c r="F327" s="193"/>
      <c r="G327" s="193"/>
      <c r="H327" s="193"/>
    </row>
    <row r="328" spans="1:8" ht="33.75" customHeight="1">
      <c r="A328" s="177"/>
      <c r="B328" s="177"/>
      <c r="C328" s="193"/>
      <c r="D328" s="177"/>
      <c r="E328" s="193"/>
      <c r="F328" s="193"/>
      <c r="G328" s="193"/>
      <c r="H328" s="193"/>
    </row>
    <row r="329" spans="1:8" ht="33.75" customHeight="1">
      <c r="A329" s="177"/>
      <c r="B329" s="177"/>
      <c r="C329" s="193"/>
      <c r="D329" s="177"/>
      <c r="E329" s="193"/>
      <c r="F329" s="193"/>
      <c r="G329" s="193"/>
      <c r="H329" s="193"/>
    </row>
    <row r="330" spans="1:8" ht="33.75" customHeight="1">
      <c r="A330" s="177"/>
      <c r="B330" s="177"/>
      <c r="C330" s="193"/>
      <c r="D330" s="177"/>
      <c r="E330" s="193"/>
      <c r="F330" s="193"/>
      <c r="G330" s="193"/>
      <c r="H330" s="193"/>
    </row>
    <row r="331" spans="1:8" ht="33.75" customHeight="1">
      <c r="A331" s="177"/>
      <c r="B331" s="177"/>
      <c r="C331" s="193"/>
      <c r="D331" s="177"/>
      <c r="E331" s="193"/>
      <c r="F331" s="193"/>
      <c r="G331" s="193"/>
      <c r="H331" s="193"/>
    </row>
    <row r="332" spans="1:8" ht="33.75" customHeight="1">
      <c r="A332" s="177"/>
      <c r="B332" s="177"/>
      <c r="C332" s="193"/>
      <c r="D332" s="177"/>
      <c r="E332" s="193"/>
      <c r="F332" s="193"/>
      <c r="G332" s="193"/>
      <c r="H332" s="193"/>
    </row>
    <row r="333" spans="1:8" ht="33.75" customHeight="1">
      <c r="A333" s="177"/>
      <c r="B333" s="177"/>
      <c r="C333" s="193"/>
      <c r="D333" s="177"/>
      <c r="E333" s="193"/>
      <c r="F333" s="193"/>
      <c r="G333" s="193"/>
      <c r="H333" s="193"/>
    </row>
    <row r="334" spans="1:8" ht="33.75" customHeight="1">
      <c r="A334" s="177"/>
      <c r="B334" s="177"/>
      <c r="C334" s="193"/>
      <c r="D334" s="177"/>
      <c r="E334" s="193"/>
      <c r="F334" s="193"/>
      <c r="G334" s="193"/>
      <c r="H334" s="193"/>
    </row>
    <row r="335" spans="1:8" ht="33.75" customHeight="1">
      <c r="A335" s="177"/>
      <c r="B335" s="177"/>
      <c r="C335" s="193"/>
      <c r="D335" s="177"/>
      <c r="E335" s="193"/>
      <c r="F335" s="193"/>
      <c r="G335" s="193"/>
      <c r="H335" s="193"/>
    </row>
    <row r="336" spans="1:8" ht="33.75" customHeight="1">
      <c r="A336" s="177"/>
      <c r="B336" s="177"/>
      <c r="C336" s="193"/>
      <c r="D336" s="177"/>
      <c r="E336" s="193"/>
      <c r="F336" s="193"/>
      <c r="G336" s="193"/>
      <c r="H336" s="193"/>
    </row>
    <row r="337" spans="1:8" ht="33.75" customHeight="1">
      <c r="A337" s="177"/>
      <c r="B337" s="177"/>
      <c r="C337" s="193"/>
      <c r="D337" s="177"/>
      <c r="E337" s="193"/>
      <c r="F337" s="193"/>
      <c r="G337" s="193"/>
      <c r="H337" s="193"/>
    </row>
    <row r="338" spans="1:8" ht="33.75" customHeight="1">
      <c r="A338" s="177"/>
      <c r="B338" s="177"/>
      <c r="C338" s="193"/>
      <c r="D338" s="177"/>
      <c r="E338" s="193"/>
      <c r="F338" s="193"/>
      <c r="G338" s="193"/>
      <c r="H338" s="193"/>
    </row>
    <row r="339" spans="1:8" ht="33.75" customHeight="1">
      <c r="A339" s="177"/>
      <c r="B339" s="177"/>
      <c r="C339" s="193"/>
      <c r="D339" s="177"/>
      <c r="E339" s="193"/>
      <c r="F339" s="193"/>
      <c r="G339" s="193"/>
      <c r="H339" s="193"/>
    </row>
    <row r="340" spans="1:8" ht="33.75" customHeight="1">
      <c r="A340" s="177"/>
      <c r="B340" s="177"/>
      <c r="C340" s="193"/>
      <c r="D340" s="177"/>
      <c r="E340" s="193"/>
      <c r="F340" s="193"/>
      <c r="G340" s="193"/>
      <c r="H340" s="193"/>
    </row>
    <row r="341" spans="1:8" ht="33.75" customHeight="1">
      <c r="A341" s="177"/>
      <c r="B341" s="177"/>
      <c r="C341" s="193"/>
      <c r="D341" s="177"/>
      <c r="E341" s="193"/>
      <c r="F341" s="193"/>
      <c r="G341" s="193"/>
      <c r="H341" s="193"/>
    </row>
    <row r="342" spans="1:8" ht="33.75" customHeight="1">
      <c r="A342" s="177"/>
      <c r="B342" s="177"/>
      <c r="C342" s="193"/>
      <c r="D342" s="177"/>
      <c r="E342" s="193"/>
      <c r="F342" s="193"/>
      <c r="G342" s="193"/>
      <c r="H342" s="193"/>
    </row>
    <row r="343" spans="1:8" ht="33.75" customHeight="1">
      <c r="A343" s="177"/>
      <c r="B343" s="177"/>
      <c r="C343" s="193"/>
      <c r="D343" s="177"/>
      <c r="E343" s="193"/>
      <c r="F343" s="193"/>
      <c r="G343" s="193"/>
      <c r="H343" s="193"/>
    </row>
    <row r="344" spans="1:8" ht="33.75" customHeight="1">
      <c r="A344" s="177"/>
      <c r="B344" s="177"/>
      <c r="C344" s="193"/>
      <c r="D344" s="177"/>
      <c r="E344" s="193"/>
      <c r="F344" s="193"/>
      <c r="G344" s="193"/>
      <c r="H344" s="193"/>
    </row>
    <row r="345" spans="1:8" ht="33.75" customHeight="1">
      <c r="A345" s="177"/>
      <c r="B345" s="177"/>
      <c r="C345" s="193"/>
      <c r="D345" s="177"/>
      <c r="E345" s="193"/>
      <c r="F345" s="193"/>
      <c r="G345" s="193"/>
      <c r="H345" s="193"/>
    </row>
    <row r="346" spans="1:8" ht="33.75" customHeight="1">
      <c r="A346" s="177"/>
      <c r="B346" s="177"/>
      <c r="C346" s="193"/>
      <c r="D346" s="177"/>
      <c r="E346" s="193"/>
      <c r="F346" s="193"/>
      <c r="G346" s="193"/>
      <c r="H346" s="193"/>
    </row>
    <row r="347" spans="1:8" ht="33.75" customHeight="1">
      <c r="A347" s="177"/>
      <c r="B347" s="177"/>
      <c r="C347" s="193"/>
      <c r="D347" s="177"/>
      <c r="E347" s="193"/>
      <c r="F347" s="193"/>
      <c r="G347" s="193"/>
      <c r="H347" s="193"/>
    </row>
    <row r="348" spans="1:8" ht="33.75" customHeight="1">
      <c r="A348" s="177"/>
      <c r="B348" s="177"/>
      <c r="C348" s="193"/>
      <c r="D348" s="177"/>
      <c r="E348" s="193"/>
      <c r="F348" s="193"/>
      <c r="G348" s="193"/>
      <c r="H348" s="193"/>
    </row>
    <row r="349" spans="1:8" ht="33.75" customHeight="1">
      <c r="A349" s="177"/>
      <c r="B349" s="177"/>
      <c r="C349" s="193"/>
      <c r="D349" s="177"/>
      <c r="E349" s="193"/>
      <c r="F349" s="193"/>
      <c r="G349" s="193"/>
      <c r="H349" s="193"/>
    </row>
    <row r="350" spans="1:8" ht="33.75" customHeight="1">
      <c r="A350" s="177"/>
      <c r="B350" s="177"/>
      <c r="C350" s="193"/>
      <c r="D350" s="177"/>
      <c r="E350" s="193"/>
      <c r="F350" s="193"/>
      <c r="G350" s="193"/>
      <c r="H350" s="193"/>
    </row>
    <row r="351" spans="1:8" ht="33.75" customHeight="1">
      <c r="A351" s="177"/>
      <c r="B351" s="177"/>
      <c r="C351" s="193"/>
      <c r="D351" s="177"/>
      <c r="E351" s="193"/>
      <c r="F351" s="193"/>
      <c r="G351" s="193"/>
      <c r="H351" s="193"/>
    </row>
    <row r="352" spans="1:8" ht="33.75" customHeight="1">
      <c r="A352" s="177"/>
      <c r="B352" s="177"/>
      <c r="C352" s="193"/>
      <c r="D352" s="177"/>
      <c r="E352" s="193"/>
      <c r="F352" s="193"/>
      <c r="G352" s="193"/>
      <c r="H352" s="193"/>
    </row>
    <row r="353" spans="1:8" ht="33.75" customHeight="1">
      <c r="A353" s="177"/>
      <c r="B353" s="177"/>
      <c r="C353" s="193"/>
      <c r="D353" s="177"/>
      <c r="E353" s="193"/>
      <c r="F353" s="193"/>
      <c r="G353" s="193"/>
      <c r="H353" s="193"/>
    </row>
    <row r="354" spans="1:8" ht="33.75" customHeight="1">
      <c r="A354" s="177"/>
      <c r="B354" s="177"/>
      <c r="C354" s="193"/>
      <c r="D354" s="177"/>
      <c r="E354" s="193"/>
      <c r="F354" s="193"/>
      <c r="G354" s="193"/>
      <c r="H354" s="193"/>
    </row>
    <row r="355" spans="1:8" ht="33.75" customHeight="1">
      <c r="A355" s="177"/>
      <c r="B355" s="177"/>
      <c r="C355" s="193"/>
      <c r="D355" s="177"/>
      <c r="E355" s="193"/>
      <c r="F355" s="193"/>
      <c r="G355" s="193"/>
      <c r="H355" s="193"/>
    </row>
    <row r="356" spans="1:8" ht="33.75" customHeight="1">
      <c r="A356" s="177"/>
      <c r="B356" s="177"/>
      <c r="C356" s="193"/>
      <c r="D356" s="177"/>
      <c r="E356" s="193"/>
      <c r="F356" s="193"/>
      <c r="G356" s="193"/>
      <c r="H356" s="193"/>
    </row>
    <row r="357" spans="1:8" ht="33.75" customHeight="1">
      <c r="A357" s="177"/>
      <c r="B357" s="177"/>
      <c r="C357" s="193"/>
      <c r="D357" s="177"/>
      <c r="E357" s="193"/>
      <c r="F357" s="193"/>
      <c r="G357" s="193"/>
      <c r="H357" s="193"/>
    </row>
    <row r="358" spans="1:8" ht="33.75" customHeight="1">
      <c r="A358" s="177"/>
      <c r="B358" s="177"/>
      <c r="C358" s="193"/>
      <c r="D358" s="177"/>
      <c r="E358" s="193"/>
      <c r="F358" s="193"/>
      <c r="G358" s="193"/>
      <c r="H358" s="193"/>
    </row>
    <row r="359" spans="1:8" ht="33.75" customHeight="1">
      <c r="A359" s="177"/>
      <c r="B359" s="177"/>
      <c r="C359" s="193"/>
      <c r="D359" s="177"/>
      <c r="E359" s="193"/>
      <c r="F359" s="193"/>
      <c r="G359" s="193"/>
      <c r="H359" s="193"/>
    </row>
    <row r="360" spans="1:8" ht="33.75" customHeight="1">
      <c r="A360" s="177"/>
      <c r="B360" s="177"/>
      <c r="C360" s="193"/>
      <c r="D360" s="177"/>
      <c r="E360" s="193"/>
      <c r="F360" s="193"/>
      <c r="G360" s="193"/>
      <c r="H360" s="193"/>
    </row>
    <row r="361" spans="1:8" ht="33.75" customHeight="1">
      <c r="A361" s="177"/>
      <c r="B361" s="177"/>
      <c r="C361" s="193"/>
      <c r="D361" s="177"/>
      <c r="E361" s="193"/>
      <c r="F361" s="193"/>
      <c r="G361" s="193"/>
      <c r="H361" s="193"/>
    </row>
    <row r="362" spans="1:8" ht="33.75" customHeight="1">
      <c r="A362" s="177"/>
      <c r="B362" s="177"/>
      <c r="C362" s="193"/>
      <c r="D362" s="177"/>
      <c r="E362" s="193"/>
      <c r="F362" s="193"/>
      <c r="G362" s="193"/>
      <c r="H362" s="193"/>
    </row>
    <row r="363" spans="1:8" ht="33.75" customHeight="1">
      <c r="A363" s="177"/>
      <c r="B363" s="177"/>
      <c r="C363" s="193"/>
      <c r="D363" s="177"/>
      <c r="E363" s="193"/>
      <c r="F363" s="193"/>
      <c r="G363" s="193"/>
      <c r="H363" s="193"/>
    </row>
    <row r="364" spans="1:8" ht="33.75" customHeight="1">
      <c r="A364" s="177"/>
      <c r="B364" s="177"/>
      <c r="C364" s="193"/>
      <c r="D364" s="177"/>
      <c r="E364" s="193"/>
      <c r="F364" s="193"/>
      <c r="G364" s="193"/>
      <c r="H364" s="193"/>
    </row>
    <row r="365" spans="1:8" ht="33.75" customHeight="1">
      <c r="A365" s="177"/>
      <c r="B365" s="177"/>
      <c r="C365" s="193"/>
      <c r="D365" s="177"/>
      <c r="E365" s="193"/>
      <c r="F365" s="193"/>
      <c r="G365" s="193"/>
      <c r="H365" s="193"/>
    </row>
    <row r="366" spans="1:8" ht="33.75" customHeight="1">
      <c r="A366" s="177"/>
      <c r="B366" s="177"/>
      <c r="C366" s="193"/>
      <c r="D366" s="177"/>
      <c r="E366" s="193"/>
      <c r="F366" s="193"/>
      <c r="G366" s="193"/>
      <c r="H366" s="193"/>
    </row>
    <row r="367" spans="1:8" ht="33.75" customHeight="1">
      <c r="A367" s="177"/>
      <c r="B367" s="177"/>
      <c r="C367" s="193"/>
      <c r="D367" s="177"/>
      <c r="E367" s="193"/>
      <c r="F367" s="193"/>
      <c r="G367" s="193"/>
      <c r="H367" s="193"/>
    </row>
    <row r="368" spans="1:8" ht="33.75" customHeight="1">
      <c r="A368" s="177"/>
      <c r="B368" s="177"/>
      <c r="C368" s="193"/>
      <c r="D368" s="177"/>
      <c r="E368" s="193"/>
      <c r="F368" s="193"/>
      <c r="G368" s="193"/>
      <c r="H368" s="193"/>
    </row>
    <row r="369" spans="1:8" ht="33.75" customHeight="1">
      <c r="A369" s="177"/>
      <c r="B369" s="177"/>
      <c r="C369" s="193"/>
      <c r="D369" s="177"/>
      <c r="E369" s="193"/>
      <c r="F369" s="193"/>
      <c r="G369" s="193"/>
      <c r="H369" s="193"/>
    </row>
    <row r="370" spans="1:8" ht="33.75" customHeight="1">
      <c r="A370" s="177"/>
      <c r="B370" s="177"/>
      <c r="C370" s="193"/>
      <c r="D370" s="177"/>
      <c r="E370" s="193"/>
      <c r="F370" s="193"/>
      <c r="G370" s="193"/>
      <c r="H370" s="193"/>
    </row>
    <row r="371" spans="1:8" ht="33.75" customHeight="1">
      <c r="A371" s="177"/>
      <c r="B371" s="177"/>
      <c r="C371" s="193"/>
      <c r="D371" s="177"/>
      <c r="E371" s="193"/>
      <c r="F371" s="193"/>
      <c r="G371" s="193"/>
      <c r="H371" s="193"/>
    </row>
    <row r="372" spans="1:8" ht="33.75" customHeight="1">
      <c r="A372" s="177"/>
      <c r="B372" s="177"/>
      <c r="C372" s="193"/>
      <c r="D372" s="177"/>
      <c r="E372" s="193"/>
      <c r="F372" s="193"/>
      <c r="G372" s="193"/>
      <c r="H372" s="193"/>
    </row>
    <row r="373" spans="1:8" ht="33.75" customHeight="1">
      <c r="A373" s="177"/>
      <c r="B373" s="177"/>
      <c r="C373" s="193"/>
      <c r="D373" s="177"/>
      <c r="E373" s="193"/>
      <c r="F373" s="193"/>
      <c r="G373" s="193"/>
      <c r="H373" s="193"/>
    </row>
    <row r="374" spans="1:8" ht="33.75" customHeight="1">
      <c r="A374" s="177"/>
      <c r="B374" s="177"/>
      <c r="C374" s="193"/>
      <c r="D374" s="177"/>
      <c r="E374" s="193"/>
      <c r="F374" s="193"/>
      <c r="G374" s="193"/>
      <c r="H374" s="193"/>
    </row>
    <row r="375" spans="1:8" ht="33.75" customHeight="1">
      <c r="A375" s="177"/>
      <c r="B375" s="177"/>
      <c r="C375" s="193"/>
      <c r="D375" s="177"/>
      <c r="E375" s="193"/>
      <c r="F375" s="193"/>
      <c r="G375" s="193"/>
      <c r="H375" s="193"/>
    </row>
    <row r="376" spans="1:8" ht="33.75" customHeight="1">
      <c r="A376" s="177"/>
      <c r="B376" s="177"/>
      <c r="C376" s="193"/>
      <c r="D376" s="177"/>
      <c r="E376" s="193"/>
      <c r="F376" s="193"/>
      <c r="G376" s="193"/>
      <c r="H376" s="193"/>
    </row>
    <row r="377" spans="1:8" ht="33.75" customHeight="1">
      <c r="A377" s="177"/>
      <c r="B377" s="177"/>
      <c r="C377" s="193"/>
      <c r="D377" s="177"/>
      <c r="E377" s="193"/>
      <c r="F377" s="193"/>
      <c r="G377" s="193"/>
      <c r="H377" s="193"/>
    </row>
    <row r="378" spans="1:8" ht="33.75" customHeight="1">
      <c r="A378" s="177"/>
      <c r="B378" s="177"/>
      <c r="C378" s="193"/>
      <c r="D378" s="177"/>
      <c r="E378" s="193"/>
      <c r="F378" s="193"/>
      <c r="G378" s="193"/>
      <c r="H378" s="193"/>
    </row>
    <row r="379" spans="1:8" ht="33.75" customHeight="1">
      <c r="A379" s="177"/>
      <c r="B379" s="177"/>
      <c r="C379" s="193"/>
      <c r="D379" s="177"/>
      <c r="E379" s="193"/>
      <c r="F379" s="193"/>
      <c r="G379" s="193"/>
      <c r="H379" s="193"/>
    </row>
    <row r="380" spans="1:8" ht="33.75" customHeight="1">
      <c r="A380" s="177"/>
      <c r="B380" s="177"/>
      <c r="C380" s="193"/>
      <c r="D380" s="177"/>
      <c r="E380" s="193"/>
      <c r="F380" s="193"/>
      <c r="G380" s="193"/>
      <c r="H380" s="193"/>
    </row>
    <row r="381" spans="1:8" ht="33.75" customHeight="1">
      <c r="A381" s="177"/>
      <c r="B381" s="177"/>
      <c r="C381" s="193"/>
      <c r="D381" s="177"/>
      <c r="E381" s="193"/>
      <c r="F381" s="193"/>
      <c r="G381" s="193"/>
      <c r="H381" s="193"/>
    </row>
    <row r="382" spans="1:8" ht="33.75" customHeight="1">
      <c r="A382" s="177"/>
      <c r="B382" s="177"/>
      <c r="C382" s="193"/>
      <c r="D382" s="177"/>
      <c r="E382" s="193"/>
      <c r="F382" s="193"/>
      <c r="G382" s="193"/>
      <c r="H382" s="193"/>
    </row>
    <row r="383" spans="1:8" ht="33.75" customHeight="1">
      <c r="A383" s="177"/>
      <c r="B383" s="177"/>
      <c r="C383" s="193"/>
      <c r="D383" s="177"/>
      <c r="E383" s="193"/>
      <c r="F383" s="193"/>
      <c r="G383" s="193"/>
      <c r="H383" s="193"/>
    </row>
    <row r="384" spans="1:8" ht="33.75" customHeight="1">
      <c r="A384" s="177"/>
      <c r="B384" s="177"/>
      <c r="C384" s="193"/>
      <c r="D384" s="177"/>
      <c r="E384" s="193"/>
      <c r="F384" s="193"/>
      <c r="G384" s="193"/>
      <c r="H384" s="193"/>
    </row>
    <row r="385" spans="1:8" ht="33.75" customHeight="1">
      <c r="A385" s="177"/>
      <c r="B385" s="177"/>
      <c r="C385" s="193"/>
      <c r="D385" s="177"/>
      <c r="E385" s="193"/>
      <c r="F385" s="193"/>
      <c r="G385" s="193"/>
      <c r="H385" s="193"/>
    </row>
    <row r="386" spans="1:8" ht="33.75" customHeight="1">
      <c r="A386" s="177"/>
      <c r="B386" s="177"/>
      <c r="C386" s="193"/>
      <c r="D386" s="177"/>
      <c r="E386" s="193"/>
      <c r="F386" s="193"/>
      <c r="G386" s="193"/>
      <c r="H386" s="193"/>
    </row>
    <row r="387" spans="1:8" ht="33.75" customHeight="1">
      <c r="A387" s="177"/>
      <c r="B387" s="177"/>
      <c r="C387" s="193"/>
      <c r="D387" s="177"/>
      <c r="E387" s="193"/>
      <c r="F387" s="193"/>
      <c r="G387" s="193"/>
      <c r="H387" s="193"/>
    </row>
    <row r="388" spans="1:8" ht="33.75" customHeight="1">
      <c r="A388" s="177"/>
      <c r="B388" s="177"/>
      <c r="C388" s="193"/>
      <c r="D388" s="177"/>
      <c r="E388" s="193"/>
      <c r="F388" s="193"/>
      <c r="G388" s="193"/>
      <c r="H388" s="193"/>
    </row>
    <row r="389" spans="1:8" ht="33.75" customHeight="1">
      <c r="A389" s="177"/>
      <c r="B389" s="177"/>
      <c r="C389" s="193"/>
      <c r="D389" s="177"/>
      <c r="E389" s="193"/>
      <c r="F389" s="193"/>
      <c r="G389" s="193"/>
      <c r="H389" s="193"/>
    </row>
    <row r="390" spans="1:8" ht="33.75" customHeight="1">
      <c r="A390" s="177"/>
      <c r="B390" s="177"/>
      <c r="C390" s="193"/>
      <c r="D390" s="177"/>
      <c r="E390" s="193"/>
      <c r="F390" s="193"/>
      <c r="G390" s="193"/>
      <c r="H390" s="193"/>
    </row>
    <row r="391" spans="1:8" ht="33.75" customHeight="1">
      <c r="A391" s="177"/>
      <c r="B391" s="177"/>
      <c r="C391" s="193"/>
      <c r="D391" s="177"/>
      <c r="E391" s="193"/>
      <c r="F391" s="193"/>
      <c r="G391" s="193"/>
      <c r="H391" s="193"/>
    </row>
    <row r="392" spans="1:8" ht="33.75" customHeight="1">
      <c r="A392" s="177"/>
      <c r="B392" s="177"/>
      <c r="C392" s="193"/>
      <c r="D392" s="177"/>
      <c r="E392" s="193"/>
      <c r="F392" s="193"/>
      <c r="G392" s="193"/>
      <c r="H392" s="193"/>
    </row>
    <row r="393" spans="1:8" ht="33.75" customHeight="1">
      <c r="A393" s="177"/>
      <c r="B393" s="177"/>
      <c r="C393" s="193"/>
      <c r="D393" s="177"/>
      <c r="E393" s="193"/>
      <c r="F393" s="193"/>
      <c r="G393" s="193"/>
      <c r="H393" s="193"/>
    </row>
    <row r="394" spans="1:8" ht="33.75" customHeight="1">
      <c r="A394" s="177"/>
      <c r="B394" s="177"/>
      <c r="C394" s="193"/>
      <c r="D394" s="177"/>
      <c r="E394" s="193"/>
      <c r="F394" s="193"/>
      <c r="G394" s="193"/>
      <c r="H394" s="193"/>
    </row>
    <row r="395" spans="1:8" ht="33.75" customHeight="1">
      <c r="A395" s="177"/>
      <c r="B395" s="177"/>
      <c r="C395" s="193"/>
      <c r="D395" s="177"/>
      <c r="E395" s="193"/>
      <c r="F395" s="193"/>
      <c r="G395" s="193"/>
      <c r="H395" s="193"/>
    </row>
    <row r="396" spans="1:8" ht="33.75" customHeight="1">
      <c r="A396" s="177"/>
      <c r="B396" s="177"/>
      <c r="C396" s="193"/>
      <c r="D396" s="177"/>
      <c r="E396" s="193"/>
      <c r="F396" s="193"/>
      <c r="G396" s="193"/>
      <c r="H396" s="193"/>
    </row>
    <row r="397" spans="1:8" ht="33.75" customHeight="1">
      <c r="A397" s="177"/>
      <c r="B397" s="177"/>
      <c r="C397" s="193"/>
      <c r="D397" s="177"/>
      <c r="E397" s="193"/>
      <c r="F397" s="193"/>
      <c r="G397" s="193"/>
      <c r="H397" s="193"/>
    </row>
    <row r="398" spans="1:8" ht="33.75" customHeight="1">
      <c r="A398" s="177"/>
      <c r="B398" s="177"/>
      <c r="C398" s="193"/>
      <c r="D398" s="177"/>
      <c r="E398" s="193"/>
      <c r="F398" s="193"/>
      <c r="G398" s="193"/>
      <c r="H398" s="193"/>
    </row>
    <row r="399" spans="1:8" ht="33.75" customHeight="1">
      <c r="A399" s="177"/>
      <c r="B399" s="177"/>
      <c r="C399" s="193"/>
      <c r="D399" s="177"/>
      <c r="E399" s="193"/>
      <c r="F399" s="193"/>
      <c r="G399" s="193"/>
      <c r="H399" s="193"/>
    </row>
    <row r="400" spans="1:8" ht="33.75" customHeight="1">
      <c r="A400" s="177"/>
      <c r="B400" s="177"/>
      <c r="C400" s="193"/>
      <c r="D400" s="177"/>
      <c r="E400" s="193"/>
      <c r="F400" s="193"/>
      <c r="G400" s="193"/>
      <c r="H400" s="193"/>
    </row>
    <row r="401" spans="1:8" ht="33.75" customHeight="1">
      <c r="A401" s="177"/>
      <c r="B401" s="177"/>
      <c r="C401" s="193"/>
      <c r="D401" s="177"/>
      <c r="E401" s="193"/>
      <c r="F401" s="193"/>
      <c r="G401" s="193"/>
      <c r="H401" s="193"/>
    </row>
    <row r="402" spans="1:8" ht="33.75" customHeight="1">
      <c r="A402" s="177"/>
      <c r="B402" s="177"/>
      <c r="C402" s="193"/>
      <c r="D402" s="177"/>
      <c r="E402" s="193"/>
      <c r="F402" s="193"/>
      <c r="G402" s="193"/>
      <c r="H402" s="193"/>
    </row>
    <row r="403" spans="1:8" ht="33.75" customHeight="1">
      <c r="A403" s="177"/>
      <c r="B403" s="177"/>
      <c r="C403" s="193"/>
      <c r="D403" s="177"/>
      <c r="E403" s="193"/>
      <c r="F403" s="193"/>
      <c r="G403" s="193"/>
      <c r="H403" s="193"/>
    </row>
    <row r="404" spans="1:8" ht="33.75" customHeight="1">
      <c r="A404" s="177"/>
      <c r="B404" s="177"/>
      <c r="C404" s="193"/>
      <c r="D404" s="177"/>
      <c r="E404" s="193"/>
      <c r="F404" s="193"/>
      <c r="G404" s="193"/>
      <c r="H404" s="193"/>
    </row>
    <row r="405" spans="1:8" ht="33.75" customHeight="1">
      <c r="A405" s="177"/>
      <c r="B405" s="177"/>
      <c r="C405" s="193"/>
      <c r="D405" s="177"/>
      <c r="E405" s="193"/>
      <c r="F405" s="193"/>
      <c r="G405" s="193"/>
      <c r="H405" s="193"/>
    </row>
    <row r="406" spans="1:8" ht="33.75" customHeight="1">
      <c r="A406" s="177"/>
      <c r="B406" s="177"/>
      <c r="C406" s="193"/>
      <c r="D406" s="177"/>
      <c r="E406" s="193"/>
      <c r="F406" s="193"/>
      <c r="G406" s="193"/>
      <c r="H406" s="193"/>
    </row>
    <row r="407" spans="1:8" ht="33.75" customHeight="1">
      <c r="A407" s="177"/>
      <c r="B407" s="177"/>
      <c r="C407" s="193"/>
      <c r="D407" s="177"/>
      <c r="E407" s="193"/>
      <c r="F407" s="193"/>
      <c r="G407" s="193"/>
      <c r="H407" s="193"/>
    </row>
    <row r="408" spans="1:8" ht="33.75" customHeight="1">
      <c r="A408" s="177"/>
      <c r="B408" s="177"/>
      <c r="C408" s="193"/>
      <c r="D408" s="177"/>
      <c r="E408" s="193"/>
      <c r="F408" s="193"/>
      <c r="G408" s="193"/>
      <c r="H408" s="193"/>
    </row>
    <row r="409" spans="1:8" ht="33.75" customHeight="1">
      <c r="A409" s="177"/>
      <c r="B409" s="177"/>
      <c r="C409" s="193"/>
      <c r="D409" s="177"/>
      <c r="E409" s="193"/>
      <c r="F409" s="193"/>
      <c r="G409" s="193"/>
      <c r="H409" s="193"/>
    </row>
    <row r="410" spans="1:8" ht="33.75" customHeight="1">
      <c r="A410" s="177"/>
      <c r="B410" s="177"/>
      <c r="C410" s="193"/>
      <c r="D410" s="177"/>
      <c r="E410" s="193"/>
      <c r="F410" s="193"/>
      <c r="G410" s="193"/>
      <c r="H410" s="193"/>
    </row>
    <row r="411" spans="1:8" ht="33.75" customHeight="1">
      <c r="A411" s="177"/>
      <c r="B411" s="177"/>
      <c r="C411" s="193"/>
      <c r="D411" s="177"/>
      <c r="E411" s="193"/>
      <c r="F411" s="193"/>
      <c r="G411" s="193"/>
      <c r="H411" s="193"/>
    </row>
    <row r="412" spans="1:8" ht="33.75" customHeight="1">
      <c r="A412" s="177"/>
      <c r="B412" s="177"/>
      <c r="C412" s="193"/>
      <c r="D412" s="177"/>
      <c r="E412" s="193"/>
      <c r="F412" s="193"/>
      <c r="G412" s="193"/>
      <c r="H412" s="193"/>
    </row>
    <row r="413" spans="1:8" ht="33.75" customHeight="1">
      <c r="A413" s="177"/>
      <c r="B413" s="177"/>
      <c r="C413" s="193"/>
      <c r="D413" s="177"/>
      <c r="E413" s="193"/>
      <c r="F413" s="193"/>
      <c r="G413" s="193"/>
      <c r="H413" s="193"/>
    </row>
    <row r="414" spans="1:8" ht="33.75" customHeight="1">
      <c r="A414" s="177"/>
      <c r="B414" s="177"/>
      <c r="C414" s="193"/>
      <c r="D414" s="177"/>
      <c r="E414" s="193"/>
      <c r="F414" s="193"/>
      <c r="G414" s="193"/>
      <c r="H414" s="193"/>
    </row>
    <row r="415" spans="1:8" ht="33.75" customHeight="1">
      <c r="A415" s="177"/>
      <c r="B415" s="177"/>
      <c r="C415" s="193"/>
      <c r="D415" s="177"/>
      <c r="E415" s="193"/>
      <c r="F415" s="193"/>
      <c r="G415" s="193"/>
      <c r="H415" s="193"/>
    </row>
    <row r="416" spans="1:8" ht="33.75" customHeight="1">
      <c r="A416" s="177"/>
      <c r="B416" s="177"/>
      <c r="C416" s="193"/>
      <c r="D416" s="177"/>
      <c r="E416" s="193"/>
      <c r="F416" s="193"/>
      <c r="G416" s="193"/>
      <c r="H416" s="193"/>
    </row>
    <row r="417" spans="1:8" ht="33.75" customHeight="1">
      <c r="A417" s="177"/>
      <c r="B417" s="177"/>
      <c r="C417" s="193"/>
      <c r="D417" s="177"/>
      <c r="E417" s="193"/>
      <c r="F417" s="193"/>
      <c r="G417" s="193"/>
      <c r="H417" s="193"/>
    </row>
    <row r="418" spans="1:8" ht="33.75" customHeight="1">
      <c r="A418" s="177"/>
      <c r="B418" s="177"/>
      <c r="C418" s="193"/>
      <c r="D418" s="177"/>
      <c r="E418" s="193"/>
      <c r="F418" s="193"/>
      <c r="G418" s="193"/>
      <c r="H418" s="193"/>
    </row>
    <row r="419" spans="1:8" ht="33.75" customHeight="1">
      <c r="A419" s="177"/>
      <c r="B419" s="177"/>
      <c r="C419" s="193"/>
      <c r="D419" s="177"/>
      <c r="E419" s="193"/>
      <c r="F419" s="193"/>
      <c r="G419" s="193"/>
      <c r="H419" s="193"/>
    </row>
    <row r="420" spans="1:8" ht="33.75" customHeight="1">
      <c r="A420" s="177"/>
      <c r="B420" s="177"/>
      <c r="C420" s="193"/>
      <c r="D420" s="177"/>
      <c r="E420" s="193"/>
      <c r="F420" s="193"/>
      <c r="G420" s="193"/>
      <c r="H420" s="193"/>
    </row>
    <row r="421" spans="1:8" ht="33.75" customHeight="1">
      <c r="A421" s="177"/>
      <c r="B421" s="177"/>
      <c r="C421" s="193"/>
      <c r="D421" s="177"/>
      <c r="E421" s="193"/>
      <c r="F421" s="193"/>
      <c r="G421" s="193"/>
      <c r="H421" s="193"/>
    </row>
    <row r="422" spans="1:8" ht="33.75" customHeight="1">
      <c r="A422" s="177"/>
      <c r="B422" s="177"/>
      <c r="C422" s="193"/>
      <c r="D422" s="177"/>
      <c r="E422" s="193"/>
      <c r="F422" s="193"/>
      <c r="G422" s="193"/>
      <c r="H422" s="193"/>
    </row>
    <row r="423" spans="1:8" ht="33.75" customHeight="1">
      <c r="A423" s="177"/>
      <c r="B423" s="177"/>
      <c r="C423" s="193"/>
      <c r="D423" s="177"/>
      <c r="E423" s="193"/>
      <c r="F423" s="193"/>
      <c r="G423" s="193"/>
      <c r="H423" s="193"/>
    </row>
    <row r="424" spans="1:8" ht="33.75" customHeight="1">
      <c r="A424" s="177"/>
      <c r="B424" s="177"/>
      <c r="C424" s="193"/>
      <c r="D424" s="177"/>
      <c r="E424" s="193"/>
      <c r="F424" s="193"/>
      <c r="G424" s="193"/>
      <c r="H424" s="193"/>
    </row>
    <row r="425" spans="1:8" ht="33.75" customHeight="1">
      <c r="A425" s="177"/>
      <c r="B425" s="177"/>
      <c r="C425" s="193"/>
      <c r="D425" s="177"/>
      <c r="E425" s="193"/>
      <c r="F425" s="193"/>
      <c r="G425" s="193"/>
      <c r="H425" s="193"/>
    </row>
    <row r="426" spans="1:8" ht="33.75" customHeight="1">
      <c r="A426" s="177"/>
      <c r="B426" s="177"/>
      <c r="C426" s="193"/>
      <c r="D426" s="177"/>
      <c r="E426" s="193"/>
      <c r="F426" s="193"/>
      <c r="G426" s="193"/>
      <c r="H426" s="193"/>
    </row>
    <row r="427" spans="1:8" ht="33.75" customHeight="1">
      <c r="A427" s="177"/>
      <c r="B427" s="177"/>
      <c r="C427" s="193"/>
      <c r="D427" s="177"/>
      <c r="E427" s="193"/>
      <c r="F427" s="193"/>
      <c r="G427" s="193"/>
      <c r="H427" s="193"/>
    </row>
    <row r="428" spans="1:8" ht="33.75" customHeight="1">
      <c r="A428" s="177"/>
      <c r="B428" s="177"/>
      <c r="C428" s="193"/>
      <c r="D428" s="177"/>
      <c r="E428" s="193"/>
      <c r="F428" s="193"/>
      <c r="G428" s="193"/>
      <c r="H428" s="193"/>
    </row>
    <row r="429" spans="1:8" ht="33.75" customHeight="1">
      <c r="A429" s="177"/>
      <c r="B429" s="177"/>
      <c r="C429" s="193"/>
      <c r="D429" s="177"/>
      <c r="E429" s="193"/>
      <c r="F429" s="193"/>
      <c r="G429" s="193"/>
      <c r="H429" s="193"/>
    </row>
    <row r="430" spans="1:8" ht="33.75" customHeight="1">
      <c r="A430" s="177"/>
      <c r="B430" s="177"/>
      <c r="C430" s="193"/>
      <c r="D430" s="177"/>
      <c r="E430" s="193"/>
      <c r="F430" s="193"/>
      <c r="G430" s="193"/>
      <c r="H430" s="193"/>
    </row>
    <row r="431" spans="1:8" ht="33.75" customHeight="1">
      <c r="A431" s="177"/>
      <c r="B431" s="177"/>
      <c r="C431" s="193"/>
      <c r="D431" s="177"/>
      <c r="E431" s="193"/>
      <c r="F431" s="193"/>
      <c r="G431" s="193"/>
      <c r="H431" s="193"/>
    </row>
    <row r="432" spans="1:8" ht="33.75" customHeight="1">
      <c r="A432" s="177"/>
      <c r="B432" s="177"/>
      <c r="C432" s="193"/>
      <c r="D432" s="177"/>
      <c r="E432" s="193"/>
      <c r="F432" s="193"/>
      <c r="G432" s="193"/>
      <c r="H432" s="193"/>
    </row>
    <row r="433" spans="1:8" ht="33.75" customHeight="1">
      <c r="A433" s="177"/>
      <c r="B433" s="177"/>
      <c r="C433" s="193"/>
      <c r="D433" s="177"/>
      <c r="E433" s="193"/>
      <c r="F433" s="193"/>
      <c r="G433" s="193"/>
      <c r="H433" s="193"/>
    </row>
    <row r="434" spans="1:8" ht="33.75" customHeight="1">
      <c r="A434" s="177"/>
      <c r="B434" s="177"/>
      <c r="C434" s="193"/>
      <c r="D434" s="177"/>
      <c r="E434" s="193"/>
      <c r="F434" s="193"/>
      <c r="G434" s="193"/>
      <c r="H434" s="193"/>
    </row>
    <row r="435" spans="1:8" ht="33.75" customHeight="1">
      <c r="A435" s="177"/>
      <c r="B435" s="177"/>
      <c r="C435" s="193"/>
      <c r="D435" s="177"/>
      <c r="E435" s="193"/>
      <c r="F435" s="193"/>
      <c r="G435" s="193"/>
      <c r="H435" s="193"/>
    </row>
    <row r="436" spans="1:8" ht="33.75" customHeight="1">
      <c r="A436" s="177"/>
      <c r="B436" s="177"/>
      <c r="C436" s="193"/>
      <c r="D436" s="177"/>
      <c r="E436" s="193"/>
      <c r="F436" s="193"/>
      <c r="G436" s="193"/>
      <c r="H436" s="193"/>
    </row>
    <row r="437" spans="1:8" ht="33.75" customHeight="1">
      <c r="A437" s="177"/>
      <c r="B437" s="177"/>
      <c r="C437" s="193"/>
      <c r="D437" s="177"/>
      <c r="E437" s="193"/>
      <c r="F437" s="193"/>
      <c r="G437" s="193"/>
      <c r="H437" s="193"/>
    </row>
    <row r="438" spans="1:8" ht="33.75" customHeight="1">
      <c r="A438" s="177"/>
      <c r="B438" s="177"/>
      <c r="C438" s="193"/>
      <c r="D438" s="177"/>
      <c r="E438" s="193"/>
      <c r="F438" s="193"/>
      <c r="G438" s="193"/>
      <c r="H438" s="193"/>
    </row>
    <row r="439" spans="1:8" ht="33.75" customHeight="1">
      <c r="A439" s="177"/>
      <c r="B439" s="177"/>
      <c r="C439" s="193"/>
      <c r="D439" s="177"/>
      <c r="E439" s="193"/>
      <c r="F439" s="193"/>
      <c r="G439" s="193"/>
      <c r="H439" s="193"/>
    </row>
    <row r="440" spans="1:8" ht="33.75" customHeight="1">
      <c r="A440" s="177"/>
      <c r="B440" s="177"/>
      <c r="C440" s="193"/>
      <c r="D440" s="177"/>
      <c r="E440" s="193"/>
      <c r="F440" s="193"/>
      <c r="G440" s="193"/>
      <c r="H440" s="193"/>
    </row>
    <row r="441" spans="1:8" ht="33.75" customHeight="1">
      <c r="A441" s="177"/>
      <c r="B441" s="177"/>
      <c r="C441" s="193"/>
      <c r="D441" s="177"/>
      <c r="E441" s="193"/>
      <c r="F441" s="193"/>
      <c r="G441" s="193"/>
      <c r="H441" s="193"/>
    </row>
    <row r="442" spans="1:8" ht="33.75" customHeight="1">
      <c r="A442" s="177"/>
      <c r="B442" s="177"/>
      <c r="C442" s="193"/>
      <c r="D442" s="177"/>
      <c r="E442" s="193"/>
      <c r="F442" s="193"/>
      <c r="G442" s="193"/>
      <c r="H442" s="193"/>
    </row>
    <row r="443" spans="1:8" ht="33.75" customHeight="1">
      <c r="A443" s="177"/>
      <c r="B443" s="177"/>
      <c r="C443" s="193"/>
      <c r="D443" s="177"/>
      <c r="E443" s="193"/>
      <c r="F443" s="193"/>
      <c r="G443" s="193"/>
      <c r="H443" s="193"/>
    </row>
    <row r="444" spans="1:8" ht="33.75" customHeight="1">
      <c r="A444" s="177"/>
      <c r="B444" s="177"/>
      <c r="C444" s="193"/>
      <c r="D444" s="177"/>
      <c r="E444" s="193"/>
      <c r="F444" s="193"/>
      <c r="G444" s="193"/>
      <c r="H444" s="193"/>
    </row>
    <row r="445" spans="1:8" ht="33.75" customHeight="1">
      <c r="A445" s="177"/>
      <c r="B445" s="177"/>
      <c r="C445" s="193"/>
      <c r="D445" s="177"/>
      <c r="E445" s="193"/>
      <c r="F445" s="193"/>
      <c r="G445" s="193"/>
      <c r="H445" s="193"/>
    </row>
    <row r="446" spans="1:8" ht="33.75" customHeight="1">
      <c r="A446" s="177"/>
      <c r="B446" s="177"/>
      <c r="C446" s="193"/>
      <c r="D446" s="177"/>
      <c r="E446" s="193"/>
      <c r="F446" s="193"/>
      <c r="G446" s="193"/>
      <c r="H446" s="193"/>
    </row>
    <row r="447" spans="1:8" ht="33.75" customHeight="1">
      <c r="A447" s="177"/>
      <c r="B447" s="177"/>
      <c r="C447" s="193"/>
      <c r="D447" s="177"/>
      <c r="E447" s="193"/>
      <c r="F447" s="193"/>
      <c r="G447" s="193"/>
      <c r="H447" s="193"/>
    </row>
    <row r="448" spans="1:8" ht="33.75" customHeight="1">
      <c r="A448" s="177"/>
      <c r="B448" s="177"/>
      <c r="C448" s="193"/>
      <c r="D448" s="177"/>
      <c r="E448" s="193"/>
      <c r="F448" s="193"/>
      <c r="G448" s="193"/>
      <c r="H448" s="193"/>
    </row>
    <row r="449" spans="1:8" ht="33.75" customHeight="1">
      <c r="A449" s="177"/>
      <c r="B449" s="177"/>
      <c r="C449" s="193"/>
      <c r="D449" s="177"/>
      <c r="E449" s="193"/>
      <c r="F449" s="193"/>
      <c r="G449" s="193"/>
      <c r="H449" s="193"/>
    </row>
    <row r="450" spans="1:8" ht="33.75" customHeight="1">
      <c r="A450" s="177"/>
      <c r="B450" s="177"/>
      <c r="C450" s="193"/>
      <c r="D450" s="177"/>
      <c r="E450" s="193"/>
      <c r="F450" s="193"/>
      <c r="G450" s="193"/>
      <c r="H450" s="193"/>
    </row>
    <row r="451" spans="1:8" ht="33.75" customHeight="1">
      <c r="A451" s="177"/>
      <c r="B451" s="177"/>
      <c r="C451" s="193"/>
      <c r="D451" s="177"/>
      <c r="E451" s="193"/>
      <c r="F451" s="193"/>
      <c r="G451" s="193"/>
      <c r="H451" s="193"/>
    </row>
    <row r="452" spans="1:8" ht="33.75" customHeight="1">
      <c r="A452" s="177"/>
      <c r="B452" s="177"/>
      <c r="C452" s="193"/>
      <c r="D452" s="177"/>
      <c r="E452" s="193"/>
      <c r="F452" s="193"/>
      <c r="G452" s="193"/>
      <c r="H452" s="193"/>
    </row>
    <row r="453" spans="1:8" ht="33.75" customHeight="1">
      <c r="A453" s="177"/>
      <c r="B453" s="177"/>
      <c r="C453" s="193"/>
      <c r="D453" s="177"/>
      <c r="E453" s="193"/>
      <c r="F453" s="193"/>
      <c r="G453" s="193"/>
      <c r="H453" s="193"/>
    </row>
    <row r="454" spans="1:8" ht="33.75" customHeight="1">
      <c r="A454" s="177"/>
      <c r="B454" s="177"/>
      <c r="C454" s="193"/>
      <c r="D454" s="177"/>
      <c r="E454" s="193"/>
      <c r="F454" s="193"/>
      <c r="G454" s="193"/>
      <c r="H454" s="193"/>
    </row>
    <row r="455" spans="1:8" ht="33.75" customHeight="1">
      <c r="A455" s="177"/>
      <c r="B455" s="177"/>
      <c r="C455" s="193"/>
      <c r="D455" s="177"/>
      <c r="E455" s="193"/>
      <c r="F455" s="193"/>
      <c r="G455" s="193"/>
      <c r="H455" s="193"/>
    </row>
    <row r="456" spans="1:8" ht="33.75" customHeight="1">
      <c r="A456" s="177"/>
      <c r="B456" s="177"/>
      <c r="C456" s="193"/>
      <c r="D456" s="177"/>
      <c r="E456" s="193"/>
      <c r="F456" s="193"/>
      <c r="G456" s="193"/>
      <c r="H456" s="193"/>
    </row>
    <row r="457" spans="1:8" ht="33.75" customHeight="1">
      <c r="A457" s="177"/>
      <c r="B457" s="177"/>
      <c r="C457" s="193"/>
      <c r="D457" s="177"/>
      <c r="E457" s="193"/>
      <c r="F457" s="193"/>
      <c r="G457" s="193"/>
      <c r="H457" s="193"/>
    </row>
    <row r="458" spans="1:8" ht="33.75" customHeight="1">
      <c r="A458" s="177"/>
      <c r="B458" s="177"/>
      <c r="C458" s="193"/>
      <c r="D458" s="177"/>
      <c r="E458" s="193"/>
      <c r="F458" s="193"/>
      <c r="G458" s="193"/>
      <c r="H458" s="193"/>
    </row>
    <row r="459" spans="1:8" ht="33.75" customHeight="1">
      <c r="A459" s="177"/>
      <c r="B459" s="177"/>
      <c r="C459" s="193"/>
      <c r="D459" s="177"/>
      <c r="E459" s="193"/>
      <c r="F459" s="193"/>
      <c r="G459" s="193"/>
      <c r="H459" s="193"/>
    </row>
    <row r="460" spans="1:8" ht="33.75" customHeight="1">
      <c r="A460" s="177"/>
      <c r="B460" s="177"/>
      <c r="C460" s="193"/>
      <c r="D460" s="177"/>
      <c r="E460" s="193"/>
      <c r="F460" s="193"/>
      <c r="G460" s="193"/>
      <c r="H460" s="193"/>
    </row>
    <row r="461" spans="1:8" ht="33.75" customHeight="1">
      <c r="A461" s="177"/>
      <c r="B461" s="177"/>
      <c r="C461" s="193"/>
      <c r="D461" s="177"/>
      <c r="E461" s="193"/>
      <c r="F461" s="193"/>
      <c r="G461" s="193"/>
      <c r="H461" s="193"/>
    </row>
    <row r="462" spans="1:8" ht="33.75" customHeight="1">
      <c r="A462" s="177"/>
      <c r="B462" s="177"/>
      <c r="C462" s="193"/>
      <c r="D462" s="177"/>
      <c r="E462" s="193"/>
      <c r="F462" s="193"/>
      <c r="G462" s="193"/>
      <c r="H462" s="193"/>
    </row>
    <row r="463" spans="1:8" ht="33.75" customHeight="1">
      <c r="A463" s="177"/>
      <c r="B463" s="177"/>
      <c r="C463" s="193"/>
      <c r="D463" s="177"/>
      <c r="E463" s="193"/>
      <c r="F463" s="193"/>
      <c r="G463" s="193"/>
      <c r="H463" s="193"/>
    </row>
    <row r="464" spans="1:8" ht="33.75" customHeight="1">
      <c r="A464" s="177"/>
      <c r="B464" s="177"/>
      <c r="C464" s="193"/>
      <c r="D464" s="177"/>
      <c r="E464" s="193"/>
      <c r="F464" s="193"/>
      <c r="G464" s="193"/>
      <c r="H464" s="193"/>
    </row>
    <row r="465" spans="1:8" ht="33.75" customHeight="1">
      <c r="A465" s="177"/>
      <c r="B465" s="177"/>
      <c r="C465" s="193"/>
      <c r="D465" s="177"/>
      <c r="E465" s="193"/>
      <c r="F465" s="193"/>
      <c r="G465" s="193"/>
      <c r="H465" s="193"/>
    </row>
    <row r="466" spans="1:8" ht="33.75" customHeight="1">
      <c r="A466" s="177"/>
      <c r="B466" s="177"/>
      <c r="C466" s="193"/>
      <c r="D466" s="177"/>
      <c r="E466" s="193"/>
      <c r="F466" s="193"/>
      <c r="G466" s="193"/>
      <c r="H466" s="193"/>
    </row>
    <row r="467" spans="1:8" ht="33.75" customHeight="1">
      <c r="A467" s="177"/>
      <c r="B467" s="177"/>
      <c r="C467" s="193"/>
      <c r="D467" s="177"/>
      <c r="E467" s="193"/>
      <c r="F467" s="193"/>
      <c r="G467" s="193"/>
      <c r="H467" s="193"/>
    </row>
    <row r="468" spans="1:8" ht="33.75" customHeight="1">
      <c r="A468" s="177"/>
      <c r="B468" s="177"/>
      <c r="C468" s="193"/>
      <c r="D468" s="177"/>
      <c r="E468" s="193"/>
      <c r="F468" s="193"/>
      <c r="G468" s="193"/>
      <c r="H468" s="193"/>
    </row>
    <row r="469" spans="1:8" ht="33.75" customHeight="1">
      <c r="A469" s="177"/>
      <c r="B469" s="177"/>
      <c r="C469" s="193"/>
      <c r="D469" s="177"/>
      <c r="E469" s="193"/>
      <c r="F469" s="193"/>
      <c r="G469" s="193"/>
      <c r="H469" s="193"/>
    </row>
    <row r="470" spans="1:8" ht="33.75" customHeight="1">
      <c r="A470" s="177"/>
      <c r="B470" s="177"/>
      <c r="C470" s="193"/>
      <c r="D470" s="177"/>
      <c r="E470" s="193"/>
      <c r="F470" s="193"/>
      <c r="G470" s="193"/>
      <c r="H470" s="193"/>
    </row>
    <row r="471" spans="1:8" ht="33.75" customHeight="1">
      <c r="A471" s="177"/>
      <c r="B471" s="177"/>
      <c r="C471" s="193"/>
      <c r="D471" s="177"/>
      <c r="E471" s="193"/>
      <c r="F471" s="193"/>
      <c r="G471" s="193"/>
      <c r="H471" s="193"/>
    </row>
    <row r="472" spans="1:8" ht="33.75" customHeight="1">
      <c r="A472" s="177"/>
      <c r="B472" s="177"/>
      <c r="C472" s="193"/>
      <c r="D472" s="177"/>
      <c r="E472" s="193"/>
      <c r="F472" s="193"/>
      <c r="G472" s="193"/>
      <c r="H472" s="193"/>
    </row>
    <row r="473" spans="1:8" ht="33.75" customHeight="1">
      <c r="A473" s="177"/>
      <c r="B473" s="177"/>
      <c r="C473" s="193"/>
      <c r="D473" s="177"/>
      <c r="E473" s="193"/>
      <c r="F473" s="193"/>
      <c r="G473" s="193"/>
      <c r="H473" s="193"/>
    </row>
    <row r="474" spans="1:8" ht="33.75" customHeight="1">
      <c r="A474" s="177"/>
      <c r="B474" s="177"/>
      <c r="C474" s="193"/>
      <c r="D474" s="177"/>
      <c r="E474" s="193"/>
      <c r="F474" s="193"/>
      <c r="G474" s="193"/>
      <c r="H474" s="193"/>
    </row>
    <row r="475" spans="1:8" ht="33.75" customHeight="1">
      <c r="A475" s="177"/>
      <c r="B475" s="177"/>
      <c r="C475" s="193"/>
      <c r="D475" s="177"/>
      <c r="E475" s="193"/>
      <c r="F475" s="193"/>
      <c r="G475" s="193"/>
      <c r="H475" s="193"/>
    </row>
    <row r="476" spans="1:8" ht="33.75" customHeight="1">
      <c r="A476" s="177"/>
      <c r="B476" s="177"/>
      <c r="C476" s="193"/>
      <c r="D476" s="177"/>
      <c r="E476" s="193"/>
      <c r="F476" s="193"/>
      <c r="G476" s="193"/>
      <c r="H476" s="193"/>
    </row>
    <row r="477" spans="1:8" ht="33.75" customHeight="1">
      <c r="A477" s="177"/>
      <c r="B477" s="177"/>
      <c r="C477" s="193"/>
      <c r="D477" s="177"/>
      <c r="E477" s="193"/>
      <c r="F477" s="193"/>
      <c r="G477" s="193"/>
      <c r="H477" s="193"/>
    </row>
    <row r="478" spans="1:8" ht="33.75" customHeight="1">
      <c r="A478" s="177"/>
      <c r="B478" s="177"/>
      <c r="C478" s="193"/>
      <c r="D478" s="177"/>
      <c r="E478" s="193"/>
      <c r="F478" s="193"/>
      <c r="G478" s="193"/>
      <c r="H478" s="193"/>
    </row>
    <row r="479" spans="1:8" ht="33.75" customHeight="1">
      <c r="A479" s="177"/>
      <c r="B479" s="177"/>
      <c r="C479" s="193"/>
      <c r="D479" s="177"/>
      <c r="E479" s="193"/>
      <c r="F479" s="193"/>
      <c r="G479" s="193"/>
      <c r="H479" s="193"/>
    </row>
    <row r="480" spans="1:8" ht="33.75" customHeight="1">
      <c r="A480" s="177"/>
      <c r="B480" s="177"/>
      <c r="C480" s="193"/>
      <c r="D480" s="177"/>
      <c r="E480" s="193"/>
      <c r="F480" s="193"/>
      <c r="G480" s="193"/>
      <c r="H480" s="193"/>
    </row>
    <row r="481" spans="1:8" ht="33.75" customHeight="1">
      <c r="A481" s="177"/>
      <c r="B481" s="177"/>
      <c r="C481" s="193"/>
      <c r="D481" s="177"/>
      <c r="E481" s="193"/>
      <c r="F481" s="193"/>
      <c r="G481" s="193"/>
      <c r="H481" s="193"/>
    </row>
    <row r="482" spans="1:8" ht="33.75" customHeight="1">
      <c r="A482" s="177"/>
      <c r="B482" s="177"/>
      <c r="C482" s="193"/>
      <c r="D482" s="177"/>
      <c r="E482" s="193"/>
      <c r="F482" s="193"/>
      <c r="G482" s="193"/>
      <c r="H482" s="193"/>
    </row>
    <row r="483" spans="1:8" ht="33.75" customHeight="1">
      <c r="A483" s="177"/>
      <c r="B483" s="177"/>
      <c r="C483" s="193"/>
      <c r="D483" s="177"/>
      <c r="E483" s="193"/>
      <c r="F483" s="193"/>
      <c r="G483" s="193"/>
      <c r="H483" s="193"/>
    </row>
    <row r="484" spans="1:8" ht="33.75" customHeight="1">
      <c r="A484" s="177"/>
      <c r="B484" s="177"/>
      <c r="C484" s="193"/>
      <c r="D484" s="177"/>
      <c r="E484" s="193"/>
      <c r="F484" s="193"/>
      <c r="G484" s="193"/>
      <c r="H484" s="193"/>
    </row>
    <row r="485" spans="1:8" ht="33.75" customHeight="1">
      <c r="A485" s="177"/>
      <c r="B485" s="177"/>
      <c r="C485" s="193"/>
      <c r="D485" s="177"/>
      <c r="E485" s="193"/>
      <c r="F485" s="193"/>
      <c r="G485" s="193"/>
      <c r="H485" s="193"/>
    </row>
    <row r="486" spans="1:8" ht="33.75" customHeight="1">
      <c r="A486" s="177"/>
      <c r="B486" s="177"/>
      <c r="C486" s="193"/>
      <c r="D486" s="177"/>
      <c r="E486" s="193"/>
      <c r="F486" s="193"/>
      <c r="G486" s="193"/>
      <c r="H486" s="193"/>
    </row>
    <row r="487" spans="1:8" ht="33.75" customHeight="1">
      <c r="A487" s="177"/>
      <c r="B487" s="177"/>
      <c r="C487" s="193"/>
      <c r="D487" s="177"/>
      <c r="E487" s="193"/>
      <c r="F487" s="193"/>
      <c r="G487" s="193"/>
      <c r="H487" s="193"/>
    </row>
    <row r="488" spans="1:8" ht="33.75" customHeight="1">
      <c r="A488" s="177"/>
      <c r="B488" s="177"/>
      <c r="C488" s="193"/>
      <c r="D488" s="177"/>
      <c r="E488" s="193"/>
      <c r="F488" s="193"/>
      <c r="G488" s="193"/>
      <c r="H488" s="193"/>
    </row>
    <row r="489" spans="1:8" ht="33.75" customHeight="1">
      <c r="A489" s="177"/>
      <c r="B489" s="177"/>
      <c r="C489" s="193"/>
      <c r="D489" s="177"/>
      <c r="E489" s="193"/>
      <c r="F489" s="193"/>
      <c r="G489" s="193"/>
      <c r="H489" s="193"/>
    </row>
    <row r="490" spans="1:8" ht="33.75" customHeight="1">
      <c r="A490" s="177"/>
      <c r="B490" s="177"/>
      <c r="C490" s="193"/>
      <c r="D490" s="177"/>
      <c r="E490" s="193"/>
      <c r="F490" s="193"/>
      <c r="G490" s="193"/>
      <c r="H490" s="193"/>
    </row>
    <row r="491" spans="1:8" ht="33.75" customHeight="1">
      <c r="A491" s="177"/>
      <c r="B491" s="177"/>
      <c r="C491" s="193"/>
      <c r="D491" s="177"/>
      <c r="E491" s="193"/>
      <c r="F491" s="193"/>
      <c r="G491" s="193"/>
      <c r="H491" s="193"/>
    </row>
    <row r="492" spans="1:8" ht="33.75" customHeight="1">
      <c r="A492" s="177"/>
      <c r="B492" s="177"/>
      <c r="C492" s="193"/>
      <c r="D492" s="177"/>
      <c r="E492" s="193"/>
      <c r="F492" s="193"/>
      <c r="G492" s="193"/>
      <c r="H492" s="193"/>
    </row>
    <row r="493" spans="1:8" ht="33.75" customHeight="1">
      <c r="A493" s="177"/>
      <c r="B493" s="177"/>
      <c r="C493" s="193"/>
      <c r="D493" s="177"/>
      <c r="E493" s="193"/>
      <c r="F493" s="193"/>
      <c r="G493" s="193"/>
      <c r="H493" s="193"/>
    </row>
    <row r="494" spans="1:8" ht="33.75" customHeight="1">
      <c r="A494" s="177"/>
      <c r="B494" s="177"/>
      <c r="C494" s="193"/>
      <c r="D494" s="177"/>
      <c r="E494" s="193"/>
      <c r="F494" s="193"/>
      <c r="G494" s="193"/>
      <c r="H494" s="193"/>
    </row>
    <row r="495" spans="1:8" ht="33.75" customHeight="1">
      <c r="A495" s="177"/>
      <c r="B495" s="177"/>
      <c r="C495" s="193"/>
      <c r="D495" s="177"/>
      <c r="E495" s="193"/>
      <c r="F495" s="193"/>
      <c r="G495" s="193"/>
      <c r="H495" s="193"/>
    </row>
    <row r="496" spans="1:8" ht="33.75" customHeight="1">
      <c r="A496" s="177"/>
      <c r="B496" s="177"/>
      <c r="C496" s="193"/>
      <c r="D496" s="177"/>
      <c r="E496" s="193"/>
      <c r="F496" s="193"/>
      <c r="G496" s="193"/>
      <c r="H496" s="193"/>
    </row>
    <row r="497" spans="1:8" ht="33.75" customHeight="1">
      <c r="A497" s="177"/>
      <c r="B497" s="177"/>
      <c r="C497" s="193"/>
      <c r="D497" s="177"/>
      <c r="E497" s="193"/>
      <c r="F497" s="193"/>
      <c r="G497" s="193"/>
      <c r="H497" s="193"/>
    </row>
    <row r="498" spans="1:8" ht="33.75" customHeight="1">
      <c r="A498" s="177"/>
      <c r="B498" s="177"/>
      <c r="C498" s="193"/>
      <c r="D498" s="177"/>
      <c r="E498" s="193"/>
      <c r="F498" s="193"/>
      <c r="G498" s="193"/>
      <c r="H498" s="193"/>
    </row>
    <row r="499" spans="1:8" ht="33.75" customHeight="1">
      <c r="A499" s="177"/>
      <c r="B499" s="177"/>
      <c r="C499" s="193"/>
      <c r="D499" s="177"/>
      <c r="E499" s="193"/>
      <c r="F499" s="193"/>
      <c r="G499" s="193"/>
      <c r="H499" s="193"/>
    </row>
    <row r="500" spans="1:8" ht="33.75" customHeight="1">
      <c r="A500" s="177"/>
      <c r="B500" s="177"/>
      <c r="C500" s="193"/>
      <c r="D500" s="177"/>
      <c r="E500" s="193"/>
      <c r="F500" s="193"/>
      <c r="G500" s="193"/>
      <c r="H500" s="193"/>
    </row>
    <row r="501" spans="1:8" ht="33.75" customHeight="1">
      <c r="A501" s="177"/>
      <c r="B501" s="177"/>
      <c r="C501" s="193"/>
      <c r="D501" s="177"/>
      <c r="E501" s="193"/>
      <c r="F501" s="193"/>
      <c r="G501" s="193"/>
      <c r="H501" s="193"/>
    </row>
    <row r="502" spans="1:8" ht="33.75" customHeight="1">
      <c r="A502" s="177"/>
      <c r="B502" s="177"/>
      <c r="C502" s="193"/>
      <c r="D502" s="177"/>
      <c r="E502" s="193"/>
      <c r="F502" s="193"/>
      <c r="G502" s="193"/>
      <c r="H502" s="193"/>
    </row>
    <row r="503" spans="1:8" ht="33.75" customHeight="1">
      <c r="A503" s="177"/>
      <c r="B503" s="177"/>
      <c r="C503" s="193"/>
      <c r="D503" s="177"/>
      <c r="E503" s="193"/>
      <c r="F503" s="193"/>
      <c r="G503" s="193"/>
      <c r="H503" s="193"/>
    </row>
    <row r="504" spans="1:8" ht="33.75" customHeight="1">
      <c r="A504" s="177"/>
      <c r="B504" s="177"/>
      <c r="C504" s="193"/>
      <c r="D504" s="177"/>
      <c r="E504" s="193"/>
      <c r="F504" s="193"/>
      <c r="G504" s="193"/>
      <c r="H504" s="193"/>
    </row>
    <row r="505" spans="1:8" ht="33.75" customHeight="1">
      <c r="A505" s="177"/>
      <c r="B505" s="177"/>
      <c r="C505" s="193"/>
      <c r="D505" s="177"/>
      <c r="E505" s="193"/>
      <c r="F505" s="193"/>
      <c r="G505" s="193"/>
      <c r="H505" s="193"/>
    </row>
    <row r="506" spans="1:8" ht="33.75" customHeight="1">
      <c r="A506" s="177"/>
      <c r="B506" s="177"/>
      <c r="C506" s="193"/>
      <c r="D506" s="177"/>
      <c r="E506" s="193"/>
      <c r="F506" s="193"/>
      <c r="G506" s="193"/>
      <c r="H506" s="193"/>
    </row>
    <row r="507" spans="1:8" ht="33.75" customHeight="1">
      <c r="A507" s="177"/>
      <c r="B507" s="177"/>
      <c r="C507" s="193"/>
      <c r="D507" s="177"/>
      <c r="E507" s="193"/>
      <c r="F507" s="193"/>
      <c r="G507" s="193"/>
      <c r="H507" s="193"/>
    </row>
    <row r="508" spans="1:8" ht="33.75" customHeight="1">
      <c r="A508" s="177"/>
      <c r="B508" s="177"/>
      <c r="C508" s="193"/>
      <c r="D508" s="177"/>
      <c r="E508" s="193"/>
      <c r="F508" s="193"/>
      <c r="G508" s="193"/>
      <c r="H508" s="193"/>
    </row>
    <row r="509" spans="1:8" ht="33.75" customHeight="1">
      <c r="A509" s="177"/>
      <c r="B509" s="177"/>
      <c r="C509" s="193"/>
      <c r="D509" s="177"/>
      <c r="E509" s="193"/>
      <c r="F509" s="193"/>
      <c r="G509" s="193"/>
      <c r="H509" s="193"/>
    </row>
    <row r="510" spans="1:8" ht="33.75" customHeight="1">
      <c r="A510" s="177"/>
      <c r="B510" s="177"/>
      <c r="C510" s="193"/>
      <c r="D510" s="177"/>
      <c r="E510" s="193"/>
      <c r="F510" s="193"/>
      <c r="G510" s="193"/>
      <c r="H510" s="193"/>
    </row>
    <row r="511" spans="1:8" ht="33.75" customHeight="1">
      <c r="A511" s="177"/>
      <c r="B511" s="177"/>
      <c r="C511" s="193"/>
      <c r="D511" s="177"/>
      <c r="E511" s="193"/>
      <c r="F511" s="193"/>
      <c r="G511" s="193"/>
      <c r="H511" s="193"/>
    </row>
    <row r="512" spans="1:8" ht="33.75" customHeight="1">
      <c r="A512" s="177"/>
      <c r="B512" s="177"/>
      <c r="C512" s="193"/>
      <c r="D512" s="177"/>
      <c r="E512" s="193"/>
      <c r="F512" s="193"/>
      <c r="G512" s="193"/>
      <c r="H512" s="193"/>
    </row>
    <row r="513" spans="1:8" ht="33.75" customHeight="1">
      <c r="A513" s="177"/>
      <c r="B513" s="177"/>
      <c r="C513" s="193"/>
      <c r="D513" s="177"/>
      <c r="E513" s="193"/>
      <c r="F513" s="193"/>
      <c r="G513" s="193"/>
      <c r="H513" s="193"/>
    </row>
    <row r="514" spans="1:8" ht="33.75" customHeight="1">
      <c r="A514" s="177"/>
      <c r="B514" s="177"/>
      <c r="C514" s="193"/>
      <c r="D514" s="177"/>
      <c r="E514" s="193"/>
      <c r="F514" s="193"/>
      <c r="G514" s="193"/>
      <c r="H514" s="193"/>
    </row>
    <row r="515" spans="1:8" ht="33.75" customHeight="1">
      <c r="A515" s="177"/>
      <c r="B515" s="177"/>
      <c r="C515" s="193"/>
      <c r="D515" s="177"/>
      <c r="E515" s="193"/>
      <c r="F515" s="193"/>
      <c r="G515" s="193"/>
      <c r="H515" s="193"/>
    </row>
    <row r="516" spans="1:8" ht="33.75" customHeight="1">
      <c r="A516" s="177"/>
      <c r="B516" s="177"/>
      <c r="C516" s="193"/>
      <c r="D516" s="177"/>
      <c r="E516" s="193"/>
      <c r="F516" s="193"/>
      <c r="G516" s="193"/>
      <c r="H516" s="193"/>
    </row>
    <row r="517" spans="1:8" ht="33.75" customHeight="1">
      <c r="A517" s="177"/>
      <c r="B517" s="177"/>
      <c r="C517" s="193"/>
      <c r="D517" s="177"/>
      <c r="E517" s="193"/>
      <c r="F517" s="193"/>
      <c r="G517" s="193"/>
      <c r="H517" s="193"/>
    </row>
    <row r="518" spans="1:8" ht="33.75" customHeight="1">
      <c r="A518" s="177"/>
      <c r="B518" s="177"/>
      <c r="C518" s="193"/>
      <c r="D518" s="177"/>
      <c r="E518" s="193"/>
      <c r="F518" s="193"/>
      <c r="G518" s="193"/>
      <c r="H518" s="193"/>
    </row>
    <row r="519" spans="1:8" ht="33.75" customHeight="1">
      <c r="A519" s="177"/>
      <c r="B519" s="177"/>
      <c r="C519" s="193"/>
      <c r="D519" s="177"/>
      <c r="E519" s="193"/>
      <c r="F519" s="193"/>
      <c r="G519" s="193"/>
      <c r="H519" s="193"/>
    </row>
    <row r="520" spans="1:8" ht="33.75" customHeight="1">
      <c r="A520" s="177"/>
      <c r="B520" s="177"/>
      <c r="C520" s="193"/>
      <c r="D520" s="177"/>
      <c r="E520" s="193"/>
      <c r="F520" s="193"/>
      <c r="G520" s="193"/>
      <c r="H520" s="193"/>
    </row>
    <row r="521" spans="1:8" ht="33.75" customHeight="1">
      <c r="A521" s="177"/>
      <c r="B521" s="177"/>
      <c r="C521" s="193"/>
      <c r="D521" s="177"/>
      <c r="E521" s="193"/>
      <c r="F521" s="193"/>
      <c r="G521" s="193"/>
      <c r="H521" s="193"/>
    </row>
    <row r="522" spans="1:8" ht="33.75" customHeight="1">
      <c r="A522" s="177"/>
      <c r="B522" s="177"/>
      <c r="C522" s="193"/>
      <c r="D522" s="177"/>
      <c r="E522" s="193"/>
      <c r="F522" s="193"/>
      <c r="G522" s="193"/>
      <c r="H522" s="193"/>
    </row>
    <row r="523" spans="1:8" ht="33.75" customHeight="1">
      <c r="A523" s="177"/>
      <c r="B523" s="177"/>
      <c r="C523" s="193"/>
      <c r="D523" s="177"/>
      <c r="E523" s="193"/>
      <c r="F523" s="193"/>
      <c r="G523" s="193"/>
      <c r="H523" s="193"/>
    </row>
    <row r="524" spans="1:8" ht="33.75" customHeight="1">
      <c r="A524" s="177"/>
      <c r="B524" s="177"/>
      <c r="C524" s="193"/>
      <c r="D524" s="177"/>
      <c r="E524" s="193"/>
      <c r="F524" s="193"/>
      <c r="G524" s="193"/>
      <c r="H524" s="193"/>
    </row>
    <row r="525" spans="1:8" ht="33.75" customHeight="1">
      <c r="A525" s="177"/>
      <c r="B525" s="177"/>
      <c r="C525" s="193"/>
      <c r="D525" s="177"/>
      <c r="E525" s="193"/>
      <c r="F525" s="193"/>
      <c r="G525" s="193"/>
      <c r="H525" s="193"/>
    </row>
    <row r="526" spans="1:8" ht="33.75" customHeight="1">
      <c r="A526" s="177"/>
      <c r="B526" s="177"/>
      <c r="C526" s="193"/>
      <c r="D526" s="177"/>
      <c r="E526" s="193"/>
      <c r="F526" s="193"/>
      <c r="G526" s="193"/>
      <c r="H526" s="193"/>
    </row>
    <row r="527" spans="1:8" ht="33.75" customHeight="1">
      <c r="A527" s="177"/>
      <c r="B527" s="177"/>
      <c r="C527" s="193"/>
      <c r="D527" s="177"/>
      <c r="E527" s="193"/>
      <c r="F527" s="193"/>
      <c r="G527" s="193"/>
      <c r="H527" s="193"/>
    </row>
    <row r="528" spans="1:8" ht="33.75" customHeight="1">
      <c r="A528" s="177"/>
      <c r="B528" s="177"/>
      <c r="C528" s="193"/>
      <c r="D528" s="177"/>
      <c r="E528" s="193"/>
      <c r="F528" s="193"/>
      <c r="G528" s="193"/>
      <c r="H528" s="193"/>
    </row>
    <row r="529" spans="1:8" ht="33.75" customHeight="1">
      <c r="A529" s="177"/>
      <c r="B529" s="177"/>
      <c r="C529" s="193"/>
      <c r="D529" s="177"/>
      <c r="E529" s="193"/>
      <c r="F529" s="193"/>
      <c r="G529" s="193"/>
      <c r="H529" s="193"/>
    </row>
    <row r="530" spans="1:8" ht="33.75" customHeight="1">
      <c r="A530" s="177"/>
      <c r="B530" s="177"/>
      <c r="C530" s="193"/>
      <c r="D530" s="177"/>
      <c r="E530" s="193"/>
      <c r="F530" s="193"/>
      <c r="G530" s="193"/>
      <c r="H530" s="193"/>
    </row>
    <row r="531" spans="1:8" ht="33.75" customHeight="1">
      <c r="A531" s="177"/>
      <c r="B531" s="177"/>
      <c r="C531" s="193"/>
      <c r="D531" s="177"/>
      <c r="E531" s="193"/>
      <c r="F531" s="193"/>
      <c r="G531" s="193"/>
      <c r="H531" s="193"/>
    </row>
    <row r="532" spans="1:8" ht="33.75" customHeight="1">
      <c r="A532" s="177"/>
      <c r="B532" s="177"/>
      <c r="C532" s="193"/>
      <c r="D532" s="177"/>
      <c r="E532" s="193"/>
      <c r="F532" s="193"/>
      <c r="G532" s="193"/>
      <c r="H532" s="193"/>
    </row>
    <row r="533" spans="1:8" ht="33.75" customHeight="1">
      <c r="A533" s="177"/>
      <c r="B533" s="177"/>
      <c r="C533" s="193"/>
      <c r="D533" s="177"/>
      <c r="E533" s="193"/>
      <c r="F533" s="193"/>
      <c r="G533" s="193"/>
      <c r="H533" s="193"/>
    </row>
    <row r="534" spans="1:8" ht="33.75" customHeight="1">
      <c r="A534" s="177"/>
      <c r="B534" s="177"/>
      <c r="C534" s="193"/>
      <c r="D534" s="177"/>
      <c r="E534" s="193"/>
      <c r="F534" s="193"/>
      <c r="G534" s="193"/>
      <c r="H534" s="193"/>
    </row>
    <row r="535" spans="1:8" ht="33.75" customHeight="1">
      <c r="A535" s="177"/>
      <c r="B535" s="177"/>
      <c r="C535" s="193"/>
      <c r="D535" s="177"/>
      <c r="E535" s="193"/>
      <c r="F535" s="193"/>
      <c r="G535" s="193"/>
      <c r="H535" s="193"/>
    </row>
    <row r="536" spans="1:8" ht="33.75" customHeight="1">
      <c r="A536" s="177"/>
      <c r="B536" s="177"/>
      <c r="C536" s="193"/>
      <c r="D536" s="177"/>
      <c r="E536" s="193"/>
      <c r="F536" s="193"/>
      <c r="G536" s="193"/>
      <c r="H536" s="193"/>
    </row>
    <row r="537" spans="1:8" ht="33.75" customHeight="1">
      <c r="A537" s="177"/>
      <c r="B537" s="177"/>
      <c r="C537" s="193"/>
      <c r="D537" s="177"/>
      <c r="E537" s="193"/>
      <c r="F537" s="193"/>
      <c r="G537" s="193"/>
      <c r="H537" s="193"/>
    </row>
    <row r="538" spans="1:8" ht="33.75" customHeight="1">
      <c r="A538" s="177"/>
      <c r="B538" s="177"/>
      <c r="C538" s="193"/>
      <c r="D538" s="177"/>
      <c r="E538" s="193"/>
      <c r="F538" s="193"/>
      <c r="G538" s="193"/>
      <c r="H538" s="193"/>
    </row>
    <row r="539" spans="1:8" ht="33.75" customHeight="1">
      <c r="A539" s="177"/>
      <c r="B539" s="177"/>
      <c r="C539" s="193"/>
      <c r="D539" s="177"/>
      <c r="E539" s="193"/>
      <c r="F539" s="193"/>
      <c r="G539" s="193"/>
      <c r="H539" s="193"/>
    </row>
    <row r="540" spans="1:8" ht="33.75" customHeight="1">
      <c r="A540" s="177"/>
      <c r="B540" s="177"/>
      <c r="C540" s="193"/>
      <c r="D540" s="177"/>
      <c r="E540" s="193"/>
      <c r="F540" s="193"/>
      <c r="G540" s="193"/>
      <c r="H540" s="193"/>
    </row>
    <row r="541" spans="1:8" ht="33.75" customHeight="1">
      <c r="A541" s="177"/>
      <c r="B541" s="177"/>
      <c r="C541" s="193"/>
      <c r="D541" s="177"/>
      <c r="E541" s="193"/>
      <c r="F541" s="193"/>
      <c r="G541" s="193"/>
      <c r="H541" s="193"/>
    </row>
    <row r="542" spans="1:8" ht="33.75" customHeight="1">
      <c r="A542" s="177"/>
      <c r="B542" s="177"/>
      <c r="C542" s="193"/>
      <c r="D542" s="177"/>
      <c r="E542" s="193"/>
      <c r="F542" s="193"/>
      <c r="G542" s="193"/>
      <c r="H542" s="193"/>
    </row>
    <row r="543" spans="1:8" ht="33.75" customHeight="1">
      <c r="A543" s="177"/>
      <c r="B543" s="177"/>
      <c r="C543" s="193"/>
      <c r="D543" s="177"/>
      <c r="E543" s="193"/>
      <c r="F543" s="193"/>
      <c r="G543" s="193"/>
      <c r="H543" s="193"/>
    </row>
    <row r="544" spans="1:8" ht="33.75" customHeight="1">
      <c r="A544" s="177"/>
      <c r="B544" s="177"/>
      <c r="C544" s="193"/>
      <c r="D544" s="177"/>
      <c r="E544" s="193"/>
      <c r="F544" s="193"/>
      <c r="G544" s="193"/>
      <c r="H544" s="193"/>
    </row>
    <row r="545" spans="1:8" ht="33.75" customHeight="1">
      <c r="A545" s="177"/>
      <c r="B545" s="177"/>
      <c r="C545" s="193"/>
      <c r="D545" s="177"/>
      <c r="E545" s="193"/>
      <c r="F545" s="193"/>
      <c r="G545" s="193"/>
      <c r="H545" s="193"/>
    </row>
    <row r="546" spans="1:8" ht="33.75" customHeight="1">
      <c r="A546" s="177"/>
      <c r="B546" s="177"/>
      <c r="C546" s="193"/>
      <c r="D546" s="177"/>
      <c r="E546" s="193"/>
      <c r="F546" s="193"/>
      <c r="G546" s="193"/>
      <c r="H546" s="193"/>
    </row>
    <row r="547" spans="1:8" ht="33.75" customHeight="1">
      <c r="A547" s="177"/>
      <c r="B547" s="177"/>
      <c r="C547" s="193"/>
      <c r="D547" s="177"/>
      <c r="E547" s="193"/>
      <c r="F547" s="193"/>
      <c r="G547" s="193"/>
      <c r="H547" s="193"/>
    </row>
    <row r="548" spans="1:8" ht="33.75" customHeight="1">
      <c r="A548" s="177"/>
      <c r="B548" s="177"/>
      <c r="C548" s="193"/>
      <c r="D548" s="177"/>
      <c r="E548" s="193"/>
      <c r="F548" s="193"/>
      <c r="G548" s="193"/>
      <c r="H548" s="193"/>
    </row>
    <row r="549" spans="1:8" ht="33.75" customHeight="1">
      <c r="A549" s="177"/>
      <c r="B549" s="177"/>
      <c r="C549" s="193"/>
      <c r="D549" s="177"/>
      <c r="E549" s="193"/>
      <c r="F549" s="193"/>
      <c r="G549" s="193"/>
      <c r="H549" s="193"/>
    </row>
    <row r="550" spans="1:8" ht="33.75" customHeight="1">
      <c r="A550" s="177"/>
      <c r="B550" s="177"/>
      <c r="C550" s="193"/>
      <c r="D550" s="177"/>
      <c r="E550" s="193"/>
      <c r="F550" s="193"/>
      <c r="G550" s="193"/>
      <c r="H550" s="193"/>
    </row>
    <row r="551" spans="1:8" ht="33.75" customHeight="1">
      <c r="A551" s="177"/>
      <c r="B551" s="177"/>
      <c r="C551" s="193"/>
      <c r="D551" s="177"/>
      <c r="E551" s="193"/>
      <c r="F551" s="193"/>
      <c r="G551" s="193"/>
      <c r="H551" s="193"/>
    </row>
    <row r="552" spans="1:8" ht="33.75" customHeight="1">
      <c r="A552" s="177"/>
      <c r="B552" s="177"/>
      <c r="C552" s="193"/>
      <c r="D552" s="177"/>
      <c r="E552" s="193"/>
      <c r="F552" s="193"/>
      <c r="G552" s="193"/>
      <c r="H552" s="193"/>
    </row>
    <row r="553" spans="1:8" ht="33.75" customHeight="1">
      <c r="A553" s="177"/>
      <c r="B553" s="177"/>
      <c r="C553" s="193"/>
      <c r="D553" s="177"/>
      <c r="E553" s="193"/>
      <c r="F553" s="193"/>
      <c r="G553" s="193"/>
      <c r="H553" s="193"/>
    </row>
    <row r="554" spans="1:8" ht="33.75" customHeight="1">
      <c r="A554" s="177"/>
      <c r="B554" s="177"/>
      <c r="C554" s="193"/>
      <c r="D554" s="177"/>
      <c r="E554" s="193"/>
      <c r="F554" s="193"/>
      <c r="G554" s="193"/>
      <c r="H554" s="193"/>
    </row>
    <row r="555" spans="1:8" ht="33.75" customHeight="1">
      <c r="A555" s="177"/>
      <c r="B555" s="177"/>
      <c r="C555" s="193"/>
      <c r="D555" s="177"/>
      <c r="E555" s="193"/>
      <c r="F555" s="193"/>
      <c r="G555" s="193"/>
      <c r="H555" s="193"/>
    </row>
    <row r="556" spans="1:8" ht="33.75" customHeight="1">
      <c r="A556" s="177"/>
      <c r="B556" s="177"/>
      <c r="C556" s="193"/>
      <c r="D556" s="177"/>
      <c r="E556" s="193"/>
      <c r="F556" s="193"/>
      <c r="G556" s="193"/>
      <c r="H556" s="193"/>
    </row>
    <row r="557" spans="1:8" ht="33.75" customHeight="1">
      <c r="A557" s="177"/>
      <c r="B557" s="177"/>
      <c r="C557" s="193"/>
      <c r="D557" s="177"/>
      <c r="E557" s="193"/>
      <c r="F557" s="193"/>
      <c r="G557" s="193"/>
      <c r="H557" s="193"/>
    </row>
    <row r="558" spans="1:8" ht="33.75" customHeight="1">
      <c r="A558" s="177"/>
      <c r="B558" s="177"/>
      <c r="C558" s="193"/>
      <c r="D558" s="177"/>
      <c r="E558" s="193"/>
      <c r="F558" s="193"/>
      <c r="G558" s="193"/>
      <c r="H558" s="193"/>
    </row>
    <row r="559" spans="1:8" ht="33.75" customHeight="1">
      <c r="A559" s="177"/>
      <c r="B559" s="177"/>
      <c r="C559" s="193"/>
      <c r="D559" s="177"/>
      <c r="E559" s="193"/>
      <c r="F559" s="193"/>
      <c r="G559" s="193"/>
      <c r="H559" s="193"/>
    </row>
    <row r="560" spans="1:8" ht="33.75" customHeight="1">
      <c r="A560" s="177"/>
      <c r="B560" s="177"/>
      <c r="C560" s="193"/>
      <c r="D560" s="177"/>
      <c r="E560" s="193"/>
      <c r="F560" s="193"/>
      <c r="G560" s="193"/>
      <c r="H560" s="193"/>
    </row>
    <row r="561" spans="1:8" ht="33.75" customHeight="1">
      <c r="A561" s="177"/>
      <c r="B561" s="177"/>
      <c r="C561" s="193"/>
      <c r="D561" s="177"/>
      <c r="E561" s="193"/>
      <c r="F561" s="193"/>
      <c r="G561" s="193"/>
      <c r="H561" s="193"/>
    </row>
    <row r="562" spans="1:8" ht="33.75" customHeight="1">
      <c r="A562" s="177"/>
      <c r="B562" s="177"/>
      <c r="C562" s="193"/>
      <c r="D562" s="177"/>
      <c r="E562" s="193"/>
      <c r="F562" s="193"/>
      <c r="G562" s="193"/>
      <c r="H562" s="193"/>
    </row>
    <row r="563" spans="1:8" ht="33.75" customHeight="1">
      <c r="A563" s="177"/>
      <c r="B563" s="177"/>
      <c r="C563" s="193"/>
      <c r="D563" s="177"/>
      <c r="E563" s="193"/>
      <c r="F563" s="193"/>
      <c r="G563" s="193"/>
      <c r="H563" s="193"/>
    </row>
    <row r="564" spans="1:8" ht="33.75" customHeight="1">
      <c r="A564" s="177"/>
      <c r="B564" s="177"/>
      <c r="C564" s="193"/>
      <c r="D564" s="177"/>
      <c r="E564" s="193"/>
      <c r="F564" s="193"/>
      <c r="G564" s="193"/>
      <c r="H564" s="193"/>
    </row>
    <row r="565" spans="1:8" ht="33.75" customHeight="1">
      <c r="A565" s="177"/>
      <c r="B565" s="177"/>
      <c r="C565" s="193"/>
      <c r="D565" s="177"/>
      <c r="E565" s="193"/>
      <c r="F565" s="193"/>
      <c r="G565" s="193"/>
      <c r="H565" s="193"/>
    </row>
    <row r="566" spans="1:8" ht="33.75" customHeight="1">
      <c r="A566" s="177"/>
      <c r="B566" s="177"/>
      <c r="C566" s="193"/>
      <c r="D566" s="177"/>
      <c r="E566" s="193"/>
      <c r="F566" s="193"/>
      <c r="G566" s="193"/>
      <c r="H566" s="193"/>
    </row>
    <row r="567" spans="1:8" ht="33.75" customHeight="1">
      <c r="A567" s="177"/>
      <c r="B567" s="177"/>
      <c r="C567" s="193"/>
      <c r="D567" s="177"/>
      <c r="E567" s="193"/>
      <c r="F567" s="193"/>
      <c r="G567" s="193"/>
      <c r="H567" s="193"/>
    </row>
    <row r="568" spans="1:8" ht="33.75" customHeight="1">
      <c r="A568" s="177"/>
      <c r="B568" s="177"/>
      <c r="C568" s="193"/>
      <c r="D568" s="177"/>
      <c r="E568" s="193"/>
      <c r="F568" s="193"/>
      <c r="G568" s="193"/>
      <c r="H568" s="193"/>
    </row>
    <row r="569" spans="1:8" ht="33.75" customHeight="1">
      <c r="A569" s="177"/>
      <c r="B569" s="177"/>
      <c r="C569" s="193"/>
      <c r="D569" s="177"/>
      <c r="E569" s="193"/>
      <c r="F569" s="193"/>
      <c r="G569" s="193"/>
      <c r="H569" s="193"/>
    </row>
    <row r="570" spans="1:8" ht="33.75" customHeight="1">
      <c r="A570" s="177"/>
      <c r="B570" s="177"/>
      <c r="C570" s="193"/>
      <c r="D570" s="177"/>
      <c r="E570" s="193"/>
      <c r="F570" s="193"/>
      <c r="G570" s="193"/>
      <c r="H570" s="193"/>
    </row>
    <row r="571" spans="1:8" ht="33.75" customHeight="1">
      <c r="A571" s="177"/>
      <c r="B571" s="177"/>
      <c r="C571" s="193"/>
      <c r="D571" s="177"/>
      <c r="E571" s="193"/>
      <c r="F571" s="193"/>
      <c r="G571" s="193"/>
      <c r="H571" s="193"/>
    </row>
    <row r="572" spans="1:8" ht="33.75" customHeight="1">
      <c r="A572" s="177"/>
      <c r="B572" s="177"/>
      <c r="C572" s="193"/>
      <c r="D572" s="177"/>
      <c r="E572" s="193"/>
      <c r="F572" s="193"/>
      <c r="G572" s="193"/>
      <c r="H572" s="193"/>
    </row>
    <row r="573" spans="1:8" ht="33.75" customHeight="1">
      <c r="A573" s="177"/>
      <c r="B573" s="177"/>
      <c r="C573" s="193"/>
      <c r="D573" s="177"/>
      <c r="E573" s="193"/>
      <c r="F573" s="193"/>
      <c r="G573" s="193"/>
      <c r="H573" s="193"/>
    </row>
    <row r="574" spans="1:8" ht="33.75" customHeight="1">
      <c r="A574" s="177"/>
      <c r="B574" s="177"/>
      <c r="C574" s="193"/>
      <c r="D574" s="177"/>
      <c r="E574" s="193"/>
      <c r="F574" s="193"/>
      <c r="G574" s="193"/>
      <c r="H574" s="193"/>
    </row>
    <row r="575" spans="1:8" ht="33.75" customHeight="1">
      <c r="A575" s="177"/>
      <c r="B575" s="177"/>
      <c r="C575" s="193"/>
      <c r="D575" s="177"/>
      <c r="E575" s="193"/>
      <c r="F575" s="193"/>
      <c r="G575" s="193"/>
      <c r="H575" s="193"/>
    </row>
    <row r="576" spans="1:8" ht="33.75" customHeight="1">
      <c r="A576" s="177"/>
      <c r="B576" s="177"/>
      <c r="C576" s="193"/>
      <c r="D576" s="177"/>
      <c r="E576" s="193"/>
      <c r="F576" s="193"/>
      <c r="G576" s="193"/>
      <c r="H576" s="193"/>
    </row>
    <row r="577" spans="1:8" ht="33.75" customHeight="1">
      <c r="A577" s="177"/>
      <c r="B577" s="177"/>
      <c r="C577" s="193"/>
      <c r="D577" s="177"/>
      <c r="E577" s="193"/>
      <c r="F577" s="193"/>
      <c r="G577" s="193"/>
      <c r="H577" s="193"/>
    </row>
    <row r="578" spans="1:8" ht="33.75" customHeight="1">
      <c r="A578" s="177"/>
      <c r="B578" s="177"/>
      <c r="C578" s="193"/>
      <c r="D578" s="177"/>
      <c r="E578" s="193"/>
      <c r="F578" s="193"/>
      <c r="G578" s="193"/>
      <c r="H578" s="193"/>
    </row>
    <row r="579" spans="1:8" ht="33.75" customHeight="1">
      <c r="A579" s="177"/>
      <c r="B579" s="177"/>
      <c r="C579" s="193"/>
      <c r="D579" s="177"/>
      <c r="E579" s="193"/>
      <c r="F579" s="193"/>
      <c r="G579" s="193"/>
      <c r="H579" s="193"/>
    </row>
    <row r="580" spans="1:8" ht="33.75" customHeight="1">
      <c r="A580" s="177"/>
      <c r="B580" s="177"/>
      <c r="C580" s="193"/>
      <c r="D580" s="177"/>
      <c r="E580" s="193"/>
      <c r="F580" s="193"/>
      <c r="G580" s="193"/>
      <c r="H580" s="193"/>
    </row>
    <row r="581" spans="1:8" ht="33.75" customHeight="1">
      <c r="A581" s="177"/>
      <c r="B581" s="177"/>
      <c r="C581" s="193"/>
      <c r="D581" s="177"/>
      <c r="E581" s="193"/>
      <c r="F581" s="193"/>
      <c r="G581" s="193"/>
      <c r="H581" s="193"/>
    </row>
    <row r="582" spans="1:8" ht="33.75" customHeight="1">
      <c r="A582" s="177"/>
      <c r="B582" s="177"/>
      <c r="C582" s="193"/>
      <c r="D582" s="177"/>
      <c r="E582" s="193"/>
      <c r="F582" s="193"/>
      <c r="G582" s="193"/>
      <c r="H582" s="193"/>
    </row>
    <row r="583" spans="1:8" ht="33.75" customHeight="1">
      <c r="A583" s="177"/>
      <c r="B583" s="177"/>
      <c r="C583" s="193"/>
      <c r="D583" s="177"/>
      <c r="E583" s="193"/>
      <c r="F583" s="193"/>
      <c r="G583" s="193"/>
      <c r="H583" s="193"/>
    </row>
    <row r="584" spans="1:8" ht="33.75" customHeight="1">
      <c r="A584" s="177"/>
      <c r="B584" s="177"/>
      <c r="C584" s="193"/>
      <c r="D584" s="177"/>
      <c r="E584" s="193"/>
      <c r="F584" s="193"/>
      <c r="G584" s="193"/>
      <c r="H584" s="193"/>
    </row>
    <row r="585" spans="1:8" ht="33.75" customHeight="1">
      <c r="A585" s="177"/>
      <c r="B585" s="177"/>
      <c r="C585" s="193"/>
      <c r="D585" s="177"/>
      <c r="E585" s="193"/>
      <c r="F585" s="193"/>
      <c r="G585" s="193"/>
      <c r="H585" s="193"/>
    </row>
    <row r="586" spans="1:8" ht="33.75" customHeight="1">
      <c r="A586" s="177"/>
      <c r="B586" s="177"/>
      <c r="C586" s="193"/>
      <c r="D586" s="177"/>
      <c r="E586" s="193"/>
      <c r="F586" s="193"/>
      <c r="G586" s="193"/>
      <c r="H586" s="193"/>
    </row>
    <row r="587" spans="1:8" ht="33.75" customHeight="1">
      <c r="A587" s="177"/>
      <c r="B587" s="177"/>
      <c r="C587" s="193"/>
      <c r="D587" s="177"/>
      <c r="E587" s="193"/>
      <c r="F587" s="193"/>
      <c r="G587" s="193"/>
      <c r="H587" s="193"/>
    </row>
    <row r="588" spans="1:8" ht="33.75" customHeight="1">
      <c r="A588" s="177"/>
      <c r="B588" s="177"/>
      <c r="C588" s="193"/>
      <c r="D588" s="177"/>
      <c r="E588" s="193"/>
      <c r="F588" s="193"/>
      <c r="G588" s="193"/>
      <c r="H588" s="193"/>
    </row>
    <row r="589" spans="1:8" ht="33.75" customHeight="1">
      <c r="A589" s="177"/>
      <c r="B589" s="177"/>
      <c r="C589" s="193"/>
      <c r="D589" s="177"/>
      <c r="E589" s="193"/>
      <c r="F589" s="193"/>
      <c r="G589" s="193"/>
      <c r="H589" s="193"/>
    </row>
    <row r="590" spans="1:8" ht="33.75" customHeight="1">
      <c r="A590" s="177"/>
      <c r="B590" s="177"/>
      <c r="C590" s="193"/>
      <c r="D590" s="177"/>
      <c r="E590" s="193"/>
      <c r="F590" s="193"/>
      <c r="G590" s="193"/>
      <c r="H590" s="193"/>
    </row>
    <row r="591" spans="1:8" ht="33.75" customHeight="1">
      <c r="A591" s="177"/>
      <c r="B591" s="177"/>
      <c r="C591" s="193"/>
      <c r="D591" s="177"/>
      <c r="E591" s="193"/>
      <c r="F591" s="193"/>
      <c r="G591" s="193"/>
      <c r="H591" s="193"/>
    </row>
    <row r="592" spans="1:8" ht="33.75" customHeight="1">
      <c r="A592" s="177"/>
      <c r="B592" s="177"/>
      <c r="C592" s="193"/>
      <c r="D592" s="177"/>
      <c r="E592" s="193"/>
      <c r="F592" s="193"/>
      <c r="G592" s="193"/>
      <c r="H592" s="193"/>
    </row>
    <row r="593" spans="1:8" ht="33.75" customHeight="1">
      <c r="A593" s="177"/>
      <c r="B593" s="177"/>
      <c r="C593" s="193"/>
      <c r="D593" s="177"/>
      <c r="E593" s="193"/>
      <c r="F593" s="193"/>
      <c r="G593" s="193"/>
      <c r="H593" s="193"/>
    </row>
    <row r="594" spans="1:8" ht="33.75" customHeight="1">
      <c r="A594" s="177"/>
      <c r="B594" s="177"/>
      <c r="C594" s="193"/>
      <c r="D594" s="177"/>
      <c r="E594" s="193"/>
      <c r="F594" s="193"/>
      <c r="G594" s="193"/>
      <c r="H594" s="193"/>
    </row>
    <row r="595" spans="1:8" ht="33.75" customHeight="1">
      <c r="A595" s="177"/>
      <c r="B595" s="177"/>
      <c r="C595" s="193"/>
      <c r="D595" s="177"/>
      <c r="E595" s="193"/>
      <c r="F595" s="193"/>
      <c r="G595" s="193"/>
      <c r="H595" s="193"/>
    </row>
    <row r="596" spans="1:8" ht="33.75" customHeight="1">
      <c r="A596" s="177"/>
      <c r="B596" s="177"/>
      <c r="C596" s="193"/>
      <c r="D596" s="177"/>
      <c r="E596" s="193"/>
      <c r="F596" s="193"/>
      <c r="G596" s="193"/>
      <c r="H596" s="193"/>
    </row>
    <row r="597" spans="1:8" ht="33.75" customHeight="1">
      <c r="A597" s="177"/>
      <c r="B597" s="177"/>
      <c r="C597" s="193"/>
      <c r="D597" s="177"/>
      <c r="E597" s="193"/>
      <c r="F597" s="193"/>
      <c r="G597" s="193"/>
      <c r="H597" s="193"/>
    </row>
    <row r="598" spans="1:8" ht="33.75" customHeight="1">
      <c r="A598" s="177"/>
      <c r="B598" s="177"/>
      <c r="C598" s="193"/>
      <c r="D598" s="177"/>
      <c r="E598" s="193"/>
      <c r="F598" s="193"/>
      <c r="G598" s="193"/>
      <c r="H598" s="193"/>
    </row>
    <row r="599" spans="1:8" ht="33.75" customHeight="1">
      <c r="A599" s="177"/>
      <c r="B599" s="177"/>
      <c r="C599" s="193"/>
      <c r="D599" s="177"/>
      <c r="E599" s="193"/>
      <c r="F599" s="193"/>
      <c r="G599" s="193"/>
      <c r="H599" s="193"/>
    </row>
    <row r="600" spans="1:8" ht="33.75" customHeight="1">
      <c r="A600" s="177"/>
      <c r="B600" s="177"/>
      <c r="C600" s="193"/>
      <c r="D600" s="177"/>
      <c r="E600" s="193"/>
      <c r="F600" s="193"/>
      <c r="G600" s="193"/>
      <c r="H600" s="193"/>
    </row>
    <row r="601" spans="1:8" ht="33.75" customHeight="1">
      <c r="A601" s="177"/>
      <c r="B601" s="177"/>
      <c r="C601" s="193"/>
      <c r="D601" s="177"/>
      <c r="E601" s="193"/>
      <c r="F601" s="193"/>
      <c r="G601" s="193"/>
      <c r="H601" s="193"/>
    </row>
    <row r="602" spans="1:8" ht="33.75" customHeight="1">
      <c r="A602" s="177"/>
      <c r="B602" s="177"/>
      <c r="C602" s="193"/>
      <c r="D602" s="177"/>
      <c r="E602" s="193"/>
      <c r="F602" s="193"/>
      <c r="G602" s="193"/>
      <c r="H602" s="193"/>
    </row>
    <row r="603" spans="1:8" ht="33.75" customHeight="1">
      <c r="A603" s="177"/>
      <c r="B603" s="177"/>
      <c r="C603" s="193"/>
      <c r="D603" s="177"/>
      <c r="E603" s="193"/>
      <c r="F603" s="193"/>
      <c r="G603" s="193"/>
      <c r="H603" s="193"/>
    </row>
    <row r="604" spans="1:8" ht="33.75" customHeight="1">
      <c r="A604" s="177"/>
      <c r="B604" s="177"/>
      <c r="C604" s="193"/>
      <c r="D604" s="177"/>
      <c r="E604" s="193"/>
      <c r="F604" s="193"/>
      <c r="G604" s="193"/>
      <c r="H604" s="193"/>
    </row>
    <row r="605" spans="1:8" ht="33.75" customHeight="1">
      <c r="A605" s="177"/>
      <c r="B605" s="177"/>
      <c r="C605" s="193"/>
      <c r="D605" s="177"/>
      <c r="E605" s="193"/>
      <c r="F605" s="193"/>
      <c r="G605" s="193"/>
      <c r="H605" s="193"/>
    </row>
    <row r="606" spans="1:8" ht="33.75" customHeight="1">
      <c r="A606" s="177"/>
      <c r="B606" s="177"/>
      <c r="C606" s="193"/>
      <c r="D606" s="177"/>
      <c r="E606" s="193"/>
      <c r="F606" s="193"/>
      <c r="G606" s="193"/>
      <c r="H606" s="193"/>
    </row>
    <row r="607" spans="1:8" ht="33.75" customHeight="1">
      <c r="A607" s="177"/>
      <c r="B607" s="177"/>
      <c r="C607" s="193"/>
      <c r="D607" s="177"/>
      <c r="E607" s="193"/>
      <c r="F607" s="193"/>
      <c r="G607" s="193"/>
      <c r="H607" s="193"/>
    </row>
    <row r="608" spans="1:8" ht="33.75" customHeight="1">
      <c r="A608" s="177"/>
      <c r="B608" s="177"/>
      <c r="C608" s="193"/>
      <c r="D608" s="177"/>
      <c r="E608" s="193"/>
      <c r="F608" s="193"/>
      <c r="G608" s="193"/>
      <c r="H608" s="193"/>
    </row>
    <row r="609" spans="1:8" ht="33.75" customHeight="1">
      <c r="A609" s="177"/>
      <c r="B609" s="177"/>
      <c r="C609" s="193"/>
      <c r="D609" s="177"/>
      <c r="E609" s="193"/>
      <c r="F609" s="193"/>
      <c r="G609" s="193"/>
      <c r="H609" s="193"/>
    </row>
    <row r="610" spans="1:8" ht="33.75" customHeight="1">
      <c r="A610" s="177"/>
      <c r="B610" s="177"/>
      <c r="C610" s="193"/>
      <c r="D610" s="177"/>
      <c r="E610" s="193"/>
      <c r="F610" s="193"/>
      <c r="G610" s="193"/>
      <c r="H610" s="193"/>
    </row>
    <row r="611" spans="1:8" ht="33.75" customHeight="1">
      <c r="A611" s="177"/>
      <c r="B611" s="177"/>
      <c r="C611" s="193"/>
      <c r="D611" s="177"/>
      <c r="E611" s="193"/>
      <c r="F611" s="193"/>
      <c r="G611" s="193"/>
      <c r="H611" s="193"/>
    </row>
    <row r="612" spans="1:8" ht="33.75" customHeight="1">
      <c r="A612" s="177"/>
      <c r="B612" s="177"/>
      <c r="C612" s="193"/>
      <c r="D612" s="177"/>
      <c r="E612" s="193"/>
      <c r="F612" s="193"/>
      <c r="G612" s="193"/>
      <c r="H612" s="193"/>
    </row>
    <row r="613" spans="1:8" ht="33.75" customHeight="1">
      <c r="A613" s="177"/>
      <c r="B613" s="177"/>
      <c r="C613" s="193"/>
      <c r="D613" s="177"/>
      <c r="E613" s="193"/>
      <c r="F613" s="193"/>
      <c r="G613" s="193"/>
      <c r="H613" s="193"/>
    </row>
    <row r="614" spans="1:8" ht="33.75" customHeight="1">
      <c r="A614" s="177"/>
      <c r="B614" s="177"/>
      <c r="C614" s="193"/>
      <c r="D614" s="177"/>
      <c r="E614" s="193"/>
      <c r="F614" s="193"/>
      <c r="G614" s="193"/>
      <c r="H614" s="193"/>
    </row>
    <row r="615" spans="1:8" ht="33.75" customHeight="1">
      <c r="A615" s="177"/>
      <c r="B615" s="177"/>
      <c r="C615" s="193"/>
      <c r="D615" s="177"/>
      <c r="E615" s="193"/>
      <c r="F615" s="193"/>
      <c r="G615" s="193"/>
      <c r="H615" s="193"/>
    </row>
    <row r="616" spans="1:8" ht="33.75" customHeight="1">
      <c r="A616" s="177"/>
      <c r="B616" s="177"/>
      <c r="C616" s="193"/>
      <c r="D616" s="177"/>
      <c r="E616" s="193"/>
      <c r="F616" s="193"/>
      <c r="G616" s="193"/>
      <c r="H616" s="193"/>
    </row>
    <row r="617" spans="1:8" ht="33.75" customHeight="1">
      <c r="A617" s="177"/>
      <c r="B617" s="177"/>
      <c r="C617" s="193"/>
      <c r="D617" s="177"/>
      <c r="E617" s="193"/>
      <c r="F617" s="193"/>
      <c r="G617" s="193"/>
      <c r="H617" s="193"/>
    </row>
    <row r="618" spans="1:8" ht="33.75" customHeight="1">
      <c r="A618" s="177"/>
      <c r="B618" s="177"/>
      <c r="C618" s="193"/>
      <c r="D618" s="177"/>
      <c r="E618" s="193"/>
      <c r="F618" s="193"/>
      <c r="G618" s="193"/>
      <c r="H618" s="193"/>
    </row>
    <row r="619" spans="1:8" ht="33.75" customHeight="1">
      <c r="A619" s="177"/>
      <c r="B619" s="177"/>
      <c r="C619" s="193"/>
      <c r="D619" s="177"/>
      <c r="E619" s="193"/>
      <c r="F619" s="193"/>
      <c r="G619" s="193"/>
      <c r="H619" s="193"/>
    </row>
    <row r="620" spans="1:8" ht="33.75" customHeight="1">
      <c r="A620" s="177"/>
      <c r="B620" s="177"/>
      <c r="C620" s="193"/>
      <c r="D620" s="177"/>
      <c r="E620" s="193"/>
      <c r="F620" s="193"/>
      <c r="G620" s="193"/>
      <c r="H620" s="193"/>
    </row>
    <row r="621" spans="1:8" ht="33.75" customHeight="1">
      <c r="A621" s="177"/>
      <c r="B621" s="177"/>
      <c r="C621" s="193"/>
      <c r="D621" s="177"/>
      <c r="E621" s="193"/>
      <c r="F621" s="193"/>
      <c r="G621" s="193"/>
      <c r="H621" s="193"/>
    </row>
    <row r="622" spans="1:8" ht="33.75" customHeight="1">
      <c r="A622" s="177"/>
      <c r="B622" s="177"/>
      <c r="C622" s="193"/>
      <c r="D622" s="177"/>
      <c r="E622" s="193"/>
      <c r="F622" s="193"/>
      <c r="G622" s="193"/>
      <c r="H622" s="193"/>
    </row>
    <row r="623" spans="1:8" ht="33.75" customHeight="1">
      <c r="A623" s="177"/>
      <c r="B623" s="177"/>
      <c r="C623" s="193"/>
      <c r="D623" s="177"/>
      <c r="E623" s="193"/>
      <c r="F623" s="193"/>
      <c r="G623" s="193"/>
      <c r="H623" s="193"/>
    </row>
    <row r="624" spans="1:8" ht="33.75" customHeight="1">
      <c r="A624" s="177"/>
      <c r="B624" s="177"/>
      <c r="C624" s="193"/>
      <c r="D624" s="177"/>
      <c r="E624" s="193"/>
      <c r="F624" s="193"/>
      <c r="G624" s="193"/>
      <c r="H624" s="193"/>
    </row>
    <row r="625" spans="1:8" ht="33.75" customHeight="1">
      <c r="A625" s="177"/>
      <c r="B625" s="177"/>
      <c r="C625" s="193"/>
      <c r="D625" s="177"/>
      <c r="E625" s="193"/>
      <c r="F625" s="193"/>
      <c r="G625" s="193"/>
      <c r="H625" s="193"/>
    </row>
    <row r="626" spans="1:8" ht="33.75" customHeight="1">
      <c r="A626" s="177"/>
      <c r="B626" s="177"/>
      <c r="C626" s="193"/>
      <c r="D626" s="177"/>
      <c r="E626" s="193"/>
      <c r="F626" s="193"/>
      <c r="G626" s="193"/>
      <c r="H626" s="193"/>
    </row>
    <row r="627" spans="1:8" ht="33.75" customHeight="1">
      <c r="A627" s="177"/>
      <c r="B627" s="177"/>
      <c r="C627" s="193"/>
      <c r="D627" s="177"/>
      <c r="E627" s="193"/>
      <c r="F627" s="193"/>
      <c r="G627" s="193"/>
      <c r="H627" s="193"/>
    </row>
    <row r="628" spans="1:8" ht="33.75" customHeight="1">
      <c r="A628" s="177"/>
      <c r="B628" s="177"/>
      <c r="C628" s="193"/>
      <c r="D628" s="177"/>
      <c r="E628" s="193"/>
      <c r="F628" s="193"/>
      <c r="G628" s="193"/>
      <c r="H628" s="193"/>
    </row>
    <row r="629" spans="1:8" ht="33.75" customHeight="1">
      <c r="A629" s="177"/>
      <c r="B629" s="177"/>
      <c r="C629" s="193"/>
      <c r="D629" s="177"/>
      <c r="E629" s="193"/>
      <c r="F629" s="193"/>
      <c r="G629" s="193"/>
      <c r="H629" s="193"/>
    </row>
    <row r="630" spans="1:8" ht="33.75" customHeight="1">
      <c r="A630" s="177"/>
      <c r="B630" s="177"/>
      <c r="C630" s="193"/>
      <c r="D630" s="177"/>
      <c r="E630" s="193"/>
      <c r="F630" s="193"/>
      <c r="G630" s="193"/>
      <c r="H630" s="193"/>
    </row>
    <row r="631" spans="1:8" ht="33.75" customHeight="1">
      <c r="A631" s="177"/>
      <c r="B631" s="177"/>
      <c r="C631" s="193"/>
      <c r="D631" s="177"/>
      <c r="E631" s="193"/>
      <c r="F631" s="193"/>
      <c r="G631" s="193"/>
      <c r="H631" s="193"/>
    </row>
    <row r="632" spans="1:8" ht="33.75" customHeight="1">
      <c r="A632" s="177"/>
      <c r="B632" s="177"/>
      <c r="C632" s="193"/>
      <c r="D632" s="177"/>
      <c r="E632" s="193"/>
      <c r="F632" s="193"/>
      <c r="G632" s="193"/>
      <c r="H632" s="193"/>
    </row>
    <row r="633" spans="1:8" ht="33.75" customHeight="1">
      <c r="A633" s="177"/>
      <c r="B633" s="177"/>
      <c r="C633" s="193"/>
      <c r="D633" s="177"/>
      <c r="E633" s="193"/>
      <c r="F633" s="193"/>
      <c r="G633" s="193"/>
      <c r="H633" s="193"/>
    </row>
    <row r="634" spans="1:8" ht="33.75" customHeight="1">
      <c r="A634" s="177"/>
      <c r="B634" s="177"/>
      <c r="C634" s="193"/>
      <c r="D634" s="177"/>
      <c r="E634" s="193"/>
      <c r="F634" s="193"/>
      <c r="G634" s="193"/>
      <c r="H634" s="193"/>
    </row>
    <row r="635" spans="1:8" ht="33.75" customHeight="1">
      <c r="A635" s="177"/>
      <c r="B635" s="177"/>
      <c r="C635" s="193"/>
      <c r="D635" s="177"/>
      <c r="E635" s="193"/>
      <c r="F635" s="193"/>
      <c r="G635" s="193"/>
      <c r="H635" s="193"/>
    </row>
    <row r="636" spans="1:8" ht="33.75" customHeight="1">
      <c r="A636" s="177"/>
      <c r="B636" s="177"/>
      <c r="C636" s="193"/>
      <c r="D636" s="177"/>
      <c r="E636" s="193"/>
      <c r="F636" s="193"/>
      <c r="G636" s="193"/>
      <c r="H636" s="193"/>
    </row>
    <row r="637" spans="1:8" ht="33.75" customHeight="1">
      <c r="A637" s="177"/>
      <c r="B637" s="177"/>
      <c r="C637" s="193"/>
      <c r="D637" s="177"/>
      <c r="E637" s="193"/>
      <c r="F637" s="193"/>
      <c r="G637" s="193"/>
      <c r="H637" s="193"/>
    </row>
    <row r="638" spans="1:8" ht="33.75" customHeight="1">
      <c r="A638" s="177"/>
      <c r="B638" s="177"/>
      <c r="C638" s="193"/>
      <c r="D638" s="177"/>
      <c r="E638" s="193"/>
      <c r="F638" s="193"/>
      <c r="G638" s="193"/>
      <c r="H638" s="193"/>
    </row>
    <row r="639" spans="1:8" ht="33.75" customHeight="1">
      <c r="A639" s="177"/>
      <c r="B639" s="177"/>
      <c r="C639" s="193"/>
      <c r="D639" s="177"/>
      <c r="E639" s="193"/>
      <c r="F639" s="193"/>
      <c r="G639" s="193"/>
      <c r="H639" s="193"/>
    </row>
    <row r="640" spans="1:8" ht="33.75" customHeight="1">
      <c r="A640" s="177"/>
      <c r="B640" s="177"/>
      <c r="C640" s="193"/>
      <c r="D640" s="177"/>
      <c r="E640" s="193"/>
      <c r="F640" s="193"/>
      <c r="G640" s="193"/>
      <c r="H640" s="193"/>
    </row>
    <row r="641" spans="1:8" ht="33.75" customHeight="1">
      <c r="A641" s="177"/>
      <c r="B641" s="177"/>
      <c r="C641" s="193"/>
      <c r="D641" s="177"/>
      <c r="E641" s="193"/>
      <c r="F641" s="193"/>
      <c r="G641" s="193"/>
      <c r="H641" s="193"/>
    </row>
    <row r="642" spans="1:8" ht="33.75" customHeight="1">
      <c r="A642" s="177"/>
      <c r="B642" s="177"/>
      <c r="C642" s="193"/>
      <c r="D642" s="177"/>
      <c r="E642" s="193"/>
      <c r="F642" s="193"/>
      <c r="G642" s="193"/>
      <c r="H642" s="193"/>
    </row>
    <row r="643" spans="1:8" ht="33.75" customHeight="1">
      <c r="A643" s="177"/>
      <c r="B643" s="177"/>
      <c r="C643" s="193"/>
      <c r="D643" s="177"/>
      <c r="E643" s="193"/>
      <c r="F643" s="193"/>
      <c r="G643" s="193"/>
      <c r="H643" s="193"/>
    </row>
    <row r="644" spans="1:8" ht="33.75" customHeight="1">
      <c r="A644" s="177"/>
      <c r="B644" s="177"/>
      <c r="C644" s="193"/>
      <c r="D644" s="177"/>
      <c r="E644" s="193"/>
      <c r="F644" s="193"/>
      <c r="G644" s="193"/>
      <c r="H644" s="193"/>
    </row>
    <row r="645" spans="1:8" ht="33.75" customHeight="1">
      <c r="A645" s="177"/>
      <c r="B645" s="177"/>
      <c r="C645" s="193"/>
      <c r="D645" s="177"/>
      <c r="E645" s="193"/>
      <c r="F645" s="193"/>
      <c r="G645" s="193"/>
      <c r="H645" s="193"/>
    </row>
    <row r="646" spans="1:8" ht="33.75" customHeight="1">
      <c r="A646" s="177"/>
      <c r="B646" s="177"/>
      <c r="C646" s="193"/>
      <c r="D646" s="177"/>
      <c r="E646" s="193"/>
      <c r="F646" s="193"/>
      <c r="G646" s="193"/>
      <c r="H646" s="193"/>
    </row>
    <row r="647" spans="1:8" ht="33.75" customHeight="1">
      <c r="A647" s="177"/>
      <c r="B647" s="177"/>
      <c r="C647" s="193"/>
      <c r="D647" s="177"/>
      <c r="E647" s="193"/>
      <c r="F647" s="193"/>
      <c r="G647" s="193"/>
      <c r="H647" s="193"/>
    </row>
    <row r="648" spans="1:8" ht="33.75" customHeight="1">
      <c r="A648" s="177"/>
      <c r="B648" s="177"/>
      <c r="C648" s="193"/>
      <c r="D648" s="177"/>
      <c r="E648" s="193"/>
      <c r="F648" s="193"/>
      <c r="G648" s="193"/>
      <c r="H648" s="193"/>
    </row>
    <row r="649" spans="1:8" ht="33.75" customHeight="1">
      <c r="A649" s="177"/>
      <c r="B649" s="177"/>
      <c r="C649" s="193"/>
      <c r="D649" s="177"/>
      <c r="E649" s="193"/>
      <c r="F649" s="193"/>
      <c r="G649" s="193"/>
      <c r="H649" s="193"/>
    </row>
    <row r="650" spans="1:8" ht="33.75" customHeight="1">
      <c r="A650" s="177"/>
      <c r="B650" s="177"/>
      <c r="C650" s="193"/>
      <c r="D650" s="177"/>
      <c r="E650" s="193"/>
      <c r="F650" s="193"/>
      <c r="G650" s="193"/>
      <c r="H650" s="193"/>
    </row>
    <row r="651" spans="1:8" ht="33.75" customHeight="1">
      <c r="A651" s="177"/>
      <c r="B651" s="177"/>
      <c r="C651" s="193"/>
      <c r="D651" s="177"/>
      <c r="E651" s="193"/>
      <c r="F651" s="193"/>
      <c r="G651" s="193"/>
      <c r="H651" s="193"/>
    </row>
    <row r="652" spans="1:8" ht="33.75" customHeight="1">
      <c r="A652" s="177"/>
      <c r="B652" s="177"/>
      <c r="C652" s="193"/>
      <c r="D652" s="177"/>
      <c r="E652" s="193"/>
      <c r="F652" s="193"/>
      <c r="G652" s="193"/>
      <c r="H652" s="193"/>
    </row>
    <row r="653" spans="1:8" ht="33.75" customHeight="1">
      <c r="A653" s="177"/>
      <c r="B653" s="177"/>
      <c r="C653" s="193"/>
      <c r="D653" s="177"/>
      <c r="E653" s="193"/>
      <c r="F653" s="193"/>
      <c r="G653" s="193"/>
      <c r="H653" s="193"/>
    </row>
    <row r="654" spans="1:8" ht="33.75" customHeight="1">
      <c r="A654" s="177"/>
      <c r="B654" s="177"/>
      <c r="C654" s="193"/>
      <c r="D654" s="177"/>
      <c r="E654" s="193"/>
      <c r="F654" s="193"/>
      <c r="G654" s="193"/>
      <c r="H654" s="193"/>
    </row>
    <row r="655" spans="1:8" ht="33.75" customHeight="1">
      <c r="A655" s="177"/>
      <c r="B655" s="177"/>
      <c r="C655" s="193"/>
      <c r="D655" s="177"/>
      <c r="E655" s="193"/>
      <c r="F655" s="193"/>
      <c r="G655" s="193"/>
      <c r="H655" s="193"/>
    </row>
    <row r="656" spans="1:8" ht="33.75" customHeight="1">
      <c r="A656" s="177"/>
      <c r="B656" s="177"/>
      <c r="C656" s="193"/>
      <c r="D656" s="177"/>
      <c r="E656" s="193"/>
      <c r="F656" s="193"/>
      <c r="G656" s="193"/>
      <c r="H656" s="193"/>
    </row>
    <row r="657" spans="1:8" ht="33.75" customHeight="1">
      <c r="A657" s="177"/>
      <c r="B657" s="177"/>
      <c r="C657" s="193"/>
      <c r="D657" s="177"/>
      <c r="E657" s="193"/>
      <c r="F657" s="193"/>
      <c r="G657" s="193"/>
      <c r="H657" s="193"/>
    </row>
    <row r="658" spans="1:8" ht="33.75" customHeight="1">
      <c r="A658" s="177"/>
      <c r="B658" s="177"/>
      <c r="C658" s="193"/>
      <c r="D658" s="177"/>
      <c r="E658" s="193"/>
      <c r="F658" s="193"/>
      <c r="G658" s="193"/>
      <c r="H658" s="193"/>
    </row>
    <row r="659" spans="1:8" ht="33.75" customHeight="1">
      <c r="A659" s="177"/>
      <c r="B659" s="177"/>
      <c r="C659" s="193"/>
      <c r="D659" s="177"/>
      <c r="E659" s="193"/>
      <c r="F659" s="193"/>
      <c r="G659" s="193"/>
      <c r="H659" s="193"/>
    </row>
    <row r="660" spans="1:8" ht="33.75" customHeight="1">
      <c r="A660" s="177"/>
      <c r="B660" s="177"/>
      <c r="C660" s="193"/>
      <c r="D660" s="177"/>
      <c r="E660" s="193"/>
      <c r="F660" s="193"/>
      <c r="G660" s="193"/>
      <c r="H660" s="193"/>
    </row>
    <row r="661" spans="1:8" ht="33.75" customHeight="1">
      <c r="A661" s="177"/>
      <c r="B661" s="177"/>
      <c r="C661" s="193"/>
      <c r="D661" s="177"/>
      <c r="E661" s="193"/>
      <c r="F661" s="193"/>
      <c r="G661" s="193"/>
      <c r="H661" s="193"/>
    </row>
    <row r="662" spans="1:8" ht="33.75" customHeight="1">
      <c r="A662" s="177"/>
      <c r="B662" s="177"/>
      <c r="C662" s="193"/>
      <c r="D662" s="177"/>
      <c r="E662" s="193"/>
      <c r="F662" s="193"/>
      <c r="G662" s="193"/>
      <c r="H662" s="193"/>
    </row>
    <row r="663" spans="1:8" ht="33.75" customHeight="1">
      <c r="A663" s="177"/>
      <c r="B663" s="177"/>
      <c r="C663" s="193"/>
      <c r="D663" s="177"/>
      <c r="E663" s="193"/>
      <c r="F663" s="193"/>
      <c r="G663" s="193"/>
      <c r="H663" s="193"/>
    </row>
    <row r="664" spans="1:8" ht="33.75" customHeight="1">
      <c r="A664" s="177"/>
      <c r="B664" s="177"/>
      <c r="C664" s="193"/>
      <c r="D664" s="177"/>
      <c r="E664" s="193"/>
      <c r="F664" s="193"/>
      <c r="G664" s="193"/>
      <c r="H664" s="193"/>
    </row>
    <row r="665" spans="1:8" ht="33.75" customHeight="1">
      <c r="A665" s="177"/>
      <c r="B665" s="177"/>
      <c r="C665" s="193"/>
      <c r="D665" s="177"/>
      <c r="E665" s="193"/>
      <c r="F665" s="193"/>
      <c r="G665" s="193"/>
      <c r="H665" s="193"/>
    </row>
    <row r="666" spans="1:8" ht="33.75" customHeight="1">
      <c r="A666" s="177"/>
      <c r="B666" s="177"/>
      <c r="C666" s="193"/>
      <c r="D666" s="177"/>
      <c r="E666" s="193"/>
      <c r="F666" s="193"/>
      <c r="G666" s="193"/>
      <c r="H666" s="193"/>
    </row>
    <row r="667" spans="1:8" ht="33.75" customHeight="1">
      <c r="A667" s="177"/>
      <c r="B667" s="177"/>
      <c r="C667" s="193"/>
      <c r="D667" s="177"/>
      <c r="E667" s="193"/>
      <c r="F667" s="193"/>
      <c r="G667" s="193"/>
      <c r="H667" s="193"/>
    </row>
    <row r="668" spans="1:8" ht="33.75" customHeight="1">
      <c r="A668" s="177"/>
      <c r="B668" s="177"/>
      <c r="C668" s="193"/>
      <c r="D668" s="177"/>
      <c r="E668" s="193"/>
      <c r="F668" s="193"/>
      <c r="G668" s="193"/>
      <c r="H668" s="193"/>
    </row>
    <row r="669" spans="1:8" ht="33.75" customHeight="1">
      <c r="A669" s="177"/>
      <c r="B669" s="177"/>
      <c r="C669" s="193"/>
      <c r="D669" s="177"/>
      <c r="E669" s="193"/>
      <c r="F669" s="193"/>
      <c r="G669" s="193"/>
      <c r="H669" s="193"/>
    </row>
    <row r="670" spans="1:8" ht="33.75" customHeight="1">
      <c r="A670" s="177"/>
      <c r="B670" s="177"/>
      <c r="C670" s="193"/>
      <c r="D670" s="177"/>
      <c r="E670" s="193"/>
      <c r="F670" s="193"/>
      <c r="G670" s="193"/>
      <c r="H670" s="193"/>
    </row>
    <row r="671" spans="1:8" ht="33.75" customHeight="1">
      <c r="A671" s="177"/>
      <c r="B671" s="177"/>
      <c r="C671" s="193"/>
      <c r="D671" s="177"/>
      <c r="E671" s="193"/>
      <c r="F671" s="193"/>
      <c r="G671" s="193"/>
      <c r="H671" s="193"/>
    </row>
    <row r="672" spans="1:8" ht="33.75" customHeight="1">
      <c r="A672" s="177"/>
      <c r="B672" s="177"/>
      <c r="C672" s="193"/>
      <c r="D672" s="177"/>
      <c r="E672" s="193"/>
      <c r="F672" s="193"/>
      <c r="G672" s="193"/>
      <c r="H672" s="193"/>
    </row>
    <row r="673" spans="1:8" ht="33.75" customHeight="1">
      <c r="A673" s="177"/>
      <c r="B673" s="177"/>
      <c r="C673" s="193"/>
      <c r="D673" s="177"/>
      <c r="E673" s="193"/>
      <c r="F673" s="193"/>
      <c r="G673" s="193"/>
      <c r="H673" s="193"/>
    </row>
    <row r="674" spans="1:8" ht="33.75" customHeight="1">
      <c r="A674" s="177"/>
      <c r="B674" s="177"/>
      <c r="C674" s="193"/>
      <c r="D674" s="177"/>
      <c r="E674" s="193"/>
      <c r="F674" s="193"/>
      <c r="G674" s="193"/>
      <c r="H674" s="193"/>
    </row>
    <row r="675" spans="1:8" ht="33.75" customHeight="1">
      <c r="A675" s="177"/>
      <c r="B675" s="177"/>
      <c r="C675" s="193"/>
      <c r="D675" s="177"/>
      <c r="E675" s="193"/>
      <c r="F675" s="193"/>
      <c r="G675" s="193"/>
      <c r="H675" s="193"/>
    </row>
    <row r="676" spans="1:8" ht="33.75" customHeight="1">
      <c r="A676" s="177"/>
      <c r="B676" s="177"/>
      <c r="C676" s="193"/>
      <c r="D676" s="177"/>
      <c r="E676" s="193"/>
      <c r="F676" s="193"/>
      <c r="G676" s="193"/>
      <c r="H676" s="193"/>
    </row>
    <row r="677" spans="1:8" ht="33.75" customHeight="1">
      <c r="A677" s="177"/>
      <c r="B677" s="177"/>
      <c r="C677" s="193"/>
      <c r="D677" s="177"/>
      <c r="E677" s="193"/>
      <c r="F677" s="193"/>
      <c r="G677" s="193"/>
      <c r="H677" s="193"/>
    </row>
    <row r="678" spans="1:8" ht="33.75" customHeight="1">
      <c r="A678" s="177"/>
      <c r="B678" s="177"/>
      <c r="C678" s="193"/>
      <c r="D678" s="177"/>
      <c r="E678" s="193"/>
      <c r="F678" s="193"/>
      <c r="G678" s="193"/>
      <c r="H678" s="193"/>
    </row>
    <row r="679" spans="1:8" ht="33.75" customHeight="1">
      <c r="A679" s="177"/>
      <c r="B679" s="177"/>
      <c r="C679" s="193"/>
      <c r="D679" s="177"/>
      <c r="E679" s="193"/>
      <c r="F679" s="193"/>
      <c r="G679" s="193"/>
      <c r="H679" s="193"/>
    </row>
    <row r="680" spans="1:8" ht="33.75" customHeight="1">
      <c r="A680" s="177"/>
      <c r="B680" s="177"/>
      <c r="C680" s="193"/>
      <c r="D680" s="177"/>
      <c r="E680" s="193"/>
      <c r="F680" s="193"/>
      <c r="G680" s="193"/>
      <c r="H680" s="193"/>
    </row>
    <row r="681" spans="1:8" ht="33.75" customHeight="1">
      <c r="A681" s="177"/>
      <c r="B681" s="177"/>
      <c r="C681" s="193"/>
      <c r="D681" s="177"/>
      <c r="E681" s="193"/>
      <c r="F681" s="193"/>
      <c r="G681" s="193"/>
      <c r="H681" s="193"/>
    </row>
    <row r="682" spans="1:8" ht="33.75" customHeight="1">
      <c r="A682" s="177"/>
      <c r="B682" s="177"/>
      <c r="C682" s="193"/>
      <c r="D682" s="177"/>
      <c r="E682" s="193"/>
      <c r="F682" s="193"/>
      <c r="G682" s="193"/>
      <c r="H682" s="193"/>
    </row>
    <row r="683" spans="1:8" ht="33.75" customHeight="1">
      <c r="A683" s="177"/>
      <c r="B683" s="177"/>
      <c r="C683" s="193"/>
      <c r="D683" s="177"/>
      <c r="E683" s="193"/>
      <c r="F683" s="193"/>
      <c r="G683" s="193"/>
      <c r="H683" s="193"/>
    </row>
    <row r="684" spans="1:8" ht="33.75" customHeight="1">
      <c r="A684" s="177"/>
      <c r="B684" s="177"/>
      <c r="C684" s="193"/>
      <c r="D684" s="177"/>
      <c r="E684" s="193"/>
      <c r="F684" s="193"/>
      <c r="G684" s="193"/>
      <c r="H684" s="193"/>
    </row>
    <row r="685" spans="1:8" ht="33.75" customHeight="1">
      <c r="A685" s="177"/>
      <c r="B685" s="177"/>
      <c r="C685" s="193"/>
      <c r="D685" s="177"/>
      <c r="E685" s="193"/>
      <c r="F685" s="193"/>
      <c r="G685" s="193"/>
      <c r="H685" s="193"/>
    </row>
    <row r="686" spans="1:8" ht="33.75" customHeight="1">
      <c r="A686" s="177"/>
      <c r="B686" s="177"/>
      <c r="C686" s="193"/>
      <c r="D686" s="177"/>
      <c r="E686" s="193"/>
      <c r="F686" s="193"/>
      <c r="G686" s="193"/>
      <c r="H686" s="193"/>
    </row>
    <row r="687" spans="1:8" ht="33.75" customHeight="1">
      <c r="A687" s="177"/>
      <c r="B687" s="177"/>
      <c r="C687" s="193"/>
      <c r="D687" s="177"/>
      <c r="E687" s="193"/>
      <c r="F687" s="193"/>
      <c r="G687" s="193"/>
      <c r="H687" s="193"/>
    </row>
    <row r="688" spans="1:8" ht="33.75" customHeight="1">
      <c r="A688" s="177"/>
      <c r="B688" s="177"/>
      <c r="C688" s="193"/>
      <c r="D688" s="177"/>
      <c r="E688" s="193"/>
      <c r="F688" s="193"/>
      <c r="G688" s="193"/>
      <c r="H688" s="193"/>
    </row>
    <row r="689" spans="1:8" ht="33.75" customHeight="1">
      <c r="A689" s="177"/>
      <c r="B689" s="177"/>
      <c r="C689" s="193"/>
      <c r="D689" s="177"/>
      <c r="E689" s="193"/>
      <c r="F689" s="193"/>
      <c r="G689" s="193"/>
      <c r="H689" s="193"/>
    </row>
    <row r="690" spans="1:8" ht="33.75" customHeight="1">
      <c r="A690" s="177"/>
      <c r="B690" s="177"/>
      <c r="C690" s="193"/>
      <c r="D690" s="177"/>
      <c r="E690" s="193"/>
      <c r="F690" s="193"/>
      <c r="G690" s="193"/>
      <c r="H690" s="193"/>
    </row>
    <row r="691" spans="1:8" ht="33.75" customHeight="1">
      <c r="A691" s="177"/>
      <c r="B691" s="177"/>
      <c r="C691" s="193"/>
      <c r="D691" s="177"/>
      <c r="E691" s="193"/>
      <c r="F691" s="193"/>
      <c r="G691" s="193"/>
      <c r="H691" s="193"/>
    </row>
    <row r="692" spans="1:8" ht="33.75" customHeight="1">
      <c r="A692" s="177"/>
      <c r="B692" s="177"/>
      <c r="C692" s="193"/>
      <c r="D692" s="177"/>
      <c r="E692" s="193"/>
      <c r="F692" s="193"/>
      <c r="G692" s="193"/>
      <c r="H692" s="193"/>
    </row>
    <row r="693" spans="1:8" ht="33.75" customHeight="1">
      <c r="A693" s="177"/>
      <c r="B693" s="177"/>
      <c r="C693" s="193"/>
      <c r="D693" s="177"/>
      <c r="E693" s="193"/>
      <c r="F693" s="193"/>
      <c r="G693" s="193"/>
      <c r="H693" s="193"/>
    </row>
    <row r="694" spans="1:8" ht="33.75" customHeight="1">
      <c r="A694" s="177"/>
      <c r="B694" s="177"/>
      <c r="C694" s="193"/>
      <c r="D694" s="177"/>
      <c r="E694" s="193"/>
      <c r="F694" s="193"/>
      <c r="G694" s="193"/>
      <c r="H694" s="193"/>
    </row>
    <row r="695" spans="1:8" ht="33.75" customHeight="1">
      <c r="A695" s="177"/>
      <c r="B695" s="177"/>
      <c r="C695" s="193"/>
      <c r="D695" s="177"/>
      <c r="E695" s="193"/>
      <c r="F695" s="193"/>
      <c r="G695" s="193"/>
      <c r="H695" s="193"/>
    </row>
    <row r="696" spans="1:8" ht="33.75" customHeight="1">
      <c r="A696" s="177"/>
      <c r="B696" s="177"/>
      <c r="C696" s="193"/>
      <c r="D696" s="177"/>
      <c r="E696" s="193"/>
      <c r="F696" s="193"/>
      <c r="G696" s="193"/>
      <c r="H696" s="193"/>
    </row>
    <row r="697" spans="1:8" ht="33.75" customHeight="1">
      <c r="A697" s="177"/>
      <c r="B697" s="177"/>
      <c r="C697" s="193"/>
      <c r="D697" s="177"/>
      <c r="E697" s="193"/>
      <c r="F697" s="193"/>
      <c r="G697" s="193"/>
      <c r="H697" s="193"/>
    </row>
    <row r="698" spans="1:8" ht="33.75" customHeight="1">
      <c r="A698" s="177"/>
      <c r="B698" s="177"/>
      <c r="C698" s="193"/>
      <c r="D698" s="177"/>
      <c r="E698" s="193"/>
      <c r="F698" s="193"/>
      <c r="G698" s="193"/>
      <c r="H698" s="193"/>
    </row>
    <row r="699" spans="1:8" ht="33.75" customHeight="1">
      <c r="A699" s="177"/>
      <c r="B699" s="177"/>
      <c r="C699" s="193"/>
      <c r="D699" s="177"/>
      <c r="E699" s="193"/>
      <c r="F699" s="193"/>
      <c r="G699" s="193"/>
      <c r="H699" s="193"/>
    </row>
    <row r="700" spans="1:8" ht="33.75" customHeight="1">
      <c r="A700" s="177"/>
      <c r="B700" s="177"/>
      <c r="C700" s="193"/>
      <c r="D700" s="177"/>
      <c r="E700" s="193"/>
      <c r="F700" s="193"/>
      <c r="G700" s="193"/>
      <c r="H700" s="193"/>
    </row>
    <row r="701" spans="1:8" ht="33.75" customHeight="1">
      <c r="A701" s="177"/>
      <c r="B701" s="177"/>
      <c r="C701" s="193"/>
      <c r="D701" s="177"/>
      <c r="E701" s="193"/>
      <c r="F701" s="193"/>
      <c r="G701" s="193"/>
      <c r="H701" s="193"/>
    </row>
    <row r="702" spans="1:8" ht="33.75" customHeight="1">
      <c r="A702" s="177"/>
      <c r="B702" s="177"/>
      <c r="C702" s="193"/>
      <c r="D702" s="177"/>
      <c r="E702" s="193"/>
      <c r="F702" s="193"/>
      <c r="G702" s="193"/>
      <c r="H702" s="193"/>
    </row>
    <row r="703" spans="1:8" ht="33.75" customHeight="1">
      <c r="A703" s="177"/>
      <c r="B703" s="177"/>
      <c r="C703" s="193"/>
      <c r="D703" s="177"/>
      <c r="E703" s="193"/>
      <c r="F703" s="193"/>
      <c r="G703" s="193"/>
      <c r="H703" s="193"/>
    </row>
    <row r="704" spans="1:8" ht="33.75" customHeight="1">
      <c r="A704" s="177"/>
      <c r="B704" s="177"/>
      <c r="C704" s="193"/>
      <c r="D704" s="177"/>
      <c r="E704" s="193"/>
      <c r="F704" s="193"/>
      <c r="G704" s="193"/>
      <c r="H704" s="193"/>
    </row>
    <row r="705" spans="1:8" ht="33.75" customHeight="1">
      <c r="A705" s="177"/>
      <c r="B705" s="177"/>
      <c r="C705" s="193"/>
      <c r="D705" s="177"/>
      <c r="E705" s="193"/>
      <c r="F705" s="193"/>
      <c r="G705" s="193"/>
      <c r="H705" s="193"/>
    </row>
    <row r="706" spans="1:8" ht="33.75" customHeight="1">
      <c r="A706" s="177"/>
      <c r="B706" s="177"/>
      <c r="C706" s="193"/>
      <c r="D706" s="177"/>
      <c r="E706" s="193"/>
      <c r="F706" s="193"/>
      <c r="G706" s="193"/>
      <c r="H706" s="193"/>
    </row>
    <row r="707" spans="1:8" ht="33.75" customHeight="1">
      <c r="A707" s="177"/>
      <c r="B707" s="177"/>
      <c r="C707" s="193"/>
      <c r="D707" s="177"/>
      <c r="E707" s="193"/>
      <c r="F707" s="193"/>
      <c r="G707" s="193"/>
      <c r="H707" s="193"/>
    </row>
    <row r="708" spans="1:8" ht="33.75" customHeight="1">
      <c r="A708" s="177"/>
      <c r="B708" s="177"/>
      <c r="C708" s="193"/>
      <c r="D708" s="177"/>
      <c r="E708" s="193"/>
      <c r="F708" s="193"/>
      <c r="G708" s="193"/>
      <c r="H708" s="193"/>
    </row>
    <row r="709" spans="1:8" ht="33.75" customHeight="1">
      <c r="A709" s="177"/>
      <c r="B709" s="177"/>
      <c r="C709" s="193"/>
      <c r="D709" s="177"/>
      <c r="E709" s="193"/>
      <c r="F709" s="193"/>
      <c r="G709" s="193"/>
      <c r="H709" s="193"/>
    </row>
    <row r="710" spans="1:8" ht="33.75" customHeight="1">
      <c r="A710" s="177"/>
      <c r="B710" s="177"/>
      <c r="C710" s="193"/>
      <c r="D710" s="177"/>
      <c r="E710" s="193"/>
      <c r="F710" s="193"/>
      <c r="G710" s="193"/>
      <c r="H710" s="193"/>
    </row>
    <row r="711" spans="1:8" ht="33.75" customHeight="1">
      <c r="A711" s="177"/>
      <c r="B711" s="177"/>
      <c r="C711" s="193"/>
      <c r="D711" s="177"/>
      <c r="E711" s="193"/>
      <c r="F711" s="193"/>
      <c r="G711" s="193"/>
      <c r="H711" s="193"/>
    </row>
    <row r="712" spans="1:8" ht="33.75" customHeight="1">
      <c r="A712" s="177"/>
      <c r="B712" s="177"/>
      <c r="C712" s="193"/>
      <c r="D712" s="177"/>
      <c r="E712" s="193"/>
      <c r="F712" s="193"/>
      <c r="G712" s="193"/>
      <c r="H712" s="193"/>
    </row>
    <row r="713" spans="1:8" ht="33.75" customHeight="1">
      <c r="A713" s="177"/>
      <c r="B713" s="177"/>
      <c r="C713" s="193"/>
      <c r="D713" s="177"/>
      <c r="E713" s="193"/>
      <c r="F713" s="193"/>
      <c r="G713" s="193"/>
      <c r="H713" s="193"/>
    </row>
    <row r="714" spans="1:8" ht="33.75" customHeight="1">
      <c r="A714" s="177"/>
      <c r="B714" s="177"/>
      <c r="C714" s="193"/>
      <c r="D714" s="177"/>
      <c r="E714" s="193"/>
      <c r="F714" s="193"/>
      <c r="G714" s="193"/>
      <c r="H714" s="193"/>
    </row>
    <row r="715" spans="1:8" ht="33.75" customHeight="1">
      <c r="A715" s="177"/>
      <c r="B715" s="177"/>
      <c r="C715" s="193"/>
      <c r="D715" s="177"/>
      <c r="E715" s="193"/>
      <c r="F715" s="193"/>
      <c r="G715" s="193"/>
      <c r="H715" s="193"/>
    </row>
    <row r="716" spans="1:8" ht="33.75" customHeight="1">
      <c r="A716" s="177"/>
      <c r="B716" s="177"/>
      <c r="C716" s="193"/>
      <c r="D716" s="177"/>
      <c r="E716" s="193"/>
      <c r="F716" s="193"/>
      <c r="G716" s="193"/>
      <c r="H716" s="193"/>
    </row>
    <row r="717" spans="1:8" ht="33.75" customHeight="1">
      <c r="A717" s="177"/>
      <c r="B717" s="177"/>
      <c r="C717" s="193"/>
      <c r="D717" s="177"/>
      <c r="E717" s="193"/>
      <c r="F717" s="193"/>
      <c r="G717" s="193"/>
      <c r="H717" s="193"/>
    </row>
    <row r="718" spans="1:8" ht="33.75" customHeight="1">
      <c r="A718" s="177"/>
      <c r="B718" s="177"/>
      <c r="C718" s="193"/>
      <c r="D718" s="177"/>
      <c r="E718" s="193"/>
      <c r="F718" s="193"/>
      <c r="G718" s="193"/>
      <c r="H718" s="193"/>
    </row>
    <row r="719" spans="1:8" ht="33.75" customHeight="1">
      <c r="A719" s="177"/>
      <c r="B719" s="177"/>
      <c r="C719" s="193"/>
      <c r="D719" s="177"/>
      <c r="E719" s="193"/>
      <c r="F719" s="193"/>
      <c r="G719" s="193"/>
      <c r="H719" s="193"/>
    </row>
    <row r="720" spans="1:8" ht="33.75" customHeight="1">
      <c r="A720" s="177"/>
      <c r="B720" s="177"/>
      <c r="C720" s="193"/>
      <c r="D720" s="177"/>
      <c r="E720" s="193"/>
      <c r="F720" s="193"/>
      <c r="G720" s="193"/>
      <c r="H720" s="193"/>
    </row>
    <row r="721" spans="1:8" ht="33.75" customHeight="1">
      <c r="A721" s="177"/>
      <c r="B721" s="177"/>
      <c r="C721" s="193"/>
      <c r="D721" s="177"/>
      <c r="E721" s="193"/>
      <c r="F721" s="193"/>
      <c r="G721" s="193"/>
      <c r="H721" s="193"/>
    </row>
    <row r="722" spans="1:8" ht="33.75" customHeight="1">
      <c r="A722" s="177"/>
      <c r="B722" s="177"/>
      <c r="C722" s="193"/>
      <c r="D722" s="177"/>
      <c r="E722" s="193"/>
      <c r="F722" s="193"/>
      <c r="G722" s="193"/>
      <c r="H722" s="193"/>
    </row>
    <row r="723" spans="1:8" ht="33.75" customHeight="1">
      <c r="A723" s="177"/>
      <c r="B723" s="177"/>
      <c r="C723" s="193"/>
      <c r="D723" s="177"/>
      <c r="E723" s="193"/>
      <c r="F723" s="193"/>
      <c r="G723" s="193"/>
      <c r="H723" s="193"/>
    </row>
    <row r="724" spans="1:8" ht="33.75" customHeight="1">
      <c r="A724" s="177"/>
      <c r="B724" s="177"/>
      <c r="C724" s="193"/>
      <c r="D724" s="177"/>
      <c r="E724" s="193"/>
      <c r="F724" s="193"/>
      <c r="G724" s="193"/>
      <c r="H724" s="193"/>
    </row>
    <row r="725" spans="1:8" ht="33.75" customHeight="1">
      <c r="A725" s="177"/>
      <c r="B725" s="177"/>
      <c r="C725" s="193"/>
      <c r="D725" s="177"/>
      <c r="E725" s="193"/>
      <c r="F725" s="193"/>
      <c r="G725" s="193"/>
      <c r="H725" s="193"/>
    </row>
    <row r="726" spans="1:8" ht="33.75" customHeight="1">
      <c r="A726" s="177"/>
      <c r="B726" s="177"/>
      <c r="C726" s="193"/>
      <c r="D726" s="177"/>
      <c r="E726" s="193"/>
      <c r="F726" s="193"/>
      <c r="G726" s="193"/>
      <c r="H726" s="193"/>
    </row>
    <row r="727" spans="1:8" ht="33.75" customHeight="1">
      <c r="A727" s="177"/>
      <c r="B727" s="177"/>
      <c r="C727" s="193"/>
      <c r="D727" s="177"/>
      <c r="E727" s="193"/>
      <c r="F727" s="193"/>
      <c r="G727" s="193"/>
      <c r="H727" s="193"/>
    </row>
    <row r="728" spans="1:8" ht="33.75" customHeight="1">
      <c r="A728" s="177"/>
      <c r="B728" s="177"/>
      <c r="C728" s="193"/>
      <c r="D728" s="177"/>
      <c r="E728" s="193"/>
      <c r="F728" s="193"/>
      <c r="G728" s="193"/>
      <c r="H728" s="193"/>
    </row>
    <row r="729" spans="1:8" ht="33.75" customHeight="1">
      <c r="A729" s="177"/>
      <c r="B729" s="177"/>
      <c r="C729" s="193"/>
      <c r="D729" s="177"/>
      <c r="E729" s="193"/>
      <c r="F729" s="193"/>
      <c r="G729" s="193"/>
      <c r="H729" s="193"/>
    </row>
    <row r="730" spans="1:8" ht="33.75" customHeight="1">
      <c r="A730" s="177"/>
      <c r="B730" s="177"/>
      <c r="C730" s="193"/>
      <c r="D730" s="177"/>
      <c r="E730" s="193"/>
      <c r="F730" s="193"/>
      <c r="G730" s="193"/>
      <c r="H730" s="193"/>
    </row>
    <row r="731" spans="1:8" ht="33.75" customHeight="1">
      <c r="A731" s="177"/>
      <c r="B731" s="177"/>
      <c r="C731" s="193"/>
      <c r="D731" s="177"/>
      <c r="E731" s="193"/>
      <c r="F731" s="193"/>
      <c r="G731" s="193"/>
      <c r="H731" s="193"/>
    </row>
    <row r="732" spans="1:8" ht="33.75" customHeight="1">
      <c r="A732" s="177"/>
      <c r="B732" s="177"/>
      <c r="C732" s="193"/>
      <c r="D732" s="177"/>
      <c r="E732" s="193"/>
      <c r="F732" s="193"/>
      <c r="G732" s="193"/>
      <c r="H732" s="193"/>
    </row>
    <row r="733" spans="1:8" ht="33.75" customHeight="1">
      <c r="A733" s="177"/>
      <c r="B733" s="177"/>
      <c r="C733" s="193"/>
      <c r="D733" s="177"/>
      <c r="E733" s="193"/>
      <c r="F733" s="193"/>
      <c r="G733" s="193"/>
      <c r="H733" s="193"/>
    </row>
    <row r="734" spans="1:8" ht="33.75" customHeight="1">
      <c r="A734" s="177"/>
      <c r="B734" s="177"/>
      <c r="C734" s="193"/>
      <c r="D734" s="177"/>
      <c r="E734" s="193"/>
      <c r="F734" s="193"/>
      <c r="G734" s="193"/>
      <c r="H734" s="193"/>
    </row>
    <row r="735" spans="1:8" ht="33.75" customHeight="1">
      <c r="A735" s="177"/>
      <c r="B735" s="177"/>
      <c r="C735" s="193"/>
      <c r="D735" s="177"/>
      <c r="E735" s="193"/>
      <c r="F735" s="193"/>
      <c r="G735" s="193"/>
      <c r="H735" s="193"/>
    </row>
    <row r="736" spans="1:8" ht="33.75" customHeight="1">
      <c r="A736" s="177"/>
      <c r="B736" s="177"/>
      <c r="C736" s="193"/>
      <c r="D736" s="177"/>
      <c r="E736" s="193"/>
      <c r="F736" s="193"/>
      <c r="G736" s="193"/>
      <c r="H736" s="193"/>
    </row>
    <row r="737" spans="1:8" ht="33.75" customHeight="1">
      <c r="A737" s="177"/>
      <c r="B737" s="177"/>
      <c r="C737" s="193"/>
      <c r="D737" s="177"/>
      <c r="E737" s="193"/>
      <c r="F737" s="193"/>
      <c r="G737" s="193"/>
      <c r="H737" s="193"/>
    </row>
    <row r="738" spans="1:8" ht="33.75" customHeight="1">
      <c r="A738" s="177"/>
      <c r="B738" s="177"/>
      <c r="C738" s="193"/>
      <c r="D738" s="177"/>
      <c r="E738" s="193"/>
      <c r="F738" s="193"/>
      <c r="G738" s="193"/>
      <c r="H738" s="193"/>
    </row>
    <row r="739" spans="1:8" ht="33.75" customHeight="1">
      <c r="A739" s="177"/>
      <c r="B739" s="177"/>
      <c r="C739" s="193"/>
      <c r="D739" s="177"/>
      <c r="E739" s="193"/>
      <c r="F739" s="193"/>
      <c r="G739" s="193"/>
      <c r="H739" s="193"/>
    </row>
    <row r="740" spans="1:8" ht="33.75" customHeight="1">
      <c r="A740" s="177"/>
      <c r="B740" s="177"/>
      <c r="C740" s="193"/>
      <c r="D740" s="177"/>
      <c r="E740" s="193"/>
      <c r="F740" s="193"/>
      <c r="G740" s="193"/>
      <c r="H740" s="193"/>
    </row>
    <row r="741" spans="1:8" ht="33.75" customHeight="1">
      <c r="A741" s="177"/>
      <c r="B741" s="177"/>
      <c r="C741" s="193"/>
      <c r="D741" s="177"/>
      <c r="E741" s="193"/>
      <c r="F741" s="193"/>
      <c r="G741" s="193"/>
      <c r="H741" s="193"/>
    </row>
    <row r="742" spans="1:8" ht="33.75" customHeight="1">
      <c r="A742" s="177"/>
      <c r="B742" s="177"/>
      <c r="C742" s="193"/>
      <c r="D742" s="177"/>
      <c r="E742" s="193"/>
      <c r="F742" s="193"/>
      <c r="G742" s="193"/>
      <c r="H742" s="193"/>
    </row>
    <row r="743" spans="1:8" ht="33.75" customHeight="1">
      <c r="A743" s="177"/>
      <c r="B743" s="177"/>
      <c r="C743" s="193"/>
      <c r="D743" s="177"/>
      <c r="E743" s="193"/>
      <c r="F743" s="193"/>
      <c r="G743" s="193"/>
      <c r="H743" s="193"/>
    </row>
    <row r="744" spans="1:8" ht="33.75" customHeight="1">
      <c r="A744" s="177"/>
      <c r="B744" s="177"/>
      <c r="C744" s="193"/>
      <c r="D744" s="177"/>
      <c r="E744" s="193"/>
      <c r="F744" s="193"/>
      <c r="G744" s="193"/>
      <c r="H744" s="193"/>
    </row>
    <row r="745" spans="1:8" ht="33.75" customHeight="1">
      <c r="A745" s="177"/>
      <c r="B745" s="177"/>
      <c r="C745" s="193"/>
      <c r="D745" s="177"/>
      <c r="E745" s="193"/>
      <c r="F745" s="193"/>
      <c r="G745" s="193"/>
      <c r="H745" s="193"/>
    </row>
    <row r="746" spans="1:8" ht="33.75" customHeight="1">
      <c r="A746" s="177"/>
      <c r="B746" s="177"/>
      <c r="C746" s="193"/>
      <c r="D746" s="177"/>
      <c r="E746" s="193"/>
      <c r="F746" s="193"/>
      <c r="G746" s="193"/>
      <c r="H746" s="193"/>
    </row>
    <row r="747" spans="1:8" ht="33.75" customHeight="1">
      <c r="A747" s="177"/>
      <c r="B747" s="177"/>
      <c r="C747" s="193"/>
      <c r="D747" s="177"/>
      <c r="E747" s="193"/>
      <c r="F747" s="193"/>
      <c r="G747" s="193"/>
      <c r="H747" s="193"/>
    </row>
    <row r="748" spans="1:8" ht="33.75" customHeight="1">
      <c r="A748" s="177"/>
      <c r="B748" s="177"/>
      <c r="C748" s="193"/>
      <c r="D748" s="177"/>
      <c r="E748" s="193"/>
      <c r="F748" s="193"/>
      <c r="G748" s="193"/>
      <c r="H748" s="193"/>
    </row>
    <row r="749" spans="1:8" ht="33.75" customHeight="1">
      <c r="A749" s="177"/>
      <c r="B749" s="177"/>
      <c r="C749" s="193"/>
      <c r="D749" s="177"/>
      <c r="E749" s="193"/>
      <c r="F749" s="193"/>
      <c r="G749" s="193"/>
      <c r="H749" s="193"/>
    </row>
    <row r="750" spans="1:8" ht="33.75" customHeight="1">
      <c r="A750" s="177"/>
      <c r="B750" s="177"/>
      <c r="C750" s="193"/>
      <c r="D750" s="177"/>
      <c r="E750" s="193"/>
      <c r="F750" s="193"/>
      <c r="G750" s="193"/>
      <c r="H750" s="193"/>
    </row>
    <row r="751" spans="1:8" ht="33.75" customHeight="1">
      <c r="A751" s="177"/>
      <c r="B751" s="177"/>
      <c r="C751" s="193"/>
      <c r="D751" s="177"/>
      <c r="E751" s="193"/>
      <c r="F751" s="193"/>
      <c r="G751" s="193"/>
      <c r="H751" s="193"/>
    </row>
    <row r="752" spans="1:8" ht="33.75" customHeight="1">
      <c r="A752" s="177"/>
      <c r="B752" s="177"/>
      <c r="C752" s="193"/>
      <c r="D752" s="177"/>
      <c r="E752" s="193"/>
      <c r="F752" s="193"/>
      <c r="G752" s="193"/>
      <c r="H752" s="193"/>
    </row>
    <row r="753" spans="1:8" ht="33.75" customHeight="1">
      <c r="A753" s="177"/>
      <c r="B753" s="177"/>
      <c r="C753" s="193"/>
      <c r="D753" s="177"/>
      <c r="E753" s="193"/>
      <c r="F753" s="193"/>
      <c r="G753" s="193"/>
      <c r="H753" s="193"/>
    </row>
    <row r="754" spans="1:8" ht="33.75" customHeight="1">
      <c r="A754" s="177"/>
      <c r="B754" s="177"/>
      <c r="C754" s="193"/>
      <c r="D754" s="177"/>
      <c r="E754" s="193"/>
      <c r="F754" s="193"/>
      <c r="G754" s="193"/>
      <c r="H754" s="193"/>
    </row>
    <row r="755" spans="1:8" ht="33.75" customHeight="1">
      <c r="A755" s="177"/>
      <c r="B755" s="177"/>
      <c r="C755" s="193"/>
      <c r="D755" s="177"/>
      <c r="E755" s="193"/>
      <c r="F755" s="193"/>
      <c r="G755" s="193"/>
      <c r="H755" s="193"/>
    </row>
    <row r="756" spans="1:8" ht="33.75" customHeight="1">
      <c r="A756" s="177"/>
      <c r="B756" s="177"/>
      <c r="C756" s="193"/>
      <c r="D756" s="177"/>
      <c r="E756" s="193"/>
      <c r="F756" s="193"/>
      <c r="G756" s="193"/>
      <c r="H756" s="193"/>
    </row>
    <row r="757" spans="1:8" ht="33.75" customHeight="1">
      <c r="A757" s="177"/>
      <c r="B757" s="177"/>
      <c r="C757" s="193"/>
      <c r="D757" s="177"/>
      <c r="E757" s="193"/>
      <c r="F757" s="193"/>
      <c r="G757" s="193"/>
      <c r="H757" s="193"/>
    </row>
    <row r="758" spans="1:8" ht="33.75" customHeight="1">
      <c r="A758" s="177"/>
      <c r="B758" s="177"/>
      <c r="C758" s="193"/>
      <c r="D758" s="177"/>
      <c r="E758" s="193"/>
      <c r="F758" s="193"/>
      <c r="G758" s="193"/>
      <c r="H758" s="193"/>
    </row>
    <row r="759" spans="1:8" ht="33.75" customHeight="1">
      <c r="A759" s="177"/>
      <c r="B759" s="177"/>
      <c r="C759" s="193"/>
      <c r="D759" s="177"/>
      <c r="E759" s="193"/>
      <c r="F759" s="193"/>
      <c r="G759" s="193"/>
      <c r="H759" s="193"/>
    </row>
    <row r="760" spans="1:8" ht="33.75" customHeight="1">
      <c r="A760" s="177"/>
      <c r="B760" s="177"/>
      <c r="C760" s="193"/>
      <c r="D760" s="177"/>
      <c r="E760" s="193"/>
      <c r="F760" s="193"/>
      <c r="G760" s="193"/>
      <c r="H760" s="193"/>
    </row>
    <row r="761" spans="1:8" ht="33.75" customHeight="1">
      <c r="A761" s="177"/>
      <c r="B761" s="177"/>
      <c r="C761" s="193"/>
      <c r="D761" s="177"/>
      <c r="E761" s="193"/>
      <c r="F761" s="193"/>
      <c r="G761" s="193"/>
      <c r="H761" s="193"/>
    </row>
    <row r="762" spans="1:8" ht="33.75" customHeight="1">
      <c r="A762" s="177"/>
      <c r="B762" s="177"/>
      <c r="C762" s="193"/>
      <c r="D762" s="177"/>
      <c r="E762" s="193"/>
      <c r="F762" s="193"/>
      <c r="G762" s="193"/>
      <c r="H762" s="193"/>
    </row>
    <row r="763" spans="1:8" ht="33.75" customHeight="1">
      <c r="A763" s="177"/>
      <c r="B763" s="177"/>
      <c r="C763" s="193"/>
      <c r="D763" s="177"/>
      <c r="E763" s="193"/>
      <c r="F763" s="193"/>
      <c r="G763" s="193"/>
      <c r="H763" s="193"/>
    </row>
    <row r="764" spans="1:8" ht="33.75" customHeight="1">
      <c r="A764" s="177"/>
      <c r="B764" s="177"/>
      <c r="C764" s="193"/>
      <c r="D764" s="177"/>
      <c r="E764" s="193"/>
      <c r="F764" s="193"/>
      <c r="G764" s="193"/>
      <c r="H764" s="193"/>
    </row>
    <row r="765" spans="1:8" ht="33.75" customHeight="1">
      <c r="A765" s="177"/>
      <c r="B765" s="177"/>
      <c r="C765" s="193"/>
      <c r="D765" s="177"/>
      <c r="E765" s="193"/>
      <c r="F765" s="193"/>
      <c r="G765" s="193"/>
      <c r="H765" s="193"/>
    </row>
    <row r="766" spans="1:8" ht="33.75" customHeight="1">
      <c r="A766" s="177"/>
      <c r="B766" s="177"/>
      <c r="C766" s="193"/>
      <c r="D766" s="177"/>
      <c r="E766" s="193"/>
      <c r="F766" s="193"/>
      <c r="G766" s="193"/>
      <c r="H766" s="193"/>
    </row>
    <row r="767" spans="1:8" ht="33.75" customHeight="1">
      <c r="A767" s="177"/>
      <c r="B767" s="177"/>
      <c r="C767" s="193"/>
      <c r="D767" s="177"/>
      <c r="E767" s="193"/>
      <c r="F767" s="193"/>
      <c r="G767" s="193"/>
      <c r="H767" s="193"/>
    </row>
    <row r="768" spans="1:8" ht="33.75" customHeight="1">
      <c r="A768" s="177"/>
      <c r="B768" s="177"/>
      <c r="C768" s="193"/>
      <c r="D768" s="177"/>
      <c r="E768" s="193"/>
      <c r="F768" s="193"/>
      <c r="G768" s="193"/>
      <c r="H768" s="193"/>
    </row>
    <row r="769" spans="1:8" ht="33.75" customHeight="1">
      <c r="A769" s="177"/>
      <c r="B769" s="177"/>
      <c r="C769" s="193"/>
      <c r="D769" s="177"/>
      <c r="E769" s="193"/>
      <c r="F769" s="193"/>
      <c r="G769" s="193"/>
      <c r="H769" s="193"/>
    </row>
    <row r="770" spans="1:8" ht="33.75" customHeight="1">
      <c r="A770" s="177"/>
      <c r="B770" s="177"/>
      <c r="C770" s="193"/>
      <c r="D770" s="177"/>
      <c r="E770" s="193"/>
      <c r="F770" s="193"/>
      <c r="G770" s="193"/>
      <c r="H770" s="193"/>
    </row>
    <row r="771" spans="1:8" ht="33.75" customHeight="1">
      <c r="A771" s="177"/>
      <c r="B771" s="177"/>
      <c r="C771" s="193"/>
      <c r="D771" s="177"/>
      <c r="E771" s="193"/>
      <c r="F771" s="193"/>
      <c r="G771" s="193"/>
      <c r="H771" s="193"/>
    </row>
    <row r="772" spans="1:8" ht="33.75" customHeight="1">
      <c r="A772" s="177"/>
      <c r="B772" s="177"/>
      <c r="C772" s="193"/>
      <c r="D772" s="177"/>
      <c r="E772" s="193"/>
      <c r="F772" s="193"/>
      <c r="G772" s="193"/>
      <c r="H772" s="193"/>
    </row>
    <row r="773" spans="1:8" ht="33.75" customHeight="1">
      <c r="A773" s="177"/>
      <c r="B773" s="177"/>
      <c r="C773" s="193"/>
      <c r="D773" s="177"/>
      <c r="E773" s="193"/>
      <c r="F773" s="193"/>
      <c r="G773" s="193"/>
      <c r="H773" s="193"/>
    </row>
    <row r="774" spans="1:8" ht="33.75" customHeight="1">
      <c r="A774" s="177"/>
      <c r="B774" s="177"/>
      <c r="C774" s="193"/>
      <c r="D774" s="177"/>
      <c r="E774" s="193"/>
      <c r="F774" s="193"/>
      <c r="G774" s="193"/>
      <c r="H774" s="193"/>
    </row>
    <row r="775" spans="1:8" ht="33.75" customHeight="1">
      <c r="A775" s="177"/>
      <c r="B775" s="177"/>
      <c r="C775" s="193"/>
      <c r="D775" s="177"/>
      <c r="E775" s="193"/>
      <c r="F775" s="193"/>
      <c r="G775" s="193"/>
      <c r="H775" s="193"/>
    </row>
  </sheetData>
  <mergeCells count="61">
    <mergeCell ref="B2:H2"/>
    <mergeCell ref="D4:E4"/>
    <mergeCell ref="D5:E5"/>
    <mergeCell ref="C16:H16"/>
    <mergeCell ref="C17:H17"/>
    <mergeCell ref="B18:H18"/>
    <mergeCell ref="D20:E20"/>
    <mergeCell ref="D21:E21"/>
    <mergeCell ref="B31:H31"/>
    <mergeCell ref="B32:H32"/>
    <mergeCell ref="B33:H33"/>
    <mergeCell ref="B34:H34"/>
    <mergeCell ref="B35:H35"/>
    <mergeCell ref="B36:H36"/>
    <mergeCell ref="D38:E38"/>
    <mergeCell ref="D39:E39"/>
    <mergeCell ref="C49:H49"/>
    <mergeCell ref="B50:H50"/>
    <mergeCell ref="B51:H51"/>
    <mergeCell ref="B52:H52"/>
    <mergeCell ref="D54:E54"/>
    <mergeCell ref="D55:E55"/>
    <mergeCell ref="C64:H64"/>
    <mergeCell ref="C65:H65"/>
    <mergeCell ref="B66:H66"/>
    <mergeCell ref="D67:E67"/>
    <mergeCell ref="F67:G67"/>
    <mergeCell ref="D68:E68"/>
    <mergeCell ref="F68:H68"/>
    <mergeCell ref="F69:G69"/>
    <mergeCell ref="F70:G70"/>
    <mergeCell ref="F71:G71"/>
    <mergeCell ref="F72:G72"/>
    <mergeCell ref="F73:G73"/>
    <mergeCell ref="F74:G74"/>
    <mergeCell ref="F75:G75"/>
    <mergeCell ref="F76:G76"/>
    <mergeCell ref="F77:G77"/>
    <mergeCell ref="F78:G78"/>
    <mergeCell ref="F79:G79"/>
    <mergeCell ref="F80:G80"/>
    <mergeCell ref="F81:G81"/>
    <mergeCell ref="B83:H83"/>
    <mergeCell ref="B84:H84"/>
    <mergeCell ref="B85:H85"/>
    <mergeCell ref="F22:F26"/>
    <mergeCell ref="H22:H26"/>
    <mergeCell ref="H57:H58"/>
    <mergeCell ref="B5:B14"/>
    <mergeCell ref="C5:C14"/>
    <mergeCell ref="F6:F13"/>
    <mergeCell ref="B21:B30"/>
    <mergeCell ref="C21:C30"/>
    <mergeCell ref="B39:B48"/>
    <mergeCell ref="C39:C48"/>
    <mergeCell ref="F40:F47"/>
    <mergeCell ref="H40:H47"/>
    <mergeCell ref="B55:B63"/>
    <mergeCell ref="C55:C63"/>
    <mergeCell ref="B68:B81"/>
    <mergeCell ref="C68:C81"/>
  </mergeCells>
  <phoneticPr fontId="2"/>
  <printOptions horizontalCentered="1"/>
  <pageMargins left="0.59055118110236227" right="0.59055118110236227" top="0.59055118110236227" bottom="0.39370078740157483" header="0.74803149606299213" footer="0.23622047244094491"/>
  <pageSetup paperSize="9" scale="87" firstPageNumber="16" fitToWidth="1" fitToHeight="0" orientation="landscape" usePrinterDefaults="1" useFirstPageNumber="1" r:id="rId1"/>
  <headerFooter alignWithMargins="0"/>
  <rowBreaks count="5" manualBreakCount="5">
    <brk id="18" min="1" max="7" man="1"/>
    <brk id="36" min="1" max="7" man="1"/>
    <brk id="52" min="1" max="7" man="1"/>
    <brk id="66" min="1" max="7" man="1"/>
    <brk id="85"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つかいかたガイド</vt:lpstr>
      <vt:lpstr>入力例</vt:lpstr>
      <vt:lpstr>収支一体型(年間)</vt:lpstr>
      <vt:lpstr>収支一体型(月別)</vt:lpstr>
      <vt:lpstr>（参考）補助事業具体例</vt:lpstr>
      <vt:lpstr>（参考）補助対象・対象外経費</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青梅市</dc:creator>
  <cp:lastModifiedBy>岡林　由真</cp:lastModifiedBy>
  <cp:lastPrinted>2019-01-29T01:32:59Z</cp:lastPrinted>
  <dcterms:created xsi:type="dcterms:W3CDTF">2019-01-16T01:30:57Z</dcterms:created>
  <dcterms:modified xsi:type="dcterms:W3CDTF">2025-12-22T01:29:18Z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2025-12-22T01:29:18Z</vt:filetime>
  </property>
</Properties>
</file>