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66" windowWidth="19320" windowHeight="12135" tabRatio="703" activeTab="1"/>
  </bookViews>
  <sheets>
    <sheet name="統計表" sheetId="1" r:id="rId1"/>
    <sheet name="統計表２" sheetId="2" r:id="rId2"/>
  </sheets>
  <definedNames>
    <definedName name="_xlnm.Print_Area" localSheetId="1">'統計表２'!$A$415:$X$435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278" authorId="0">
      <text>
        <r>
          <rPr>
            <sz val="9"/>
            <rFont val="ＭＳ Ｐゴシック"/>
            <family val="3"/>
          </rPr>
          <t xml:space="preserve">不詳者を含む
</t>
        </r>
      </text>
    </comment>
  </commentList>
</comments>
</file>

<file path=xl/sharedStrings.xml><?xml version="1.0" encoding="utf-8"?>
<sst xmlns="http://schemas.openxmlformats.org/spreadsheetml/2006/main" count="1386" uniqueCount="789">
  <si>
    <t>地区別人口と世帯の推移　</t>
  </si>
  <si>
    <t>総数</t>
  </si>
  <si>
    <t>年齢別（５歳階級）人口の推移</t>
  </si>
  <si>
    <t>－住民基本台帳－</t>
  </si>
  <si>
    <t>町丁別世帯と人口</t>
  </si>
  <si>
    <t>年齢別男女別人口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</si>
  <si>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</si>
  <si>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</si>
  <si>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</si>
  <si>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</si>
  <si>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</si>
  <si>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</si>
  <si>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</si>
  <si>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</si>
  <si>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</si>
  <si>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</si>
  <si>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</si>
  <si>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</si>
  <si>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</si>
  <si>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</si>
  <si>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</si>
  <si>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</si>
  <si>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男</t>
  </si>
  <si>
    <t>女</t>
  </si>
  <si>
    <t>不詳者</t>
  </si>
  <si>
    <t>…</t>
  </si>
  <si>
    <t>％</t>
  </si>
  <si>
    <t>ｋ㎡</t>
  </si>
  <si>
    <t>-</t>
  </si>
  <si>
    <t>世帯数</t>
  </si>
  <si>
    <t>男</t>
  </si>
  <si>
    <t>女</t>
  </si>
  <si>
    <t>（各年１．１）</t>
  </si>
  <si>
    <t>人</t>
  </si>
  <si>
    <t>　注１：昭和２６年から昭和３０年までは４月１日現在の数値</t>
  </si>
  <si>
    <t>　　　　（　）内は、現在の行政区域で１月１日現在の数値</t>
  </si>
  <si>
    <t>（各年１．１）</t>
  </si>
  <si>
    <t>平成12年</t>
  </si>
  <si>
    <t>東青梅</t>
  </si>
  <si>
    <t>小曾木</t>
  </si>
  <si>
    <t>構成比</t>
  </si>
  <si>
    <t>0～4歳</t>
  </si>
  <si>
    <t>100歳以上</t>
  </si>
  <si>
    <t>不詳者</t>
  </si>
  <si>
    <t>町　丁　名</t>
  </si>
  <si>
    <t>女１００人につき男（人）</t>
  </si>
  <si>
    <t>増△減数（人）</t>
  </si>
  <si>
    <t>増△減率（％）</t>
  </si>
  <si>
    <t>人　口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</si>
  <si>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</si>
  <si>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</si>
  <si>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</si>
  <si>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</si>
  <si>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</si>
  <si>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</si>
  <si>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</si>
  <si>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</si>
  <si>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</si>
  <si>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</si>
  <si>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</si>
  <si>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</si>
  <si>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</si>
  <si>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</si>
  <si>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</si>
  <si>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青梅地区小計</t>
  </si>
  <si>
    <t>駒木町1丁目</t>
  </si>
  <si>
    <t>駒木町2丁目</t>
  </si>
  <si>
    <t>駒木町3丁目</t>
  </si>
  <si>
    <t>長淵1丁目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</si>
  <si>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</si>
  <si>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</si>
  <si>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</si>
  <si>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</si>
  <si>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</si>
  <si>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</si>
  <si>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</si>
  <si>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</si>
  <si>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</si>
  <si>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</si>
  <si>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</si>
  <si>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</si>
  <si>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</si>
  <si>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</si>
  <si>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</si>
  <si>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</si>
  <si>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</si>
  <si>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</si>
  <si>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長淵地区小計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</si>
  <si>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</si>
  <si>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</si>
  <si>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</si>
  <si>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</si>
  <si>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</si>
  <si>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</si>
  <si>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</si>
  <si>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</si>
  <si>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</si>
  <si>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</si>
  <si>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</si>
  <si>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</si>
  <si>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</si>
  <si>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</si>
  <si>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大門地区小計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</si>
  <si>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</si>
  <si>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</si>
  <si>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</si>
  <si>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</si>
  <si>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</si>
  <si>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</si>
  <si>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</si>
  <si>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</si>
  <si>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</si>
  <si>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</si>
  <si>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</si>
  <si>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</si>
  <si>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東青梅地区小計</t>
  </si>
  <si>
    <t>新町1丁目</t>
  </si>
  <si>
    <t>新町2丁目</t>
  </si>
  <si>
    <t>新町3丁目</t>
  </si>
  <si>
    <t>新町4丁目</t>
  </si>
  <si>
    <t>新町5丁目</t>
  </si>
  <si>
    <t>新町6丁目</t>
  </si>
  <si>
    <t>新町7丁目</t>
  </si>
  <si>
    <t>新町8丁目</t>
  </si>
  <si>
    <t>新町9丁目</t>
  </si>
  <si>
    <t>末広町1丁目</t>
  </si>
  <si>
    <t>末広町2丁目</t>
  </si>
  <si>
    <t>新町地区小計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</si>
  <si>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</si>
  <si>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</si>
  <si>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</si>
  <si>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</si>
  <si>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</si>
  <si>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</si>
  <si>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</si>
  <si>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</si>
  <si>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</si>
  <si>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河辺町10丁目</t>
  </si>
  <si>
    <t>河辺地区小計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</si>
  <si>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</si>
  <si>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</si>
  <si>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</si>
  <si>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</si>
  <si>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</si>
  <si>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</si>
  <si>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</si>
  <si>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</si>
  <si>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今井地区小計</t>
  </si>
  <si>
    <t>畑中1丁目</t>
  </si>
  <si>
    <t>畑中2丁目</t>
  </si>
  <si>
    <t>畑中3丁目</t>
  </si>
  <si>
    <t>和田町1丁目</t>
  </si>
  <si>
    <t>和田町2丁目</t>
  </si>
  <si>
    <t>梅郷1丁目</t>
  </si>
  <si>
    <t>梅郷2丁目</t>
  </si>
  <si>
    <t>梅郷3丁目</t>
  </si>
  <si>
    <t>梅郷4丁目</t>
  </si>
  <si>
    <t>梅郷5丁目</t>
  </si>
  <si>
    <t>梅郷6丁目</t>
  </si>
  <si>
    <t>柚木町1丁目</t>
  </si>
  <si>
    <t>柚木町2丁目</t>
  </si>
  <si>
    <t>柚木町3丁目</t>
  </si>
  <si>
    <t>梅郷地区小計</t>
  </si>
  <si>
    <t>二俣尾1丁目</t>
  </si>
  <si>
    <t>二俣尾2丁目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</si>
  <si>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</si>
  <si>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</si>
  <si>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</si>
  <si>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</si>
  <si>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</si>
  <si>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</si>
  <si>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</si>
  <si>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</si>
  <si>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</si>
  <si>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</si>
  <si>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沢井地区小計</t>
  </si>
  <si>
    <t>富岡1丁目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</si>
  <si>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</si>
  <si>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</si>
  <si>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</si>
  <si>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</si>
  <si>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</si>
  <si>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</si>
  <si>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</si>
  <si>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</si>
  <si>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</si>
  <si>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</si>
  <si>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小曾木地区小計</t>
  </si>
  <si>
    <t>成木1丁目</t>
  </si>
  <si>
    <t>成木2丁目</t>
  </si>
  <si>
    <t>成木3丁目</t>
  </si>
  <si>
    <t>成木4丁目</t>
  </si>
  <si>
    <t>成木5丁目</t>
  </si>
  <si>
    <t>成木6丁目</t>
  </si>
  <si>
    <t>成木7丁目</t>
  </si>
  <si>
    <t>成木8丁目</t>
  </si>
  <si>
    <t>成木地区小計</t>
  </si>
  <si>
    <t>　資料:市民課</t>
  </si>
  <si>
    <t>その他</t>
  </si>
  <si>
    <t>　資料：市民課</t>
  </si>
  <si>
    <t>前月との比較</t>
  </si>
  <si>
    <t>市制施行後の人口</t>
  </si>
  <si>
    <t>割合（％）</t>
  </si>
  <si>
    <t>2人</t>
  </si>
  <si>
    <t>3人</t>
  </si>
  <si>
    <t>4人</t>
  </si>
  <si>
    <t>5人</t>
  </si>
  <si>
    <t>6人</t>
  </si>
  <si>
    <t>7人</t>
  </si>
  <si>
    <t>8人</t>
  </si>
  <si>
    <t>9人</t>
  </si>
  <si>
    <t>前年同月との比較</t>
  </si>
  <si>
    <t>増減数</t>
  </si>
  <si>
    <t>％</t>
  </si>
  <si>
    <t>平成17年</t>
  </si>
  <si>
    <t>長淵2丁目</t>
  </si>
  <si>
    <t>平成2</t>
  </si>
  <si>
    <t>0～14歳（年少   人口）</t>
  </si>
  <si>
    <t>15～64 歳（生産年齢人口）</t>
  </si>
  <si>
    <t>65歳以上（老齢　　人口）</t>
  </si>
  <si>
    <t>人　　　　口</t>
  </si>
  <si>
    <t>人　　　　口</t>
  </si>
  <si>
    <t>１世帯　　当たり人員</t>
  </si>
  <si>
    <t>１世帯　　　当たり人員</t>
  </si>
  <si>
    <t>人　口</t>
  </si>
  <si>
    <t>世　帯</t>
  </si>
  <si>
    <t>総　数</t>
  </si>
  <si>
    <t>仲　町</t>
  </si>
  <si>
    <t>上　町</t>
  </si>
  <si>
    <t>吹　上</t>
  </si>
  <si>
    <t>年　次</t>
  </si>
  <si>
    <t>他市町村　から送付</t>
  </si>
  <si>
    <t>自然      増△減</t>
  </si>
  <si>
    <t xml:space="preserve"> 国勢調査</t>
  </si>
  <si>
    <t>前年に   対する   増加率</t>
  </si>
  <si>
    <t>１世帯   当たり   の人口</t>
  </si>
  <si>
    <t>前年に    対する    増加率</t>
  </si>
  <si>
    <t>１世帯    当たり   の人口</t>
  </si>
  <si>
    <t>人　　　口</t>
  </si>
  <si>
    <t>昼間人口　指数</t>
  </si>
  <si>
    <t>面　積</t>
  </si>
  <si>
    <t>年　齢</t>
  </si>
  <si>
    <t>未　婚</t>
  </si>
  <si>
    <t>死　別</t>
  </si>
  <si>
    <t>離　別</t>
  </si>
  <si>
    <t>総　　　　　数</t>
  </si>
  <si>
    <t>産　業　別</t>
  </si>
  <si>
    <t>公　務</t>
  </si>
  <si>
    <t>農　業</t>
  </si>
  <si>
    <t>林　業</t>
  </si>
  <si>
    <t>漁　業</t>
  </si>
  <si>
    <t>電気・ガス・熱供給･水道業</t>
  </si>
  <si>
    <t>他区市町村で　　　従業・通学</t>
  </si>
  <si>
    <t>当市で　　　　　　　就業・通学の者</t>
  </si>
  <si>
    <t>当市で　　　　　　　従業・通学の者</t>
  </si>
  <si>
    <t>非労働力　　人口</t>
  </si>
  <si>
    <t>不　詳</t>
  </si>
  <si>
    <t>産　業　分　類</t>
  </si>
  <si>
    <t>その他の　　親族世帯</t>
  </si>
  <si>
    <t>親　族　世　帯</t>
  </si>
  <si>
    <t>世　　　　　　　帯　　　　　　　数</t>
  </si>
  <si>
    <t>１世帯当たりの人員</t>
  </si>
  <si>
    <t>区　分</t>
  </si>
  <si>
    <t>夫婦のみ　の世帯</t>
  </si>
  <si>
    <t>夫婦と　　　子供から　なる世帯</t>
  </si>
  <si>
    <t>男親と　　子供から　なる世帯</t>
  </si>
  <si>
    <t>女親と　　子供から　なる世帯</t>
  </si>
  <si>
    <t>夫婦と　　両親から　なる世帯</t>
  </si>
  <si>
    <t>夫婦と　　ひとり親　からなる　　世帯</t>
  </si>
  <si>
    <t>夫婦、　　子供と　　　両親から　なる世帯</t>
  </si>
  <si>
    <t>夫婦、　　　子供と　　　ひとり親　からなる　世帯</t>
  </si>
  <si>
    <t>夫婦と　　他の親族（親、子供は含まない）から　　なる世帯</t>
  </si>
  <si>
    <t>夫婦、親と他の親族（子供は含まない）　からなる　　世帯</t>
  </si>
  <si>
    <t>夫婦、　　子供、親と他の親族　　からなる　世帯</t>
  </si>
  <si>
    <t>兄弟姉妹　　のみから　　なる世帯</t>
  </si>
  <si>
    <t>他に分類　　されない　　親族世帯</t>
  </si>
  <si>
    <t>親　　　　　族　　　　　世　　　　　帯</t>
  </si>
  <si>
    <t>核　家　族　世　帯</t>
  </si>
  <si>
    <t>そ　　の　　他　　の　　親　　族　　世　　帯</t>
  </si>
  <si>
    <t>1世帯　　当たり　　延べ面積</t>
  </si>
  <si>
    <t>1世帯　　　当たり人員</t>
  </si>
  <si>
    <t>　資料：総務省統計局（国勢調査報告）</t>
  </si>
  <si>
    <t>地　域</t>
  </si>
  <si>
    <t>人口総数
（Ａ＋Ｂ)</t>
  </si>
  <si>
    <t>前月人口
総数との
増減</t>
  </si>
  <si>
    <t>区部</t>
  </si>
  <si>
    <t>市部</t>
  </si>
  <si>
    <t>郡部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</si>
  <si>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</si>
  <si>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</si>
  <si>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</si>
  <si>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</si>
  <si>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</si>
  <si>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</si>
  <si>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</si>
  <si>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</si>
  <si>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</si>
  <si>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</si>
  <si>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</si>
  <si>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</si>
  <si>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</si>
  <si>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</si>
  <si>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</si>
  <si>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</si>
  <si>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</si>
  <si>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</si>
  <si>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</si>
  <si>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</si>
  <si>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</si>
  <si>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</si>
  <si>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</si>
  <si>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</si>
  <si>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</si>
  <si>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</si>
  <si>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</si>
  <si>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</si>
  <si>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</si>
  <si>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</si>
  <si>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</si>
  <si>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</si>
  <si>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</si>
  <si>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</si>
  <si>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</si>
  <si>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</si>
  <si>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</si>
  <si>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</si>
  <si>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</si>
  <si>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</si>
  <si>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</si>
  <si>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</si>
  <si>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</si>
  <si>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</si>
  <si>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</si>
  <si>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</si>
  <si>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</si>
  <si>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</si>
  <si>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</si>
  <si>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</si>
  <si>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町村部</t>
  </si>
  <si>
    <t>瑞穂町</t>
  </si>
  <si>
    <t>日の出町</t>
  </si>
  <si>
    <t>檜原村</t>
  </si>
  <si>
    <t>奥多摩町</t>
  </si>
  <si>
    <t>大島支庁</t>
  </si>
  <si>
    <t>大島町</t>
  </si>
  <si>
    <t>利島村</t>
  </si>
  <si>
    <t>新島村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</si>
  <si>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</si>
  <si>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</si>
  <si>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</si>
  <si>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</si>
  <si>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</si>
  <si>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</si>
  <si>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</si>
  <si>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小笠原支庁</t>
  </si>
  <si>
    <t>小笠原村</t>
  </si>
  <si>
    <t>人　　　　　口</t>
  </si>
  <si>
    <t>増(△)減率</t>
  </si>
  <si>
    <t>平　　成　　17　　年</t>
  </si>
  <si>
    <t>電気・ガス・熱供給・水道業</t>
  </si>
  <si>
    <t>情報通信業</t>
  </si>
  <si>
    <t>運輸業</t>
  </si>
  <si>
    <t>卸売・小売業</t>
  </si>
  <si>
    <t>医療，福祉</t>
  </si>
  <si>
    <t>教育，学習支援業</t>
  </si>
  <si>
    <t>飲食店，宿泊業</t>
  </si>
  <si>
    <t>複合サービス事業</t>
  </si>
  <si>
    <t>サービス業</t>
  </si>
  <si>
    <t>公務（他に分類されないもの）</t>
  </si>
  <si>
    <t>サービス業（他に分類されないもの）</t>
  </si>
  <si>
    <t>複合サービス業</t>
  </si>
  <si>
    <t>15～19歳</t>
  </si>
  <si>
    <t>福生市</t>
  </si>
  <si>
    <t>狛江市</t>
  </si>
  <si>
    <t>あきる野市</t>
  </si>
  <si>
    <t>西東京市</t>
  </si>
  <si>
    <t>さいたま市</t>
  </si>
  <si>
    <t>川越市</t>
  </si>
  <si>
    <t>葛飾区</t>
  </si>
  <si>
    <t>江戸川区</t>
  </si>
  <si>
    <t>東京都の世帯と人口</t>
  </si>
  <si>
    <t>　（１）世帯数および人口の推移</t>
  </si>
  <si>
    <t>（各年１０．１）</t>
  </si>
  <si>
    <t>人口密度（１ｋ㎡当たり）</t>
  </si>
  <si>
    <t>昭和5年</t>
  </si>
  <si>
    <t>平成2年</t>
  </si>
  <si>
    <t>　注１：昭和２５年以前の世帯数および人口は、現在の行政区域換算によるもの。</t>
  </si>
  <si>
    <t>　　２：市の面積…昭和３０年～昭和６０年＝１０４．０１ｋ㎡</t>
  </si>
  <si>
    <t>　　　　　　　　　平成２年以降　　　　　＝１０３．２６ｋ㎡</t>
  </si>
  <si>
    <t>　（２）昼間人口</t>
  </si>
  <si>
    <t>昼間人口</t>
  </si>
  <si>
    <t>流出人口</t>
  </si>
  <si>
    <t>流入人口</t>
  </si>
  <si>
    <t>夜間人口</t>
  </si>
  <si>
    <t>　注１：昭和４５年以降の流出人口・流入人口は、１５歳未満通学者を含む。</t>
  </si>
  <si>
    <t>　  ２：昭和５５年以降の昼間人口・夜間人口は、年齢不詳の者を含まない。</t>
  </si>
  <si>
    <t>　（３）人口集中地区</t>
  </si>
  <si>
    <t>増加数</t>
  </si>
  <si>
    <t>増加率</t>
  </si>
  <si>
    <t>　（４）配偶関係別１５歳以上人口</t>
  </si>
  <si>
    <t>有配偶</t>
  </si>
  <si>
    <t>　　注：総数には、配偶関係「不詳」を含む。</t>
  </si>
  <si>
    <t>　（５）産業別就業人口の推移</t>
  </si>
  <si>
    <t>第１次産業</t>
  </si>
  <si>
    <t>農　業</t>
  </si>
  <si>
    <t>林　業</t>
  </si>
  <si>
    <t>漁　業</t>
  </si>
  <si>
    <t>第２次産業</t>
  </si>
  <si>
    <t>鉱　業</t>
  </si>
  <si>
    <t>建設業</t>
  </si>
  <si>
    <t>製造業</t>
  </si>
  <si>
    <t>第３次産業</t>
  </si>
  <si>
    <t>金融・保険業</t>
  </si>
  <si>
    <t>不動産業</t>
  </si>
  <si>
    <t>分類不能の産業</t>
  </si>
  <si>
    <t>　（６）産業別年齢別１５歳以上人口</t>
  </si>
  <si>
    <t>年齢別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</si>
  <si>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</si>
  <si>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</si>
  <si>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</si>
  <si>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</si>
  <si>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</si>
  <si>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</si>
  <si>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</si>
  <si>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</si>
  <si>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</si>
  <si>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</si>
  <si>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</si>
  <si>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</si>
  <si>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</si>
  <si>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</si>
  <si>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</si>
  <si>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</si>
  <si>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</si>
  <si>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</si>
  <si>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85歳以上</t>
  </si>
  <si>
    <t>　　注：総数には、分類不能の産業を含む。</t>
  </si>
  <si>
    <t>　（７）常住地による従業地・通学地別１５歳以上人口</t>
  </si>
  <si>
    <t>従業地･通学地</t>
  </si>
  <si>
    <t>就業者</t>
  </si>
  <si>
    <t>通学者</t>
  </si>
  <si>
    <t>当市に常住する者</t>
  </si>
  <si>
    <t>練馬区</t>
  </si>
  <si>
    <t>瑞穂町</t>
  </si>
  <si>
    <t>足立区</t>
  </si>
  <si>
    <t>日の出町</t>
  </si>
  <si>
    <t>檜原村</t>
  </si>
  <si>
    <t>奥多摩町</t>
  </si>
  <si>
    <t>自　宅</t>
  </si>
  <si>
    <t>八王子市</t>
  </si>
  <si>
    <t>自宅外</t>
  </si>
  <si>
    <t>立川市</t>
  </si>
  <si>
    <t>他県</t>
  </si>
  <si>
    <t>武蔵野市</t>
  </si>
  <si>
    <t>三鷹市</t>
  </si>
  <si>
    <t>埼玉県</t>
  </si>
  <si>
    <t>府中市</t>
  </si>
  <si>
    <t>都内他区市町村</t>
  </si>
  <si>
    <t>昭島市</t>
  </si>
  <si>
    <t>川越市</t>
  </si>
  <si>
    <t>調布市</t>
  </si>
  <si>
    <t>所沢市</t>
  </si>
  <si>
    <t>千代田区</t>
  </si>
  <si>
    <t>町田市</t>
  </si>
  <si>
    <t>飯能市</t>
  </si>
  <si>
    <t>中央区</t>
  </si>
  <si>
    <t>小金井市</t>
  </si>
  <si>
    <t>狭山市</t>
  </si>
  <si>
    <t>港区</t>
  </si>
  <si>
    <t>小平市</t>
  </si>
  <si>
    <t>新宿区</t>
  </si>
  <si>
    <t>入間市</t>
  </si>
  <si>
    <t>文京区</t>
  </si>
  <si>
    <t>日野市</t>
  </si>
  <si>
    <t>坂戸市</t>
  </si>
  <si>
    <t>東村山市</t>
  </si>
  <si>
    <t>日高市</t>
  </si>
  <si>
    <t>台東区</t>
  </si>
  <si>
    <t>国分寺市</t>
  </si>
  <si>
    <t>その他の市町村</t>
  </si>
  <si>
    <t>墨田区</t>
  </si>
  <si>
    <t>国立市</t>
  </si>
  <si>
    <t>江東区</t>
  </si>
  <si>
    <t>千葉県</t>
  </si>
  <si>
    <t>品川区</t>
  </si>
  <si>
    <t>目黒区</t>
  </si>
  <si>
    <t>神奈川県</t>
  </si>
  <si>
    <t>東大和市</t>
  </si>
  <si>
    <t>大田区</t>
  </si>
  <si>
    <t>清瀬市</t>
  </si>
  <si>
    <t>山梨県</t>
  </si>
  <si>
    <t>世田谷区</t>
  </si>
  <si>
    <t>東久留米市</t>
  </si>
  <si>
    <t>渋谷区</t>
  </si>
  <si>
    <t>武蔵村山市</t>
  </si>
  <si>
    <t>その他の県</t>
  </si>
  <si>
    <t>中野区</t>
  </si>
  <si>
    <t>杉並区</t>
  </si>
  <si>
    <t>多摩市</t>
  </si>
  <si>
    <t>稲城市</t>
  </si>
  <si>
    <t>豊島区</t>
  </si>
  <si>
    <t>羽村市</t>
  </si>
  <si>
    <t>北区</t>
  </si>
  <si>
    <t>荒川区</t>
  </si>
  <si>
    <t>板橋区</t>
  </si>
  <si>
    <t>（８）従業地・通学地による常住地別１５歳以上人口</t>
  </si>
  <si>
    <t>常住地</t>
  </si>
  <si>
    <t>その他の区</t>
  </si>
  <si>
    <t>当市に常住の者</t>
  </si>
  <si>
    <t>自  宅</t>
  </si>
  <si>
    <t>他区市町村に常住</t>
  </si>
  <si>
    <t>鶴ヶ島市</t>
  </si>
  <si>
    <t>北  区</t>
  </si>
  <si>
    <t>江戸川区</t>
  </si>
  <si>
    <t>　（９）産業分類別従業上の地位別１５歳以上の就業者数</t>
  </si>
  <si>
    <t>自営業者３）</t>
  </si>
  <si>
    <t>家族従業者</t>
  </si>
  <si>
    <t>総　数</t>
  </si>
  <si>
    <t>農　業</t>
  </si>
  <si>
    <t>分類不能の産業</t>
  </si>
  <si>
    <t>資料：総務省統計局（国勢調査報告）</t>
  </si>
  <si>
    <t>　注：１）従業上の地位「不詳」を含む。</t>
  </si>
  <si>
    <t>　　　２）「役員」を含む。</t>
  </si>
  <si>
    <t>　　　３）「家庭内職者」を含む。</t>
  </si>
  <si>
    <t>　（１０）労働力状態別１５歳以上人口</t>
  </si>
  <si>
    <t>労働力人口</t>
  </si>
  <si>
    <t>就業者</t>
  </si>
  <si>
    <t>完全失業者</t>
  </si>
  <si>
    <t>　注：１）労働力状態「不詳」を含む。</t>
  </si>
  <si>
    <t>（１１）職業分類別１５歳以上就業者数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</si>
  <si>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</si>
  <si>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</si>
  <si>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</si>
  <si>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</si>
  <si>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</si>
  <si>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</si>
  <si>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</si>
  <si>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</si>
  <si>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</si>
  <si>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分類不能の職業</t>
  </si>
  <si>
    <t>　（１２）世帯の家族類型別一般世帯</t>
  </si>
  <si>
    <t>非親族世帯</t>
  </si>
  <si>
    <t>単独世帯</t>
  </si>
  <si>
    <t>核家族</t>
  </si>
  <si>
    <t>　注：昭和５５年以前は、普通世帯であり、間借り、下宿、会社などの独身寮に住む単身者は含まない。</t>
  </si>
  <si>
    <t>　（１３)一般世帯の世帯人員別世帯数、世帯人員</t>
  </si>
  <si>
    <t>世帯人員</t>
  </si>
  <si>
    <t>1人</t>
  </si>
  <si>
    <t>10人以上</t>
  </si>
  <si>
    <t>　注：昭和５５年以前は、普通世帯の数字</t>
  </si>
  <si>
    <t>夫婦、子供と他の親族（親は含まない）からなる世帯</t>
  </si>
  <si>
    <t>（単位：面積㎡）  　　　　　　　　　　　　              　　　                  　　　　　　      　　　　　        　　　　　　　　　　　</t>
  </si>
  <si>
    <t>所有の関係</t>
  </si>
  <si>
    <t>世帯数</t>
  </si>
  <si>
    <t>1人当たり延べ面積</t>
  </si>
  <si>
    <t>一般世帯</t>
  </si>
  <si>
    <t xml:space="preserve"> 住宅に住む一般世帯　　　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</si>
  <si>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</si>
  <si>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</si>
  <si>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</si>
  <si>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</si>
  <si>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</si>
  <si>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</si>
  <si>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　</t>
  </si>
  <si>
    <t>Ｓ</t>
  </si>
  <si>
    <t>平成24年</t>
  </si>
  <si>
    <t>（１４)世帯の家族類型、世帯主の男女別一般世帯数</t>
  </si>
  <si>
    <t>　（１５)住居の種類・住宅の所有関係別一般世帯数、世帯人員および1世帯当たり延べ面積</t>
  </si>
  <si>
    <t>　</t>
  </si>
  <si>
    <t>（各年１０．１）</t>
  </si>
  <si>
    <t>平成25年</t>
  </si>
  <si>
    <t>平成25年</t>
  </si>
  <si>
    <t>大正14年</t>
  </si>
  <si>
    <t>昭和40年</t>
  </si>
  <si>
    <t>平　　成　　22　　年</t>
  </si>
  <si>
    <t>生産工程従事者</t>
  </si>
  <si>
    <t>輸送・機械運転従事者</t>
  </si>
  <si>
    <t>建設・採掘従事者</t>
  </si>
  <si>
    <t>運搬・清掃・包装等従事者</t>
  </si>
  <si>
    <t>人口</t>
  </si>
  <si>
    <t>総世帯数</t>
  </si>
  <si>
    <t>日本人</t>
  </si>
  <si>
    <t>外国人</t>
  </si>
  <si>
    <t>　注：総世帯数は、外国人の世帯を含む</t>
  </si>
  <si>
    <t>金融業、　　　保険業</t>
  </si>
  <si>
    <t>不動産業、物品賃貸業</t>
  </si>
  <si>
    <t>学術研究、専門・技術サービス業</t>
  </si>
  <si>
    <t xml:space="preserve">　　　　　　　宿泊業、飲食サービス業
</t>
  </si>
  <si>
    <t>教育、学習支援業</t>
  </si>
  <si>
    <t>医療、福祉</t>
  </si>
  <si>
    <t>Ｔ</t>
  </si>
  <si>
    <t>鉱業、採石業、砂利採取業</t>
  </si>
  <si>
    <t>運輸業、　郵便業</t>
  </si>
  <si>
    <t>卸売業、　　小売業</t>
  </si>
  <si>
    <t>生活関連サービス業、娯楽業</t>
  </si>
  <si>
    <t>Ｕ</t>
  </si>
  <si>
    <t>鉱業業、採石業、砂利採取業</t>
  </si>
  <si>
    <t>運輸業、郵便業</t>
  </si>
  <si>
    <t>卸売業、小売業</t>
  </si>
  <si>
    <t>金融業、保険業</t>
  </si>
  <si>
    <t>宿泊業、飲食サービス業</t>
  </si>
  <si>
    <t>公務（他に分類されるものを除く）</t>
  </si>
  <si>
    <t>鉱業，採石業,砂利採取業</t>
  </si>
  <si>
    <t>運輸業，郵便業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</si>
  <si>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</si>
  <si>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</si>
  <si>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</si>
  <si>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</si>
  <si>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</si>
  <si>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</si>
  <si>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</si>
  <si>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</si>
  <si>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</si>
  <si>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公務（他に分類されるものを除く）</t>
  </si>
  <si>
    <t>　注：総数は不詳を含む</t>
  </si>
  <si>
    <t>…</t>
  </si>
  <si>
    <t>‐</t>
  </si>
  <si>
    <t>分類不能　　の産業</t>
  </si>
  <si>
    <t>△274</t>
  </si>
  <si>
    <t>昭和26年</t>
  </si>
  <si>
    <t>平成26年</t>
  </si>
  <si>
    <t>平成27年</t>
  </si>
  <si>
    <t>平成26年</t>
  </si>
  <si>
    <t>平成27年</t>
  </si>
  <si>
    <t>　総数（Ａ）</t>
  </si>
  <si>
    <t>　総数（Ｂ）</t>
  </si>
  <si>
    <t>年　次</t>
  </si>
  <si>
    <t>総数</t>
  </si>
  <si>
    <t>%</t>
  </si>
  <si>
    <t>-</t>
  </si>
  <si>
    <t>(-)</t>
  </si>
  <si>
    <t>年  次</t>
  </si>
  <si>
    <t>総  数</t>
  </si>
  <si>
    <t>地　区</t>
  </si>
  <si>
    <t>世　帯</t>
  </si>
  <si>
    <t>総　数</t>
  </si>
  <si>
    <t>青　梅</t>
  </si>
  <si>
    <t>長　淵</t>
  </si>
  <si>
    <t>大　門</t>
  </si>
  <si>
    <t>新　町</t>
  </si>
  <si>
    <t>河　辺</t>
  </si>
  <si>
    <t>今　井</t>
  </si>
  <si>
    <t>梅　郷</t>
  </si>
  <si>
    <t>沢　井</t>
  </si>
  <si>
    <t>成　木</t>
  </si>
  <si>
    <t>年齢・　　　区分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</si>
  <si>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</si>
  <si>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</si>
  <si>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</si>
  <si>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</si>
  <si>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</si>
  <si>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</si>
  <si>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</si>
  <si>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</si>
  <si>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</si>
  <si>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</si>
  <si>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</si>
  <si>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</si>
  <si>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</si>
  <si>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</si>
  <si>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</si>
  <si>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</si>
  <si>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</si>
  <si>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</si>
  <si>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</si>
  <si>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人　　　　口</t>
  </si>
  <si>
    <t>総　数</t>
  </si>
  <si>
    <t>本　町</t>
  </si>
  <si>
    <t xml:space="preserve"> </t>
  </si>
  <si>
    <t>人　　　口</t>
  </si>
  <si>
    <t>塩　船</t>
  </si>
  <si>
    <t>谷　野</t>
  </si>
  <si>
    <t>　</t>
  </si>
  <si>
    <t>年　齢</t>
  </si>
  <si>
    <t>5～9</t>
  </si>
  <si>
    <t>10～14</t>
  </si>
  <si>
    <t>15～19</t>
  </si>
  <si>
    <t>20～24</t>
  </si>
  <si>
    <t>外国人在留者数</t>
  </si>
  <si>
    <t>年　次</t>
  </si>
  <si>
    <t>総　数</t>
  </si>
  <si>
    <t>中　国</t>
  </si>
  <si>
    <t>アメリカ</t>
  </si>
  <si>
    <t>フィリピン</t>
  </si>
  <si>
    <t>ドイツ</t>
  </si>
  <si>
    <t>人口動態</t>
  </si>
  <si>
    <t>転　入</t>
  </si>
  <si>
    <t>転　出</t>
  </si>
  <si>
    <t>出　生</t>
  </si>
  <si>
    <t>死　亡</t>
  </si>
  <si>
    <t>婚　　姻</t>
  </si>
  <si>
    <t>離　　婚</t>
  </si>
  <si>
    <t>届　出</t>
  </si>
  <si>
    <t>△5</t>
  </si>
  <si>
    <t>△77</t>
  </si>
  <si>
    <t>△37</t>
  </si>
  <si>
    <t>△255</t>
  </si>
  <si>
    <t>△269</t>
  </si>
  <si>
    <t>△216</t>
  </si>
  <si>
    <t>△319</t>
  </si>
  <si>
    <t>△373</t>
  </si>
  <si>
    <t>平成28年</t>
  </si>
  <si>
    <t>平成28年</t>
  </si>
  <si>
    <t>平成12年</t>
  </si>
  <si>
    <t>-</t>
  </si>
  <si>
    <t>　　２：外国人を含む。</t>
  </si>
  <si>
    <t>平成29年</t>
  </si>
  <si>
    <t>平成24年</t>
  </si>
  <si>
    <t>平成29年</t>
  </si>
  <si>
    <t>資料:市民課</t>
  </si>
  <si>
    <t>　　　　　　　　　平成２７年以降　　　　＝１０３．３１ｋ㎡</t>
  </si>
  <si>
    <t>（２７．１０．１）</t>
  </si>
  <si>
    <t>（２７.</t>
  </si>
  <si>
    <t>（　　．１０．１）</t>
  </si>
  <si>
    <t>平成22年</t>
  </si>
  <si>
    <t>平成27年</t>
  </si>
  <si>
    <t xml:space="preserve">          -</t>
  </si>
  <si>
    <t>大島町</t>
  </si>
  <si>
    <t>利島村</t>
  </si>
  <si>
    <t>神津島村</t>
  </si>
  <si>
    <t>三宅村</t>
  </si>
  <si>
    <t>　　　男</t>
  </si>
  <si>
    <t>　　　女</t>
  </si>
  <si>
    <t>平成22年</t>
  </si>
  <si>
    <t>総　数</t>
  </si>
  <si>
    <t>平成27年</t>
  </si>
  <si>
    <t>平成7</t>
  </si>
  <si>
    <t>昭和45年</t>
  </si>
  <si>
    <t>（２７．１０．１）</t>
  </si>
  <si>
    <t>平　　成　　27　　年</t>
  </si>
  <si>
    <t>-</t>
  </si>
  <si>
    <t>－</t>
  </si>
  <si>
    <t xml:space="preserve">  注：平成２４年７月８日までは、外国人登録者数</t>
  </si>
  <si>
    <t xml:space="preserve">  注：平成２４年７月９日からは、外国人在留者数</t>
  </si>
  <si>
    <t>1</t>
  </si>
  <si>
    <t>　※　町村部は、郡部と島部を含む地域である。</t>
  </si>
  <si>
    <t>＜参考＞前月及び前年同月との比較</t>
  </si>
  <si>
    <t>昭和61年</t>
  </si>
  <si>
    <t>△ 0.56</t>
  </si>
  <si>
    <t>△ 0.54</t>
  </si>
  <si>
    <t>平成30年</t>
  </si>
  <si>
    <t>平成30年</t>
  </si>
  <si>
    <t>韓国</t>
  </si>
  <si>
    <t>△885</t>
  </si>
  <si>
    <t xml:space="preserve">  注：国籍・地域は、東京都の統計における国籍・地域を参考にしています。</t>
  </si>
  <si>
    <t>　注：平成２９年以前の韓国は、朝鮮を含む。</t>
  </si>
  <si>
    <t>　注：平成２９年以前の中国は、台湾を含む。</t>
  </si>
  <si>
    <t>△ 0.86</t>
  </si>
  <si>
    <t>平成31年</t>
  </si>
  <si>
    <t>平成31年</t>
  </si>
  <si>
    <t>△1,045</t>
  </si>
  <si>
    <t>35～39</t>
  </si>
  <si>
    <t>70～74</t>
  </si>
  <si>
    <t>40～44</t>
  </si>
  <si>
    <t>75～79</t>
  </si>
  <si>
    <t>45～49</t>
  </si>
  <si>
    <t>80～84</t>
  </si>
  <si>
    <t>50～54</t>
  </si>
  <si>
    <t>85～89</t>
  </si>
  <si>
    <t>55～59</t>
  </si>
  <si>
    <t>90～94</t>
  </si>
  <si>
    <t>60～64</t>
  </si>
  <si>
    <t>95～99</t>
  </si>
  <si>
    <t>65～69</t>
  </si>
  <si>
    <t>100以上</t>
  </si>
  <si>
    <t>103以上</t>
  </si>
  <si>
    <t>△98</t>
  </si>
  <si>
    <t>令和２年</t>
  </si>
  <si>
    <t>令和２年</t>
  </si>
  <si>
    <t>社会     
増△減</t>
  </si>
  <si>
    <t>令和３年</t>
  </si>
  <si>
    <t>（令和３．１．１）</t>
  </si>
  <si>
    <t>令和３年</t>
  </si>
  <si>
    <t>（３．１．１）</t>
  </si>
  <si>
    <t>平成4年</t>
  </si>
  <si>
    <t>31（令和元）</t>
  </si>
  <si>
    <t>△1,031</t>
  </si>
  <si>
    <t>平成２８年１月１日現在（５年前との比較）</t>
  </si>
  <si>
    <t>△1,099</t>
  </si>
  <si>
    <t>５年間（２８～令和２年）の増減状況</t>
  </si>
  <si>
    <t>資料：東京都総務局</t>
  </si>
  <si>
    <t xml:space="preserve">  注：増減数及び増減率で減（マイナス）の場合は「△」で表す。</t>
  </si>
  <si>
    <t>31(令和元）</t>
  </si>
  <si>
    <t>-</t>
  </si>
  <si>
    <t>-</t>
  </si>
  <si>
    <t>　　注：平成12年：運輸業には、通信業を、卸売・小売業には飲食店を含む。
　　　　平成17年：サービス業は、サービス業の他に分類されないもの</t>
  </si>
  <si>
    <t>　　　　平成22年調査より新産業分類を適用。</t>
  </si>
  <si>
    <t>総　数   １）</t>
  </si>
  <si>
    <t>雇用者   ２）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</si>
</sst>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.00;&quot;△ &quot;0.00"/>
    <numFmt numFmtId="179" formatCode="0_);\(0\)"/>
    <numFmt numFmtId="180" formatCode="0.00_);\(0.00\)"/>
    <numFmt numFmtId="181" formatCode="0.0_ "/>
    <numFmt numFmtId="182" formatCode="0.00_ "/>
    <numFmt numFmtId="183" formatCode="0.0_);\(0.0\)"/>
    <numFmt numFmtId="184" formatCode="0_);[Red]\(0\)"/>
    <numFmt numFmtId="185" formatCode="0.0;&quot;△ &quot;0.0"/>
    <numFmt numFmtId="186" formatCode="#,##0.0_ "/>
    <numFmt numFmtId="187" formatCode="&quot;¥&quot;#,##0.0;&quot;¥&quot;\-#,##0.0"/>
    <numFmt numFmtId="188" formatCode="0.0_);[Red]\(0.0\)"/>
    <numFmt numFmtId="189" formatCode="#,##0_ "/>
    <numFmt numFmtId="190" formatCode="0.00_);[Red]\(0.00\)"/>
    <numFmt numFmtId="191" formatCode="#,##0;&quot;△ &quot;#,##0"/>
    <numFmt numFmtId="192" formatCode="#,##0.0;&quot;△ &quot;#,##0.0"/>
    <numFmt numFmtId="193" formatCode="###\ ###\ ##0;&quot;△&quot;###\ ##0"/>
    <numFmt numFmtId="194" formatCode="_ * #\ ##0_ ;[Red]_ * &quot;△&quot;#\ ##0_ ;_ * &quot;-&quot;_ ;_ @_ "/>
    <numFmt numFmtId="195" formatCode="###\ ###\ ###;&quot;△&quot;###\ ##0"/>
    <numFmt numFmtId="196" formatCode="#,##0_ ;[Red]\-#,##0\ "/>
    <numFmt numFmtId="197" formatCode="#,##0.00_ ;[Red]\-#,##0.00\ "/>
    <numFmt numFmtId="198" formatCode="_ * #\ ##0_ ;[Red]_ * &quot;△&quot;#\ ##0_ ;_ * &quot;-&quot;\ ;_ @_ "/>
    <numFmt numFmtId="199" formatCode="##0.00;[Red]&quot;△&quot;##0.00;&quot;-&quot;"/>
    <numFmt numFmtId="200" formatCode="000\ 000"/>
    <numFmt numFmtId="201" formatCode="0\ 000"/>
    <numFmt numFmtId="202" formatCode="0.0%"/>
    <numFmt numFmtId="203" formatCode="#,##0_);\(#,##0\)"/>
    <numFmt numFmtId="204" formatCode="#,##0.0_ ;[Red]\-#,##0.0\ "/>
    <numFmt numFmtId="205" formatCode="0;&quot;▲ &quot;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;[Red]\-#,##0.0"/>
    <numFmt numFmtId="211" formatCode="#,##0.00;&quot;△ &quot;#,##0.00"/>
    <numFmt numFmtId="212" formatCode="#,##0.000;[Red]\-#,##0.000"/>
    <numFmt numFmtId="213" formatCode="#,##0.0000;[Red]\-#,##0.0000"/>
    <numFmt numFmtId="214" formatCode="0.000;&quot;△ &quot;0.000"/>
    <numFmt numFmtId="215" formatCode="0.0000;&quot;△ &quot;0.0000"/>
    <numFmt numFmtId="216" formatCode="0.00000;&quot;△ &quot;0.00000"/>
    <numFmt numFmtId="217" formatCode="#,##0.0"/>
    <numFmt numFmtId="218" formatCode="#,##0_);[Red]\(#,##0\)"/>
    <numFmt numFmtId="219" formatCode="[&lt;=999]000;[&lt;=9999]000\-00;000\-0000"/>
    <numFmt numFmtId="220" formatCode="#,##0.00_);\(#,##0.00\)"/>
    <numFmt numFmtId="221" formatCode="0.0000_);[Red]\(0.0000\)"/>
    <numFmt numFmtId="222" formatCode="&quot;¥&quot;#,##0_);[Red]\(&quot;¥&quot;#,##0\)"/>
    <numFmt numFmtId="223" formatCode="0.0;[Red]0.0"/>
    <numFmt numFmtId="224" formatCode="0.0000000000000000_ "/>
    <numFmt numFmtId="225" formatCode="#,###,##0;&quot;△ &quot;#,###,##0"/>
    <numFmt numFmtId="226" formatCode="#,##0;[Red]#,##0"/>
    <numFmt numFmtId="227" formatCode="##,###,##0"/>
    <numFmt numFmtId="228" formatCode="_ * #,##0_ ;[Red]_ * &quot;△&quot;#,##0_ ;_ * &quot;-&quot;_ ;_ @_ "/>
    <numFmt numFmtId="229" formatCode="0.00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trike/>
      <sz val="10.5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trike/>
      <sz val="10.5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b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>
        <color rgb="FFFFFFF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>
        <color rgb="FFFFFFFF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14" xfId="0" applyNumberFormat="1" applyFont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38" fontId="4" fillId="0" borderId="0" xfId="49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Continuous" vertical="center"/>
    </xf>
    <xf numFmtId="3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0" xfId="49" applyFont="1" applyAlignment="1">
      <alignment/>
    </xf>
    <xf numFmtId="38" fontId="3" fillId="0" borderId="0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3" fillId="0" borderId="0" xfId="49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2" fontId="3" fillId="0" borderId="0" xfId="49" applyNumberFormat="1" applyFont="1" applyAlignment="1">
      <alignment horizontal="right" vertical="center"/>
    </xf>
    <xf numFmtId="192" fontId="3" fillId="0" borderId="0" xfId="49" applyNumberFormat="1" applyFont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38" fontId="2" fillId="0" borderId="0" xfId="0" applyNumberFormat="1" applyFont="1" applyAlignment="1">
      <alignment/>
    </xf>
    <xf numFmtId="38" fontId="3" fillId="0" borderId="21" xfId="49" applyFont="1" applyBorder="1" applyAlignment="1">
      <alignment horizontal="right" vertical="center"/>
    </xf>
    <xf numFmtId="38" fontId="3" fillId="0" borderId="0" xfId="49" applyFont="1" applyBorder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left" vertical="center" indent="1"/>
    </xf>
    <xf numFmtId="0" fontId="2" fillId="0" borderId="10" xfId="0" applyFont="1" applyBorder="1" applyAlignment="1">
      <alignment horizontal="right"/>
    </xf>
    <xf numFmtId="38" fontId="4" fillId="0" borderId="21" xfId="49" applyFont="1" applyBorder="1" applyAlignment="1">
      <alignment horizontal="right" vertical="center"/>
    </xf>
    <xf numFmtId="38" fontId="2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2" fillId="0" borderId="0" xfId="49" applyFont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40" fontId="3" fillId="0" borderId="0" xfId="49" applyNumberFormat="1" applyFont="1" applyBorder="1" applyAlignment="1">
      <alignment horizontal="right" vertical="center"/>
    </xf>
    <xf numFmtId="40" fontId="3" fillId="0" borderId="0" xfId="49" applyNumberFormat="1" applyFont="1" applyAlignment="1">
      <alignment horizontal="right" vertical="center"/>
    </xf>
    <xf numFmtId="38" fontId="3" fillId="0" borderId="0" xfId="49" applyFont="1" applyFill="1" applyAlignment="1">
      <alignment horizontal="right"/>
    </xf>
    <xf numFmtId="38" fontId="4" fillId="0" borderId="22" xfId="49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Continuous" vertical="center" wrapText="1"/>
    </xf>
    <xf numFmtId="38" fontId="4" fillId="0" borderId="0" xfId="49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85" fontId="3" fillId="0" borderId="0" xfId="0" applyNumberFormat="1" applyFont="1" applyBorder="1" applyAlignment="1">
      <alignment vertical="center"/>
    </xf>
    <xf numFmtId="191" fontId="56" fillId="0" borderId="0" xfId="49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8" fontId="4" fillId="0" borderId="0" xfId="49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38" fontId="4" fillId="0" borderId="22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3" fillId="0" borderId="0" xfId="49" applyFont="1" applyFill="1" applyAlignment="1">
      <alignment vertical="center"/>
    </xf>
    <xf numFmtId="38" fontId="3" fillId="0" borderId="10" xfId="49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indent="1"/>
    </xf>
    <xf numFmtId="38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2" fillId="0" borderId="0" xfId="0" applyNumberFormat="1" applyFont="1" applyFill="1" applyAlignment="1">
      <alignment/>
    </xf>
    <xf numFmtId="38" fontId="0" fillId="0" borderId="0" xfId="0" applyNumberForma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right"/>
    </xf>
    <xf numFmtId="0" fontId="2" fillId="0" borderId="17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49" fontId="3" fillId="0" borderId="0" xfId="49" applyNumberFormat="1" applyFont="1" applyFill="1" applyAlignment="1">
      <alignment horizontal="right" vertical="center"/>
    </xf>
    <xf numFmtId="38" fontId="2" fillId="0" borderId="21" xfId="49" applyFont="1" applyFill="1" applyBorder="1" applyAlignment="1">
      <alignment horizontal="centerContinuous" vertical="center"/>
    </xf>
    <xf numFmtId="38" fontId="2" fillId="0" borderId="11" xfId="49" applyFont="1" applyFill="1" applyBorder="1" applyAlignment="1">
      <alignment horizontal="centerContinuous" vertical="center"/>
    </xf>
    <xf numFmtId="38" fontId="2" fillId="0" borderId="21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21" xfId="49" applyFont="1" applyFill="1" applyBorder="1" applyAlignment="1">
      <alignment horizontal="center"/>
    </xf>
    <xf numFmtId="38" fontId="2" fillId="0" borderId="11" xfId="49" applyFont="1" applyFill="1" applyBorder="1" applyAlignment="1">
      <alignment horizontal="center"/>
    </xf>
    <xf numFmtId="38" fontId="4" fillId="0" borderId="0" xfId="49" applyFont="1" applyFill="1" applyBorder="1" applyAlignment="1">
      <alignment vertical="center"/>
    </xf>
    <xf numFmtId="38" fontId="2" fillId="0" borderId="22" xfId="49" applyFont="1" applyFill="1" applyBorder="1" applyAlignment="1">
      <alignment/>
    </xf>
    <xf numFmtId="38" fontId="2" fillId="0" borderId="20" xfId="49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38" fontId="2" fillId="0" borderId="22" xfId="49" applyFont="1" applyFill="1" applyBorder="1" applyAlignment="1">
      <alignment/>
    </xf>
    <xf numFmtId="38" fontId="2" fillId="0" borderId="20" xfId="49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0" fontId="3" fillId="0" borderId="10" xfId="49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right" vertical="top"/>
    </xf>
    <xf numFmtId="38" fontId="3" fillId="0" borderId="10" xfId="49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top"/>
    </xf>
    <xf numFmtId="190" fontId="3" fillId="0" borderId="0" xfId="0" applyNumberFormat="1" applyFont="1" applyFill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76" fontId="58" fillId="0" borderId="11" xfId="0" applyNumberFormat="1" applyFont="1" applyFill="1" applyBorder="1" applyAlignment="1">
      <alignment horizontal="centerContinuous" vertical="center" wrapText="1"/>
    </xf>
    <xf numFmtId="0" fontId="56" fillId="0" borderId="0" xfId="0" applyFont="1" applyFill="1" applyAlignment="1">
      <alignment horizontal="distributed" vertical="center" wrapText="1"/>
    </xf>
    <xf numFmtId="177" fontId="56" fillId="0" borderId="0" xfId="0" applyNumberFormat="1" applyFont="1" applyFill="1" applyAlignment="1">
      <alignment horizontal="distributed" vertical="center" wrapText="1"/>
    </xf>
    <xf numFmtId="0" fontId="59" fillId="0" borderId="11" xfId="0" applyFont="1" applyFill="1" applyBorder="1" applyAlignment="1">
      <alignment horizontal="distributed" vertical="distributed"/>
    </xf>
    <xf numFmtId="0" fontId="58" fillId="0" borderId="11" xfId="0" applyFont="1" applyFill="1" applyBorder="1" applyAlignment="1">
      <alignment horizontal="distributed" vertical="distributed"/>
    </xf>
    <xf numFmtId="0" fontId="58" fillId="0" borderId="0" xfId="0" applyFont="1" applyBorder="1" applyAlignment="1">
      <alignment/>
    </xf>
    <xf numFmtId="0" fontId="58" fillId="0" borderId="20" xfId="0" applyFont="1" applyFill="1" applyBorder="1" applyAlignment="1">
      <alignment horizontal="distributed" vertical="distributed"/>
    </xf>
    <xf numFmtId="0" fontId="58" fillId="0" borderId="11" xfId="0" applyFont="1" applyFill="1" applyBorder="1" applyAlignment="1">
      <alignment horizontal="centerContinuous" vertical="center"/>
    </xf>
    <xf numFmtId="177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76" fontId="58" fillId="0" borderId="14" xfId="0" applyNumberFormat="1" applyFont="1" applyFill="1" applyBorder="1" applyAlignment="1">
      <alignment horizontal="distributed" vertical="center" wrapText="1"/>
    </xf>
    <xf numFmtId="0" fontId="58" fillId="0" borderId="0" xfId="0" applyFont="1" applyAlignment="1">
      <alignment/>
    </xf>
    <xf numFmtId="0" fontId="58" fillId="0" borderId="20" xfId="0" applyFont="1" applyFill="1" applyBorder="1" applyAlignment="1">
      <alignment horizontal="distributed" vertical="distributed" wrapText="1"/>
    </xf>
    <xf numFmtId="176" fontId="58" fillId="0" borderId="11" xfId="0" applyNumberFormat="1" applyFont="1" applyFill="1" applyBorder="1" applyAlignment="1">
      <alignment horizontal="distributed" vertical="center" wrapText="1"/>
    </xf>
    <xf numFmtId="0" fontId="56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58" fillId="0" borderId="14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0" fontId="58" fillId="0" borderId="0" xfId="0" applyFont="1" applyAlignment="1">
      <alignment horizontal="distributed"/>
    </xf>
    <xf numFmtId="0" fontId="58" fillId="0" borderId="0" xfId="0" applyFont="1" applyAlignment="1">
      <alignment horizontal="right" vertical="top" wrapText="1"/>
    </xf>
    <xf numFmtId="38" fontId="56" fillId="0" borderId="0" xfId="49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203" fontId="56" fillId="0" borderId="0" xfId="49" applyNumberFormat="1" applyFont="1" applyAlignment="1">
      <alignment horizontal="right" vertical="center"/>
    </xf>
    <xf numFmtId="180" fontId="56" fillId="0" borderId="0" xfId="0" applyNumberFormat="1" applyFont="1" applyAlignment="1">
      <alignment horizontal="right" vertical="center"/>
    </xf>
    <xf numFmtId="183" fontId="56" fillId="0" borderId="0" xfId="0" applyNumberFormat="1" applyFont="1" applyAlignment="1">
      <alignment horizontal="right" vertical="center"/>
    </xf>
    <xf numFmtId="0" fontId="58" fillId="0" borderId="11" xfId="0" applyFont="1" applyBorder="1" applyAlignment="1">
      <alignment horizontal="center"/>
    </xf>
    <xf numFmtId="185" fontId="56" fillId="0" borderId="0" xfId="0" applyNumberFormat="1" applyFont="1" applyAlignment="1">
      <alignment horizontal="right" vertical="center"/>
    </xf>
    <xf numFmtId="178" fontId="56" fillId="0" borderId="0" xfId="0" applyNumberFormat="1" applyFont="1" applyAlignment="1">
      <alignment horizontal="right" vertical="center"/>
    </xf>
    <xf numFmtId="38" fontId="56" fillId="0" borderId="0" xfId="49" applyFont="1" applyBorder="1" applyAlignment="1">
      <alignment horizontal="right" vertical="center"/>
    </xf>
    <xf numFmtId="178" fontId="56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38" fontId="56" fillId="0" borderId="10" xfId="49" applyFont="1" applyBorder="1" applyAlignment="1">
      <alignment horizontal="right" vertical="center"/>
    </xf>
    <xf numFmtId="177" fontId="58" fillId="0" borderId="0" xfId="0" applyNumberFormat="1" applyFont="1" applyBorder="1" applyAlignment="1">
      <alignment horizontal="right" vertical="center"/>
    </xf>
    <xf numFmtId="177" fontId="59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8" fontId="56" fillId="0" borderId="21" xfId="49" applyFont="1" applyBorder="1" applyAlignment="1">
      <alignment horizontal="right" vertical="center"/>
    </xf>
    <xf numFmtId="38" fontId="56" fillId="0" borderId="0" xfId="49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38" fontId="56" fillId="0" borderId="21" xfId="49" applyFont="1" applyFill="1" applyBorder="1" applyAlignment="1">
      <alignment horizontal="right" vertical="center"/>
    </xf>
    <xf numFmtId="211" fontId="56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/>
    </xf>
    <xf numFmtId="211" fontId="56" fillId="0" borderId="0" xfId="0" applyNumberFormat="1" applyFont="1" applyBorder="1" applyAlignment="1">
      <alignment/>
    </xf>
    <xf numFmtId="192" fontId="56" fillId="0" borderId="0" xfId="0" applyNumberFormat="1" applyFont="1" applyBorder="1" applyAlignment="1">
      <alignment/>
    </xf>
    <xf numFmtId="178" fontId="58" fillId="0" borderId="0" xfId="0" applyNumberFormat="1" applyFont="1" applyAlignment="1">
      <alignment/>
    </xf>
    <xf numFmtId="223" fontId="58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177" fontId="58" fillId="0" borderId="0" xfId="0" applyNumberFormat="1" applyFont="1" applyAlignment="1">
      <alignment horizontal="right"/>
    </xf>
    <xf numFmtId="0" fontId="58" fillId="0" borderId="12" xfId="0" applyFont="1" applyBorder="1" applyAlignment="1">
      <alignment horizontal="centerContinuous" vertical="center"/>
    </xf>
    <xf numFmtId="177" fontId="58" fillId="0" borderId="12" xfId="0" applyNumberFormat="1" applyFont="1" applyBorder="1" applyAlignment="1">
      <alignment horizontal="centerContinuous" vertical="center"/>
    </xf>
    <xf numFmtId="0" fontId="58" fillId="0" borderId="12" xfId="0" applyFont="1" applyBorder="1" applyAlignment="1">
      <alignment horizontal="center" vertical="center"/>
    </xf>
    <xf numFmtId="176" fontId="58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Continuous" vertical="center"/>
    </xf>
    <xf numFmtId="177" fontId="58" fillId="0" borderId="0" xfId="0" applyNumberFormat="1" applyFont="1" applyBorder="1" applyAlignment="1">
      <alignment horizontal="centerContinuous" vertical="center"/>
    </xf>
    <xf numFmtId="38" fontId="60" fillId="0" borderId="0" xfId="49" applyFont="1" applyFill="1" applyBorder="1" applyAlignment="1">
      <alignment horizontal="right" vertical="center"/>
    </xf>
    <xf numFmtId="38" fontId="58" fillId="0" borderId="11" xfId="49" applyFont="1" applyBorder="1" applyAlignment="1">
      <alignment horizontal="center" vertical="center"/>
    </xf>
    <xf numFmtId="177" fontId="56" fillId="0" borderId="0" xfId="49" applyNumberFormat="1" applyFont="1" applyAlignment="1">
      <alignment horizontal="right" vertical="center"/>
    </xf>
    <xf numFmtId="38" fontId="56" fillId="0" borderId="0" xfId="49" applyFont="1" applyAlignment="1">
      <alignment/>
    </xf>
    <xf numFmtId="38" fontId="56" fillId="0" borderId="0" xfId="49" applyFont="1" applyFill="1" applyAlignment="1">
      <alignment/>
    </xf>
    <xf numFmtId="38" fontId="58" fillId="0" borderId="20" xfId="49" applyFont="1" applyBorder="1" applyAlignment="1">
      <alignment horizontal="center" vertical="center"/>
    </xf>
    <xf numFmtId="38" fontId="56" fillId="0" borderId="10" xfId="49" applyFont="1" applyBorder="1" applyAlignment="1">
      <alignment/>
    </xf>
    <xf numFmtId="38" fontId="56" fillId="0" borderId="10" xfId="49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177" fontId="58" fillId="0" borderId="12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176" fontId="58" fillId="0" borderId="14" xfId="0" applyNumberFormat="1" applyFont="1" applyBorder="1" applyAlignment="1">
      <alignment horizontal="center" vertical="center" wrapText="1"/>
    </xf>
    <xf numFmtId="177" fontId="58" fillId="0" borderId="0" xfId="0" applyNumberFormat="1" applyFont="1" applyAlignment="1">
      <alignment horizontal="distributed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distributed"/>
    </xf>
    <xf numFmtId="0" fontId="59" fillId="0" borderId="11" xfId="0" applyFont="1" applyBorder="1" applyAlignment="1">
      <alignment horizontal="center" vertical="center" wrapText="1"/>
    </xf>
    <xf numFmtId="217" fontId="60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210" fontId="60" fillId="0" borderId="0" xfId="49" applyNumberFormat="1" applyFont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185" fontId="58" fillId="0" borderId="0" xfId="0" applyNumberFormat="1" applyFont="1" applyBorder="1" applyAlignment="1">
      <alignment horizontal="right" vertical="center"/>
    </xf>
    <xf numFmtId="210" fontId="56" fillId="0" borderId="0" xfId="49" applyNumberFormat="1" applyFont="1" applyAlignment="1">
      <alignment horizontal="right" vertical="center"/>
    </xf>
    <xf numFmtId="210" fontId="56" fillId="0" borderId="0" xfId="49" applyNumberFormat="1" applyFont="1" applyBorder="1" applyAlignment="1">
      <alignment horizontal="right" vertical="center"/>
    </xf>
    <xf numFmtId="0" fontId="58" fillId="0" borderId="20" xfId="0" applyFont="1" applyBorder="1" applyAlignment="1">
      <alignment horizontal="center" vertical="center" wrapText="1"/>
    </xf>
    <xf numFmtId="191" fontId="56" fillId="0" borderId="10" xfId="49" applyNumberFormat="1" applyFont="1" applyBorder="1" applyAlignment="1">
      <alignment horizontal="right" vertical="center"/>
    </xf>
    <xf numFmtId="210" fontId="56" fillId="0" borderId="10" xfId="49" applyNumberFormat="1" applyFont="1" applyBorder="1" applyAlignment="1">
      <alignment horizontal="right" vertical="center"/>
    </xf>
    <xf numFmtId="185" fontId="56" fillId="0" borderId="13" xfId="0" applyNumberFormat="1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185" fontId="58" fillId="0" borderId="13" xfId="0" applyNumberFormat="1" applyFont="1" applyFill="1" applyBorder="1" applyAlignment="1">
      <alignment horizontal="right" vertical="center"/>
    </xf>
    <xf numFmtId="38" fontId="58" fillId="0" borderId="0" xfId="49" applyFont="1" applyBorder="1" applyAlignment="1">
      <alignment horizontal="right" vertical="center"/>
    </xf>
    <xf numFmtId="185" fontId="58" fillId="0" borderId="0" xfId="0" applyNumberFormat="1" applyFont="1" applyFill="1" applyBorder="1" applyAlignment="1">
      <alignment horizontal="right" vertical="center"/>
    </xf>
    <xf numFmtId="38" fontId="58" fillId="0" borderId="0" xfId="0" applyNumberFormat="1" applyFont="1" applyBorder="1" applyAlignment="1">
      <alignment horizontal="right" vertical="center"/>
    </xf>
    <xf numFmtId="0" fontId="58" fillId="0" borderId="13" xfId="0" applyFont="1" applyBorder="1" applyAlignment="1">
      <alignment/>
    </xf>
    <xf numFmtId="38" fontId="58" fillId="0" borderId="0" xfId="0" applyNumberFormat="1" applyFont="1" applyAlignment="1">
      <alignment/>
    </xf>
    <xf numFmtId="38" fontId="60" fillId="0" borderId="0" xfId="49" applyFont="1" applyAlignment="1">
      <alignment horizontal="right" vertical="center"/>
    </xf>
    <xf numFmtId="0" fontId="58" fillId="0" borderId="0" xfId="0" applyFont="1" applyAlignment="1">
      <alignment horizontal="centerContinuous" vertical="center"/>
    </xf>
    <xf numFmtId="0" fontId="58" fillId="0" borderId="0" xfId="0" applyFont="1" applyAlignment="1">
      <alignment horizontal="left" vertical="center"/>
    </xf>
    <xf numFmtId="177" fontId="58" fillId="0" borderId="13" xfId="0" applyNumberFormat="1" applyFont="1" applyBorder="1" applyAlignment="1">
      <alignment/>
    </xf>
    <xf numFmtId="0" fontId="58" fillId="0" borderId="15" xfId="0" applyFont="1" applyBorder="1" applyAlignment="1">
      <alignment horizontal="centerContinuous" vertical="center"/>
    </xf>
    <xf numFmtId="0" fontId="58" fillId="0" borderId="1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3" fontId="58" fillId="0" borderId="0" xfId="0" applyNumberFormat="1" applyFont="1" applyAlignment="1">
      <alignment/>
    </xf>
    <xf numFmtId="0" fontId="62" fillId="0" borderId="0" xfId="0" applyFont="1" applyAlignment="1">
      <alignment horizontal="left" vertical="center"/>
    </xf>
    <xf numFmtId="182" fontId="58" fillId="0" borderId="0" xfId="0" applyNumberFormat="1" applyFont="1" applyAlignment="1">
      <alignment/>
    </xf>
    <xf numFmtId="0" fontId="58" fillId="0" borderId="11" xfId="0" applyFont="1" applyBorder="1" applyAlignment="1">
      <alignment horizontal="distributed" vertical="center"/>
    </xf>
    <xf numFmtId="0" fontId="58" fillId="33" borderId="0" xfId="0" applyFont="1" applyFill="1" applyAlignment="1">
      <alignment horizontal="distributed" vertical="center"/>
    </xf>
    <xf numFmtId="177" fontId="58" fillId="0" borderId="0" xfId="0" applyNumberFormat="1" applyFont="1" applyAlignment="1">
      <alignment horizontal="distributed" vertical="center"/>
    </xf>
    <xf numFmtId="38" fontId="56" fillId="33" borderId="0" xfId="49" applyFont="1" applyFill="1" applyAlignment="1">
      <alignment horizontal="right" vertical="center"/>
    </xf>
    <xf numFmtId="177" fontId="56" fillId="0" borderId="0" xfId="49" applyNumberFormat="1" applyFont="1" applyBorder="1" applyAlignment="1">
      <alignment horizontal="right" vertical="center"/>
    </xf>
    <xf numFmtId="177" fontId="56" fillId="0" borderId="0" xfId="49" applyNumberFormat="1" applyFont="1" applyFill="1" applyBorder="1" applyAlignment="1">
      <alignment horizontal="right" vertical="center"/>
    </xf>
    <xf numFmtId="38" fontId="56" fillId="33" borderId="21" xfId="49" applyFont="1" applyFill="1" applyBorder="1" applyAlignment="1">
      <alignment horizontal="right" vertical="center"/>
    </xf>
    <xf numFmtId="177" fontId="58" fillId="0" borderId="0" xfId="0" applyNumberFormat="1" applyFont="1" applyAlignment="1">
      <alignment horizontal="center"/>
    </xf>
    <xf numFmtId="191" fontId="56" fillId="0" borderId="21" xfId="49" applyNumberFormat="1" applyFont="1" applyFill="1" applyBorder="1" applyAlignment="1">
      <alignment horizontal="right" vertical="center"/>
    </xf>
    <xf numFmtId="191" fontId="56" fillId="0" borderId="0" xfId="49" applyNumberFormat="1" applyFont="1" applyFill="1" applyBorder="1" applyAlignment="1">
      <alignment horizontal="righ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/>
    </xf>
    <xf numFmtId="0" fontId="58" fillId="0" borderId="0" xfId="0" applyFont="1" applyAlignment="1">
      <alignment horizontal="right"/>
    </xf>
    <xf numFmtId="3" fontId="56" fillId="0" borderId="21" xfId="0" applyNumberFormat="1" applyFont="1" applyBorder="1" applyAlignment="1">
      <alignment/>
    </xf>
    <xf numFmtId="38" fontId="59" fillId="0" borderId="11" xfId="4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4" fillId="0" borderId="21" xfId="49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3" fillId="0" borderId="22" xfId="49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85" fontId="3" fillId="0" borderId="10" xfId="0" applyNumberFormat="1" applyFont="1" applyBorder="1" applyAlignment="1">
      <alignment vertical="center"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22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218" fontId="3" fillId="0" borderId="0" xfId="0" applyNumberFormat="1" applyFont="1" applyBorder="1" applyAlignment="1">
      <alignment horizontal="right"/>
    </xf>
    <xf numFmtId="218" fontId="3" fillId="0" borderId="0" xfId="51" applyNumberFormat="1" applyFont="1" applyBorder="1" applyAlignment="1">
      <alignment horizontal="right" vertical="center"/>
    </xf>
    <xf numFmtId="190" fontId="4" fillId="0" borderId="0" xfId="49" applyNumberFormat="1" applyFont="1" applyBorder="1" applyAlignment="1">
      <alignment horizontal="right" vertical="center"/>
    </xf>
    <xf numFmtId="190" fontId="3" fillId="0" borderId="0" xfId="49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/>
    </xf>
    <xf numFmtId="190" fontId="4" fillId="0" borderId="10" xfId="49" applyNumberFormat="1" applyFont="1" applyBorder="1" applyAlignment="1">
      <alignment horizontal="right" vertical="center"/>
    </xf>
    <xf numFmtId="220" fontId="4" fillId="0" borderId="0" xfId="49" applyNumberFormat="1" applyFont="1" applyBorder="1" applyAlignment="1">
      <alignment horizontal="right" vertical="center"/>
    </xf>
    <xf numFmtId="218" fontId="4" fillId="0" borderId="21" xfId="49" applyNumberFormat="1" applyFont="1" applyBorder="1" applyAlignment="1">
      <alignment horizontal="right" vertical="center"/>
    </xf>
    <xf numFmtId="218" fontId="4" fillId="0" borderId="0" xfId="49" applyNumberFormat="1" applyFont="1" applyBorder="1" applyAlignment="1">
      <alignment horizontal="right" vertical="center"/>
    </xf>
    <xf numFmtId="218" fontId="4" fillId="0" borderId="21" xfId="49" applyNumberFormat="1" applyFont="1" applyBorder="1" applyAlignment="1">
      <alignment vertical="center"/>
    </xf>
    <xf numFmtId="218" fontId="3" fillId="0" borderId="21" xfId="49" applyNumberFormat="1" applyFont="1" applyBorder="1" applyAlignment="1">
      <alignment horizontal="right" vertical="center"/>
    </xf>
    <xf numFmtId="218" fontId="3" fillId="0" borderId="0" xfId="49" applyNumberFormat="1" applyFont="1" applyBorder="1" applyAlignment="1">
      <alignment horizontal="right" vertical="center"/>
    </xf>
    <xf numFmtId="218" fontId="3" fillId="0" borderId="21" xfId="49" applyNumberFormat="1" applyFont="1" applyBorder="1" applyAlignment="1">
      <alignment vertical="center"/>
    </xf>
    <xf numFmtId="218" fontId="3" fillId="0" borderId="21" xfId="49" applyNumberFormat="1" applyFont="1" applyBorder="1" applyAlignment="1">
      <alignment/>
    </xf>
    <xf numFmtId="218" fontId="3" fillId="0" borderId="0" xfId="49" applyNumberFormat="1" applyFont="1" applyBorder="1" applyAlignment="1">
      <alignment/>
    </xf>
    <xf numFmtId="218" fontId="3" fillId="0" borderId="21" xfId="0" applyNumberFormat="1" applyFont="1" applyBorder="1" applyAlignment="1">
      <alignment horizontal="right"/>
    </xf>
    <xf numFmtId="218" fontId="3" fillId="0" borderId="21" xfId="0" applyNumberFormat="1" applyFont="1" applyBorder="1" applyAlignment="1">
      <alignment vertical="center"/>
    </xf>
    <xf numFmtId="218" fontId="2" fillId="0" borderId="21" xfId="0" applyNumberFormat="1" applyFont="1" applyBorder="1" applyAlignment="1">
      <alignment/>
    </xf>
    <xf numFmtId="218" fontId="2" fillId="0" borderId="0" xfId="0" applyNumberFormat="1" applyFont="1" applyBorder="1" applyAlignment="1">
      <alignment/>
    </xf>
    <xf numFmtId="218" fontId="3" fillId="0" borderId="21" xfId="0" applyNumberFormat="1" applyFont="1" applyBorder="1" applyAlignment="1">
      <alignment/>
    </xf>
    <xf numFmtId="218" fontId="4" fillId="0" borderId="22" xfId="49" applyNumberFormat="1" applyFont="1" applyBorder="1" applyAlignment="1">
      <alignment horizontal="right" vertical="center"/>
    </xf>
    <xf numFmtId="218" fontId="4" fillId="0" borderId="10" xfId="49" applyNumberFormat="1" applyFont="1" applyBorder="1" applyAlignment="1">
      <alignment horizontal="right" vertical="center"/>
    </xf>
    <xf numFmtId="218" fontId="4" fillId="0" borderId="22" xfId="0" applyNumberFormat="1" applyFont="1" applyBorder="1" applyAlignment="1">
      <alignment/>
    </xf>
    <xf numFmtId="218" fontId="4" fillId="0" borderId="0" xfId="0" applyNumberFormat="1" applyFont="1" applyBorder="1" applyAlignment="1">
      <alignment vertical="center"/>
    </xf>
    <xf numFmtId="218" fontId="3" fillId="0" borderId="0" xfId="0" applyNumberFormat="1" applyFont="1" applyBorder="1" applyAlignment="1">
      <alignment vertical="center"/>
    </xf>
    <xf numFmtId="218" fontId="3" fillId="0" borderId="0" xfId="0" applyNumberFormat="1" applyFont="1" applyBorder="1" applyAlignment="1">
      <alignment horizontal="right" vertical="center"/>
    </xf>
    <xf numFmtId="218" fontId="2" fillId="0" borderId="0" xfId="0" applyNumberFormat="1" applyFont="1" applyBorder="1" applyAlignment="1">
      <alignment horizontal="center" vertical="center"/>
    </xf>
    <xf numFmtId="218" fontId="3" fillId="0" borderId="0" xfId="0" applyNumberFormat="1" applyFont="1" applyBorder="1" applyAlignment="1">
      <alignment/>
    </xf>
    <xf numFmtId="218" fontId="4" fillId="0" borderId="10" xfId="0" applyNumberFormat="1" applyFont="1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38" fontId="3" fillId="0" borderId="21" xfId="51" applyFont="1" applyFill="1" applyBorder="1" applyAlignment="1">
      <alignment horizontal="right" vertical="center"/>
    </xf>
    <xf numFmtId="38" fontId="3" fillId="0" borderId="0" xfId="51" applyFont="1" applyFill="1" applyAlignment="1">
      <alignment horizontal="right"/>
    </xf>
    <xf numFmtId="38" fontId="3" fillId="0" borderId="10" xfId="51" applyFont="1" applyFill="1" applyBorder="1" applyAlignment="1">
      <alignment horizontal="right"/>
    </xf>
    <xf numFmtId="38" fontId="4" fillId="0" borderId="0" xfId="51" applyFont="1" applyFill="1" applyAlignment="1">
      <alignment horizontal="right" vertical="center"/>
    </xf>
    <xf numFmtId="38" fontId="3" fillId="0" borderId="0" xfId="51" applyFont="1" applyFill="1" applyAlignment="1">
      <alignment/>
    </xf>
    <xf numFmtId="49" fontId="3" fillId="0" borderId="0" xfId="51" applyNumberFormat="1" applyFont="1" applyFill="1" applyAlignment="1">
      <alignment horizontal="right" vertical="center"/>
    </xf>
    <xf numFmtId="38" fontId="3" fillId="0" borderId="0" xfId="51" applyFont="1" applyFill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2" fillId="0" borderId="10" xfId="51" applyFont="1" applyFill="1" applyBorder="1" applyAlignment="1">
      <alignment/>
    </xf>
    <xf numFmtId="38" fontId="2" fillId="0" borderId="20" xfId="51" applyFont="1" applyFill="1" applyBorder="1" applyAlignment="1">
      <alignment/>
    </xf>
    <xf numFmtId="0" fontId="3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38" fontId="3" fillId="0" borderId="0" xfId="51" applyFont="1" applyFill="1" applyBorder="1" applyAlignment="1">
      <alignment vertical="center"/>
    </xf>
    <xf numFmtId="38" fontId="3" fillId="0" borderId="10" xfId="51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0" xfId="51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3" fillId="0" borderId="0" xfId="51" applyFont="1" applyFill="1" applyBorder="1" applyAlignment="1">
      <alignment/>
    </xf>
    <xf numFmtId="38" fontId="2" fillId="0" borderId="18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38" fontId="4" fillId="0" borderId="0" xfId="51" applyFont="1" applyFill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/>
    </xf>
    <xf numFmtId="38" fontId="4" fillId="0" borderId="10" xfId="51" applyFont="1" applyFill="1" applyBorder="1" applyAlignment="1">
      <alignment/>
    </xf>
    <xf numFmtId="49" fontId="3" fillId="0" borderId="11" xfId="51" applyNumberFormat="1" applyFont="1" applyFill="1" applyBorder="1" applyAlignment="1">
      <alignment horizontal="right" vertical="center"/>
    </xf>
    <xf numFmtId="38" fontId="3" fillId="0" borderId="11" xfId="51" applyFont="1" applyFill="1" applyBorder="1" applyAlignment="1">
      <alignment horizontal="right" vertical="center"/>
    </xf>
    <xf numFmtId="49" fontId="3" fillId="0" borderId="20" xfId="51" applyNumberFormat="1" applyFont="1" applyFill="1" applyBorder="1" applyAlignment="1">
      <alignment horizontal="right" vertical="center"/>
    </xf>
    <xf numFmtId="38" fontId="3" fillId="0" borderId="20" xfId="51" applyFont="1" applyFill="1" applyBorder="1" applyAlignment="1">
      <alignment/>
    </xf>
    <xf numFmtId="38" fontId="4" fillId="0" borderId="10" xfId="5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189" fontId="3" fillId="0" borderId="22" xfId="0" applyNumberFormat="1" applyFont="1" applyBorder="1" applyAlignment="1">
      <alignment/>
    </xf>
    <xf numFmtId="189" fontId="3" fillId="0" borderId="10" xfId="0" applyNumberFormat="1" applyFont="1" applyBorder="1" applyAlignment="1">
      <alignment/>
    </xf>
    <xf numFmtId="189" fontId="3" fillId="0" borderId="20" xfId="0" applyNumberFormat="1" applyFont="1" applyBorder="1" applyAlignment="1">
      <alignment/>
    </xf>
    <xf numFmtId="189" fontId="4" fillId="0" borderId="21" xfId="0" applyNumberFormat="1" applyFont="1" applyBorder="1" applyAlignment="1">
      <alignment vertical="center" wrapText="1"/>
    </xf>
    <xf numFmtId="189" fontId="4" fillId="0" borderId="0" xfId="0" applyNumberFormat="1" applyFont="1" applyBorder="1" applyAlignment="1">
      <alignment vertical="center" wrapText="1"/>
    </xf>
    <xf numFmtId="189" fontId="3" fillId="0" borderId="21" xfId="0" applyNumberFormat="1" applyFont="1" applyBorder="1" applyAlignment="1">
      <alignment vertical="center" wrapText="1"/>
    </xf>
    <xf numFmtId="18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2" fillId="0" borderId="18" xfId="0" applyNumberFormat="1" applyFont="1" applyBorder="1" applyAlignment="1">
      <alignment horizontal="centerContinuous" vertical="center" wrapText="1"/>
    </xf>
    <xf numFmtId="40" fontId="3" fillId="0" borderId="0" xfId="49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225" fontId="63" fillId="0" borderId="22" xfId="51" applyNumberFormat="1" applyFont="1" applyFill="1" applyBorder="1" applyAlignment="1">
      <alignment horizontal="right"/>
    </xf>
    <xf numFmtId="191" fontId="63" fillId="0" borderId="10" xfId="0" applyNumberFormat="1" applyFont="1" applyFill="1" applyBorder="1" applyAlignment="1">
      <alignment horizontal="right"/>
    </xf>
    <xf numFmtId="225" fontId="63" fillId="0" borderId="10" xfId="0" applyNumberFormat="1" applyFont="1" applyFill="1" applyBorder="1" applyAlignment="1">
      <alignment horizontal="right"/>
    </xf>
    <xf numFmtId="192" fontId="56" fillId="0" borderId="10" xfId="49" applyNumberFormat="1" applyFont="1" applyBorder="1" applyAlignment="1">
      <alignment horizontal="right" vertical="center"/>
    </xf>
    <xf numFmtId="0" fontId="3" fillId="0" borderId="0" xfId="49" applyNumberFormat="1" applyFont="1" applyFill="1" applyAlignment="1">
      <alignment vertical="center"/>
    </xf>
    <xf numFmtId="189" fontId="3" fillId="0" borderId="21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9" fontId="3" fillId="0" borderId="11" xfId="0" applyNumberFormat="1" applyFont="1" applyBorder="1" applyAlignment="1">
      <alignment/>
    </xf>
    <xf numFmtId="189" fontId="3" fillId="0" borderId="2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89" fontId="3" fillId="0" borderId="21" xfId="0" applyNumberFormat="1" applyFont="1" applyBorder="1" applyAlignment="1">
      <alignment horizontal="right" vertical="center" wrapText="1"/>
    </xf>
    <xf numFmtId="189" fontId="3" fillId="0" borderId="0" xfId="0" applyNumberFormat="1" applyFont="1" applyBorder="1" applyAlignment="1">
      <alignment horizontal="right" vertical="center" wrapText="1"/>
    </xf>
    <xf numFmtId="189" fontId="3" fillId="0" borderId="22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211" fontId="56" fillId="0" borderId="0" xfId="0" applyNumberFormat="1" applyFont="1" applyBorder="1" applyAlignment="1">
      <alignment horizontal="right"/>
    </xf>
    <xf numFmtId="3" fontId="58" fillId="0" borderId="0" xfId="0" applyNumberFormat="1" applyFont="1" applyBorder="1" applyAlignment="1">
      <alignment/>
    </xf>
    <xf numFmtId="0" fontId="64" fillId="0" borderId="0" xfId="0" applyFont="1" applyAlignment="1">
      <alignment horizontal="left" vertical="center"/>
    </xf>
    <xf numFmtId="0" fontId="58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38" fontId="4" fillId="0" borderId="0" xfId="49" applyFont="1" applyFill="1" applyBorder="1" applyAlignment="1" applyProtection="1">
      <alignment/>
      <protection/>
    </xf>
    <xf numFmtId="177" fontId="3" fillId="0" borderId="0" xfId="49" applyNumberFormat="1" applyFont="1" applyFill="1" applyAlignment="1">
      <alignment horizontal="right"/>
    </xf>
    <xf numFmtId="177" fontId="3" fillId="0" borderId="0" xfId="49" applyNumberFormat="1" applyFont="1" applyFill="1" applyBorder="1" applyAlignment="1" applyProtection="1">
      <alignment horizontal="right"/>
      <protection/>
    </xf>
    <xf numFmtId="38" fontId="3" fillId="0" borderId="0" xfId="49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distributed" vertical="distributed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191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96" fontId="2" fillId="0" borderId="16" xfId="49" applyNumberFormat="1" applyFont="1" applyBorder="1" applyAlignment="1">
      <alignment horizontal="centerContinuous" vertical="center"/>
    </xf>
    <xf numFmtId="197" fontId="2" fillId="0" borderId="16" xfId="49" applyNumberFormat="1" applyFont="1" applyBorder="1" applyAlignment="1">
      <alignment horizontal="centerContinuous" vertical="center"/>
    </xf>
    <xf numFmtId="38" fontId="2" fillId="0" borderId="16" xfId="49" applyFont="1" applyBorder="1" applyAlignment="1">
      <alignment horizontal="centerContinuous" vertical="center"/>
    </xf>
    <xf numFmtId="177" fontId="2" fillId="0" borderId="17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distributed" vertical="distributed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182" fontId="10" fillId="0" borderId="0" xfId="0" applyNumberFormat="1" applyFont="1" applyAlignment="1">
      <alignment horizontal="right"/>
    </xf>
    <xf numFmtId="38" fontId="10" fillId="0" borderId="0" xfId="49" applyFont="1" applyAlignment="1">
      <alignment/>
    </xf>
    <xf numFmtId="177" fontId="10" fillId="0" borderId="0" xfId="0" applyNumberFormat="1" applyFont="1" applyAlignment="1">
      <alignment horizontal="right"/>
    </xf>
    <xf numFmtId="182" fontId="11" fillId="0" borderId="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191" fontId="3" fillId="0" borderId="0" xfId="49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/>
    </xf>
    <xf numFmtId="38" fontId="4" fillId="33" borderId="0" xfId="49" applyFont="1" applyFill="1" applyAlignment="1">
      <alignment horizontal="right" vertical="center"/>
    </xf>
    <xf numFmtId="185" fontId="4" fillId="33" borderId="0" xfId="0" applyNumberFormat="1" applyFont="1" applyFill="1" applyAlignment="1">
      <alignment horizontal="right" vertical="center"/>
    </xf>
    <xf numFmtId="191" fontId="4" fillId="33" borderId="0" xfId="49" applyNumberFormat="1" applyFont="1" applyFill="1" applyAlignment="1">
      <alignment horizontal="right" vertical="center"/>
    </xf>
    <xf numFmtId="192" fontId="4" fillId="33" borderId="0" xfId="49" applyNumberFormat="1" applyFont="1" applyFill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185" fontId="3" fillId="33" borderId="0" xfId="0" applyNumberFormat="1" applyFont="1" applyFill="1" applyAlignment="1">
      <alignment horizontal="right" vertical="center"/>
    </xf>
    <xf numFmtId="191" fontId="3" fillId="33" borderId="0" xfId="49" applyNumberFormat="1" applyFont="1" applyFill="1" applyAlignment="1">
      <alignment horizontal="right" vertical="center"/>
    </xf>
    <xf numFmtId="192" fontId="3" fillId="33" borderId="0" xfId="49" applyNumberFormat="1" applyFont="1" applyFill="1" applyAlignment="1">
      <alignment vertical="center"/>
    </xf>
    <xf numFmtId="185" fontId="3" fillId="0" borderId="0" xfId="49" applyNumberFormat="1" applyFont="1" applyBorder="1" applyAlignment="1">
      <alignment horizontal="right" vertical="center"/>
    </xf>
    <xf numFmtId="185" fontId="3" fillId="0" borderId="0" xfId="49" applyNumberFormat="1" applyFont="1" applyAlignment="1">
      <alignment horizontal="right" vertical="center"/>
    </xf>
    <xf numFmtId="38" fontId="11" fillId="0" borderId="0" xfId="49" applyFont="1" applyFill="1" applyBorder="1" applyAlignment="1">
      <alignment/>
    </xf>
    <xf numFmtId="185" fontId="4" fillId="0" borderId="0" xfId="0" applyNumberFormat="1" applyFont="1" applyAlignment="1">
      <alignment horizontal="right" vertical="center"/>
    </xf>
    <xf numFmtId="38" fontId="3" fillId="33" borderId="10" xfId="49" applyFont="1" applyFill="1" applyBorder="1" applyAlignment="1">
      <alignment horizontal="right" vertical="center"/>
    </xf>
    <xf numFmtId="192" fontId="3" fillId="33" borderId="10" xfId="49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right"/>
    </xf>
    <xf numFmtId="185" fontId="2" fillId="0" borderId="17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center" vertical="center" wrapText="1"/>
    </xf>
    <xf numFmtId="38" fontId="2" fillId="0" borderId="0" xfId="49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8" fontId="4" fillId="33" borderId="0" xfId="49" applyFont="1" applyFill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2" fillId="0" borderId="17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211" fontId="3" fillId="0" borderId="0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77" fontId="56" fillId="0" borderId="0" xfId="0" applyNumberFormat="1" applyFont="1" applyBorder="1" applyAlignment="1">
      <alignment/>
    </xf>
    <xf numFmtId="3" fontId="65" fillId="0" borderId="0" xfId="0" applyNumberFormat="1" applyFont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7" fontId="3" fillId="0" borderId="0" xfId="49" applyNumberFormat="1" applyFont="1" applyFill="1" applyBorder="1" applyAlignment="1">
      <alignment horizontal="right" vertical="center"/>
    </xf>
    <xf numFmtId="191" fontId="3" fillId="0" borderId="0" xfId="49" applyNumberFormat="1" applyFont="1" applyFill="1" applyBorder="1" applyAlignment="1">
      <alignment horizontal="right" vertical="center"/>
    </xf>
    <xf numFmtId="191" fontId="3" fillId="0" borderId="0" xfId="49" applyNumberFormat="1" applyFont="1" applyBorder="1" applyAlignment="1">
      <alignment horizontal="right" vertical="center"/>
    </xf>
    <xf numFmtId="191" fontId="3" fillId="0" borderId="21" xfId="49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Continuous" vertical="center"/>
    </xf>
    <xf numFmtId="177" fontId="58" fillId="0" borderId="16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24" xfId="0" applyFont="1" applyBorder="1" applyAlignment="1">
      <alignment horizontal="centerContinuous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Continuous" vertical="center"/>
    </xf>
    <xf numFmtId="226" fontId="56" fillId="0" borderId="21" xfId="0" applyNumberFormat="1" applyFont="1" applyBorder="1" applyAlignment="1">
      <alignment horizontal="right" vertical="center"/>
    </xf>
    <xf numFmtId="226" fontId="56" fillId="0" borderId="0" xfId="0" applyNumberFormat="1" applyFont="1" applyAlignment="1">
      <alignment horizontal="right" vertical="center"/>
    </xf>
    <xf numFmtId="38" fontId="3" fillId="0" borderId="0" xfId="49" applyFont="1" applyFill="1" applyAlignment="1">
      <alignment/>
    </xf>
    <xf numFmtId="38" fontId="3" fillId="0" borderId="10" xfId="49" applyFont="1" applyBorder="1" applyAlignment="1">
      <alignment/>
    </xf>
    <xf numFmtId="38" fontId="3" fillId="0" borderId="10" xfId="49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191" fontId="3" fillId="0" borderId="0" xfId="49" applyNumberFormat="1" applyFont="1" applyFill="1" applyAlignment="1">
      <alignment horizontal="right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38" fontId="3" fillId="0" borderId="0" xfId="51" applyFont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181" fontId="58" fillId="0" borderId="0" xfId="0" applyNumberFormat="1" applyFont="1" applyAlignment="1">
      <alignment/>
    </xf>
    <xf numFmtId="38" fontId="4" fillId="33" borderId="21" xfId="49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227" fontId="3" fillId="0" borderId="21" xfId="0" applyNumberFormat="1" applyFont="1" applyFill="1" applyBorder="1" applyAlignment="1">
      <alignment/>
    </xf>
    <xf numFmtId="227" fontId="3" fillId="0" borderId="22" xfId="0" applyNumberFormat="1" applyFont="1" applyFill="1" applyBorder="1" applyAlignment="1">
      <alignment/>
    </xf>
    <xf numFmtId="19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19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227" fontId="3" fillId="0" borderId="0" xfId="0" applyNumberFormat="1" applyFont="1" applyFill="1" applyBorder="1" applyAlignment="1">
      <alignment/>
    </xf>
    <xf numFmtId="191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227" fontId="3" fillId="0" borderId="10" xfId="0" applyNumberFormat="1" applyFont="1" applyFill="1" applyBorder="1" applyAlignment="1">
      <alignment/>
    </xf>
    <xf numFmtId="191" fontId="3" fillId="0" borderId="0" xfId="0" applyNumberFormat="1" applyFont="1" applyFill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58" fontId="2" fillId="0" borderId="18" xfId="49" applyNumberFormat="1" applyFont="1" applyBorder="1" applyAlignment="1" applyProtection="1">
      <alignment horizontal="center" vertical="center" wrapText="1"/>
      <protection locked="0"/>
    </xf>
    <xf numFmtId="58" fontId="2" fillId="0" borderId="19" xfId="49" applyNumberFormat="1" applyFont="1" applyBorder="1" applyAlignment="1" applyProtection="1">
      <alignment horizontal="center" vertical="center" wrapText="1"/>
      <protection locked="0"/>
    </xf>
    <xf numFmtId="56" fontId="2" fillId="0" borderId="22" xfId="49" applyNumberFormat="1" applyFont="1" applyBorder="1" applyAlignment="1" applyProtection="1" quotePrefix="1">
      <alignment horizontal="center" vertical="center" wrapText="1"/>
      <protection locked="0"/>
    </xf>
    <xf numFmtId="56" fontId="2" fillId="0" borderId="27" xfId="49" applyNumberFormat="1" applyFont="1" applyBorder="1" applyAlignment="1" applyProtection="1" quotePrefix="1">
      <alignment horizontal="center" vertical="center" wrapText="1"/>
      <protection locked="0"/>
    </xf>
    <xf numFmtId="211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211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211" fontId="3" fillId="0" borderId="1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/>
    </xf>
    <xf numFmtId="210" fontId="4" fillId="0" borderId="0" xfId="49" applyNumberFormat="1" applyFont="1" applyAlignment="1">
      <alignment horizontal="right" vertical="center"/>
    </xf>
    <xf numFmtId="210" fontId="3" fillId="0" borderId="0" xfId="49" applyNumberFormat="1" applyFont="1" applyBorder="1" applyAlignment="1">
      <alignment horizontal="right" vertical="center"/>
    </xf>
    <xf numFmtId="210" fontId="3" fillId="0" borderId="10" xfId="49" applyNumberFormat="1" applyFont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58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Continuous" vertical="center"/>
    </xf>
    <xf numFmtId="177" fontId="58" fillId="0" borderId="0" xfId="0" applyNumberFormat="1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8" fillId="0" borderId="33" xfId="0" applyFont="1" applyBorder="1" applyAlignment="1">
      <alignment/>
    </xf>
    <xf numFmtId="0" fontId="3" fillId="0" borderId="34" xfId="0" applyFont="1" applyBorder="1" applyAlignment="1">
      <alignment horizontal="right" vertical="center"/>
    </xf>
    <xf numFmtId="177" fontId="2" fillId="0" borderId="0" xfId="0" applyNumberFormat="1" applyFont="1" applyAlignment="1">
      <alignment horizontal="right"/>
    </xf>
    <xf numFmtId="38" fontId="2" fillId="0" borderId="18" xfId="49" applyFont="1" applyBorder="1" applyAlignment="1">
      <alignment horizontal="distributed" vertical="center"/>
    </xf>
    <xf numFmtId="38" fontId="2" fillId="0" borderId="0" xfId="49" applyFont="1" applyAlignment="1">
      <alignment horizontal="distributed" vertical="center"/>
    </xf>
    <xf numFmtId="38" fontId="2" fillId="0" borderId="0" xfId="49" applyFont="1" applyAlignment="1">
      <alignment horizontal="center" vertical="center" wrapText="1"/>
    </xf>
    <xf numFmtId="177" fontId="2" fillId="0" borderId="0" xfId="0" applyNumberFormat="1" applyFont="1" applyAlignment="1">
      <alignment horizontal="distributed"/>
    </xf>
    <xf numFmtId="38" fontId="2" fillId="0" borderId="0" xfId="49" applyFont="1" applyAlignment="1">
      <alignment horizontal="distributed"/>
    </xf>
    <xf numFmtId="38" fontId="3" fillId="0" borderId="0" xfId="52" applyFont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3" fillId="0" borderId="0" xfId="52" applyFont="1" applyBorder="1" applyAlignment="1" applyProtection="1">
      <alignment vertical="center"/>
      <protection locked="0"/>
    </xf>
    <xf numFmtId="38" fontId="3" fillId="0" borderId="0" xfId="52" applyFont="1" applyFill="1" applyBorder="1" applyAlignment="1">
      <alignment vertical="center"/>
    </xf>
    <xf numFmtId="38" fontId="3" fillId="0" borderId="0" xfId="52" applyFont="1" applyBorder="1" applyAlignment="1">
      <alignment vertical="center"/>
    </xf>
    <xf numFmtId="38" fontId="3" fillId="0" borderId="10" xfId="52" applyFont="1" applyBorder="1" applyAlignment="1" applyProtection="1">
      <alignment vertical="center"/>
      <protection locked="0"/>
    </xf>
    <xf numFmtId="38" fontId="3" fillId="0" borderId="10" xfId="52" applyFont="1" applyFill="1" applyBorder="1" applyAlignment="1">
      <alignment vertical="center"/>
    </xf>
    <xf numFmtId="38" fontId="3" fillId="0" borderId="0" xfId="52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0" xfId="52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centerContinuous" vertical="center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30" borderId="0" xfId="0" applyNumberFormat="1" applyFont="1" applyFill="1" applyBorder="1" applyAlignment="1">
      <alignment horizontal="right" vertical="center"/>
    </xf>
    <xf numFmtId="0" fontId="2" fillId="30" borderId="11" xfId="0" applyFont="1" applyFill="1" applyBorder="1" applyAlignment="1">
      <alignment horizontal="centerContinuous" vertical="center"/>
    </xf>
    <xf numFmtId="38" fontId="3" fillId="33" borderId="22" xfId="49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191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1" fontId="3" fillId="33" borderId="10" xfId="49" applyNumberFormat="1" applyFont="1" applyFill="1" applyBorder="1" applyAlignment="1">
      <alignment horizontal="right" vertical="center"/>
    </xf>
    <xf numFmtId="192" fontId="3" fillId="33" borderId="0" xfId="49" applyNumberFormat="1" applyFont="1" applyFill="1" applyAlignment="1">
      <alignment horizontal="right" vertical="center"/>
    </xf>
    <xf numFmtId="192" fontId="4" fillId="33" borderId="10" xfId="49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8" fontId="3" fillId="0" borderId="21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56" fillId="0" borderId="0" xfId="0" applyNumberFormat="1" applyFont="1" applyAlignment="1">
      <alignment horizontal="right" vertical="center"/>
    </xf>
    <xf numFmtId="38" fontId="56" fillId="0" borderId="0" xfId="0" applyNumberFormat="1" applyFont="1" applyBorder="1" applyAlignment="1">
      <alignment horizontal="right" vertical="center"/>
    </xf>
    <xf numFmtId="38" fontId="56" fillId="0" borderId="10" xfId="0" applyNumberFormat="1" applyFont="1" applyBorder="1" applyAlignment="1">
      <alignment horizontal="right" vertical="center"/>
    </xf>
    <xf numFmtId="0" fontId="59" fillId="0" borderId="0" xfId="0" applyFont="1" applyFill="1" applyAlignment="1">
      <alignment horizontal="left"/>
    </xf>
    <xf numFmtId="0" fontId="58" fillId="0" borderId="1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8" fontId="56" fillId="0" borderId="21" xfId="0" applyNumberFormat="1" applyFont="1" applyBorder="1" applyAlignment="1">
      <alignment horizontal="right" vertical="center"/>
    </xf>
    <xf numFmtId="38" fontId="56" fillId="0" borderId="22" xfId="0" applyNumberFormat="1" applyFont="1" applyBorder="1" applyAlignment="1">
      <alignment horizontal="right" vertical="center"/>
    </xf>
    <xf numFmtId="210" fontId="56" fillId="0" borderId="0" xfId="0" applyNumberFormat="1" applyFont="1" applyAlignment="1">
      <alignment horizontal="right" vertical="center"/>
    </xf>
    <xf numFmtId="210" fontId="56" fillId="0" borderId="0" xfId="0" applyNumberFormat="1" applyFont="1" applyBorder="1" applyAlignment="1">
      <alignment horizontal="right" vertical="center"/>
    </xf>
    <xf numFmtId="210" fontId="56" fillId="0" borderId="10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210" fontId="3" fillId="0" borderId="0" xfId="0" applyNumberFormat="1" applyFont="1" applyBorder="1" applyAlignment="1">
      <alignment horizontal="right" vertical="center"/>
    </xf>
    <xf numFmtId="210" fontId="3" fillId="0" borderId="10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210" fontId="3" fillId="0" borderId="0" xfId="0" applyNumberFormat="1" applyFont="1" applyAlignment="1">
      <alignment horizontal="right" vertical="center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>
      <alignment horizontal="center" vertical="center" wrapText="1"/>
    </xf>
    <xf numFmtId="191" fontId="2" fillId="0" borderId="21" xfId="0" applyNumberFormat="1" applyFont="1" applyFill="1" applyBorder="1" applyAlignment="1">
      <alignment horizontal="center" vertical="center" wrapText="1"/>
    </xf>
    <xf numFmtId="191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Border="1" applyAlignment="1">
      <alignment/>
    </xf>
    <xf numFmtId="0" fontId="59" fillId="0" borderId="0" xfId="0" applyFont="1" applyFill="1" applyAlignment="1">
      <alignment horizontal="left"/>
    </xf>
    <xf numFmtId="176" fontId="58" fillId="0" borderId="14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20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177" fontId="58" fillId="0" borderId="18" xfId="0" applyNumberFormat="1" applyFont="1" applyFill="1" applyBorder="1" applyAlignment="1">
      <alignment horizontal="center" vertical="center" wrapText="1"/>
    </xf>
    <xf numFmtId="177" fontId="58" fillId="0" borderId="21" xfId="0" applyNumberFormat="1" applyFont="1" applyFill="1" applyBorder="1" applyAlignment="1">
      <alignment horizontal="center" vertical="center" wrapText="1"/>
    </xf>
    <xf numFmtId="177" fontId="58" fillId="0" borderId="22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58" fillId="0" borderId="19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distributed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196" fontId="2" fillId="0" borderId="19" xfId="49" applyNumberFormat="1" applyFont="1" applyBorder="1" applyAlignment="1">
      <alignment horizontal="center" vertical="center"/>
    </xf>
    <xf numFmtId="196" fontId="2" fillId="0" borderId="27" xfId="49" applyNumberFormat="1" applyFont="1" applyBorder="1" applyAlignment="1">
      <alignment horizontal="center" vertical="center"/>
    </xf>
    <xf numFmtId="197" fontId="2" fillId="0" borderId="19" xfId="49" applyNumberFormat="1" applyFont="1" applyBorder="1" applyAlignment="1">
      <alignment horizontal="center" vertical="center"/>
    </xf>
    <xf numFmtId="197" fontId="2" fillId="0" borderId="27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0" fillId="0" borderId="0" xfId="0" applyBorder="1" applyAlignment="1">
      <alignment/>
    </xf>
    <xf numFmtId="0" fontId="58" fillId="0" borderId="10" xfId="0" applyFont="1" applyBorder="1" applyAlignment="1">
      <alignment horizontal="right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 quotePrefix="1">
      <alignment horizontal="left"/>
    </xf>
    <xf numFmtId="176" fontId="58" fillId="0" borderId="13" xfId="0" applyNumberFormat="1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77" fontId="58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177" fontId="58" fillId="0" borderId="13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76" fontId="58" fillId="0" borderId="13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18" fontId="3" fillId="0" borderId="21" xfId="49" applyNumberFormat="1" applyFont="1" applyBorder="1" applyAlignment="1">
      <alignment vertical="center"/>
    </xf>
    <xf numFmtId="218" fontId="3" fillId="0" borderId="0" xfId="0" applyNumberFormat="1" applyFont="1" applyBorder="1" applyAlignment="1">
      <alignment horizontal="right" vertical="center"/>
    </xf>
    <xf numFmtId="218" fontId="3" fillId="0" borderId="0" xfId="49" applyNumberFormat="1" applyFont="1" applyBorder="1" applyAlignment="1">
      <alignment horizontal="right" vertical="center"/>
    </xf>
    <xf numFmtId="218" fontId="3" fillId="0" borderId="21" xfId="49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8" fontId="2" fillId="0" borderId="2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190" fontId="3" fillId="0" borderId="0" xfId="49" applyNumberFormat="1" applyFont="1" applyBorder="1" applyAlignment="1">
      <alignment horizontal="right" vertical="center"/>
    </xf>
    <xf numFmtId="218" fontId="3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8" fontId="2" fillId="0" borderId="21" xfId="49" applyFont="1" applyFill="1" applyBorder="1" applyAlignment="1">
      <alignment horizontal="center"/>
    </xf>
    <xf numFmtId="38" fontId="2" fillId="0" borderId="11" xfId="49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38" fontId="4" fillId="0" borderId="0" xfId="51" applyFont="1" applyFill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8" fontId="4" fillId="0" borderId="21" xfId="49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38" fontId="2" fillId="0" borderId="0" xfId="49" applyFont="1" applyFill="1" applyBorder="1" applyAlignment="1">
      <alignment horizontal="center"/>
    </xf>
    <xf numFmtId="38" fontId="3" fillId="0" borderId="11" xfId="49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3" fillId="0" borderId="21" xfId="49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63"/>
  <sheetViews>
    <sheetView zoomScaleSheetLayoutView="100" zoomScalePageLayoutView="0" workbookViewId="0" topLeftCell="A529">
      <selection activeCell="C290" sqref="C290:G295"/>
    </sheetView>
  </sheetViews>
  <sheetFormatPr defaultColWidth="9.00390625" defaultRowHeight="14.25" customHeight="1"/>
  <cols>
    <col min="1" max="1" width="10.625" style="2" customWidth="1"/>
    <col min="2" max="2" width="13.00390625" style="2" customWidth="1"/>
    <col min="3" max="3" width="11.75390625" style="2" customWidth="1"/>
    <col min="4" max="4" width="12.625" style="2" customWidth="1"/>
    <col min="5" max="7" width="10.625" style="2" customWidth="1"/>
    <col min="8" max="8" width="10.625" style="118" customWidth="1"/>
    <col min="9" max="9" width="10.625" style="2" customWidth="1"/>
    <col min="10" max="10" width="11.50390625" style="2" customWidth="1"/>
    <col min="11" max="24" width="10.625" style="2" customWidth="1"/>
    <col min="25" max="16384" width="9.00390625" style="2" customWidth="1"/>
  </cols>
  <sheetData>
    <row r="1" spans="1:21" ht="14.25" customHeight="1">
      <c r="A1" s="684" t="s">
        <v>380</v>
      </c>
      <c r="B1" s="684"/>
      <c r="C1" s="684"/>
      <c r="D1" s="684"/>
      <c r="E1" s="684"/>
      <c r="F1" s="684"/>
      <c r="G1" s="684"/>
      <c r="H1" s="684"/>
      <c r="I1" s="212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ht="14.25" customHeight="1">
      <c r="A2" s="700" t="s">
        <v>771</v>
      </c>
      <c r="B2" s="700"/>
      <c r="C2" s="700"/>
      <c r="D2" s="700"/>
      <c r="E2" s="700"/>
      <c r="F2" s="700"/>
      <c r="G2" s="700"/>
      <c r="H2" s="700"/>
      <c r="I2" s="700"/>
      <c r="J2" s="700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4.25" customHeight="1">
      <c r="A3" s="685" t="s">
        <v>282</v>
      </c>
      <c r="B3" s="688" t="s">
        <v>283</v>
      </c>
      <c r="C3" s="696" t="s">
        <v>284</v>
      </c>
      <c r="D3" s="699" t="s">
        <v>579</v>
      </c>
      <c r="E3" s="699"/>
      <c r="F3" s="699"/>
      <c r="G3" s="699"/>
      <c r="H3" s="699"/>
      <c r="I3" s="699"/>
      <c r="J3" s="701" t="s">
        <v>580</v>
      </c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ht="14.25" customHeight="1">
      <c r="A4" s="686"/>
      <c r="B4" s="689"/>
      <c r="C4" s="697"/>
      <c r="D4" s="693" t="s">
        <v>581</v>
      </c>
      <c r="E4" s="694"/>
      <c r="F4" s="695"/>
      <c r="G4" s="693" t="s">
        <v>582</v>
      </c>
      <c r="H4" s="694"/>
      <c r="I4" s="695"/>
      <c r="J4" s="702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14.25" customHeight="1">
      <c r="A5" s="686"/>
      <c r="B5" s="689"/>
      <c r="C5" s="697"/>
      <c r="D5" s="691" t="s">
        <v>624</v>
      </c>
      <c r="E5" s="688" t="s">
        <v>22</v>
      </c>
      <c r="F5" s="688" t="s">
        <v>23</v>
      </c>
      <c r="G5" s="691" t="s">
        <v>625</v>
      </c>
      <c r="H5" s="688" t="s">
        <v>22</v>
      </c>
      <c r="I5" s="688" t="s">
        <v>23</v>
      </c>
      <c r="J5" s="702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ht="14.25" customHeight="1">
      <c r="A6" s="687"/>
      <c r="B6" s="690"/>
      <c r="C6" s="698"/>
      <c r="D6" s="692"/>
      <c r="E6" s="690"/>
      <c r="F6" s="690"/>
      <c r="G6" s="692"/>
      <c r="H6" s="690"/>
      <c r="I6" s="690"/>
      <c r="J6" s="70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</row>
    <row r="7" spans="1:21" ht="14.25" customHeight="1">
      <c r="A7" s="214"/>
      <c r="B7" s="215"/>
      <c r="C7" s="215"/>
      <c r="D7" s="215"/>
      <c r="E7" s="215"/>
      <c r="F7" s="215"/>
      <c r="G7" s="215"/>
      <c r="H7" s="216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</row>
    <row r="8" spans="1:21" ht="14.25" customHeight="1">
      <c r="A8" s="217" t="s">
        <v>1</v>
      </c>
      <c r="B8" s="527">
        <f>SUM(B9:B12)</f>
        <v>13843525</v>
      </c>
      <c r="C8" s="528">
        <v>-2489</v>
      </c>
      <c r="D8" s="529">
        <v>13297089</v>
      </c>
      <c r="E8" s="529">
        <v>6537442</v>
      </c>
      <c r="F8" s="529">
        <v>6759647</v>
      </c>
      <c r="G8" s="530">
        <v>546436</v>
      </c>
      <c r="H8" s="530">
        <v>267877</v>
      </c>
      <c r="I8" s="530">
        <v>278559</v>
      </c>
      <c r="J8" s="529">
        <v>7341487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</row>
    <row r="9" spans="1:21" ht="14.25" customHeight="1">
      <c r="A9" s="218" t="s">
        <v>285</v>
      </c>
      <c r="B9" s="531">
        <v>9572763</v>
      </c>
      <c r="C9" s="616">
        <v>-3079</v>
      </c>
      <c r="D9" s="516">
        <v>9115890</v>
      </c>
      <c r="E9" s="516">
        <v>4473177</v>
      </c>
      <c r="F9" s="516">
        <v>4642713</v>
      </c>
      <c r="G9" s="538">
        <v>456873</v>
      </c>
      <c r="H9" s="538">
        <v>224878</v>
      </c>
      <c r="I9" s="538">
        <v>231995</v>
      </c>
      <c r="J9" s="516">
        <v>5258484</v>
      </c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</row>
    <row r="10" spans="1:21" ht="14.25" customHeight="1">
      <c r="A10" s="218" t="s">
        <v>286</v>
      </c>
      <c r="B10" s="531">
        <v>4189577</v>
      </c>
      <c r="C10" s="616">
        <v>647</v>
      </c>
      <c r="D10" s="516">
        <v>4101271</v>
      </c>
      <c r="E10" s="516">
        <v>2023742</v>
      </c>
      <c r="F10" s="516">
        <v>2077529</v>
      </c>
      <c r="G10" s="538">
        <v>88306</v>
      </c>
      <c r="H10" s="538">
        <v>42357</v>
      </c>
      <c r="I10" s="538">
        <v>45949</v>
      </c>
      <c r="J10" s="516">
        <v>2042199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1" ht="14.25" customHeight="1">
      <c r="A11" s="218" t="s">
        <v>287</v>
      </c>
      <c r="B11" s="531">
        <v>56259</v>
      </c>
      <c r="C11" s="616">
        <v>-38</v>
      </c>
      <c r="D11" s="516">
        <v>55293</v>
      </c>
      <c r="E11" s="516">
        <v>27748</v>
      </c>
      <c r="F11" s="516">
        <v>27545</v>
      </c>
      <c r="G11" s="549">
        <v>966</v>
      </c>
      <c r="H11" s="549">
        <v>512</v>
      </c>
      <c r="I11" s="549">
        <v>454</v>
      </c>
      <c r="J11" s="516">
        <v>26201</v>
      </c>
      <c r="K11" s="213"/>
      <c r="L11" s="219"/>
      <c r="M11" s="213"/>
      <c r="N11" s="213"/>
      <c r="O11" s="213"/>
      <c r="P11" s="213"/>
      <c r="Q11" s="213"/>
      <c r="R11" s="213"/>
      <c r="S11" s="213"/>
      <c r="T11" s="213"/>
      <c r="U11" s="213"/>
    </row>
    <row r="12" spans="1:21" ht="14.25" customHeight="1">
      <c r="A12" s="220" t="s">
        <v>288</v>
      </c>
      <c r="B12" s="532">
        <v>24926</v>
      </c>
      <c r="C12" s="540">
        <v>-19</v>
      </c>
      <c r="D12" s="506">
        <v>24635</v>
      </c>
      <c r="E12" s="506">
        <v>12775</v>
      </c>
      <c r="F12" s="506">
        <v>11860</v>
      </c>
      <c r="G12" s="550">
        <v>291</v>
      </c>
      <c r="H12" s="550">
        <v>130</v>
      </c>
      <c r="I12" s="550">
        <v>161</v>
      </c>
      <c r="J12" s="506">
        <v>14603</v>
      </c>
      <c r="K12" s="213"/>
      <c r="L12" s="219"/>
      <c r="M12" s="213"/>
      <c r="N12" s="213"/>
      <c r="O12" s="213"/>
      <c r="P12" s="213"/>
      <c r="Q12" s="213"/>
      <c r="R12" s="213"/>
      <c r="S12" s="213"/>
      <c r="T12" s="213"/>
      <c r="U12" s="213"/>
    </row>
    <row r="13" spans="1:21" ht="14.25" customHeight="1">
      <c r="A13" s="221"/>
      <c r="B13" s="436"/>
      <c r="C13" s="520"/>
      <c r="D13" s="437"/>
      <c r="J13" s="121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21" ht="14.25" customHeight="1">
      <c r="A14" s="217" t="s">
        <v>285</v>
      </c>
      <c r="B14" s="527">
        <v>9572763</v>
      </c>
      <c r="C14" s="533">
        <v>-3079</v>
      </c>
      <c r="D14" s="534">
        <v>9115890</v>
      </c>
      <c r="E14" s="534">
        <v>4473177</v>
      </c>
      <c r="F14" s="534">
        <v>4642713</v>
      </c>
      <c r="G14" s="535">
        <v>456873</v>
      </c>
      <c r="H14" s="535">
        <v>224878</v>
      </c>
      <c r="I14" s="535">
        <v>231995</v>
      </c>
      <c r="J14" s="534">
        <f>SUM(J15:J37)</f>
        <v>5258484</v>
      </c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  <row r="15" spans="1:21" ht="14.25" customHeight="1">
      <c r="A15" s="218" t="s">
        <v>289</v>
      </c>
      <c r="B15" s="531">
        <v>67216</v>
      </c>
      <c r="C15" s="536">
        <v>7</v>
      </c>
      <c r="D15" s="498">
        <v>64159</v>
      </c>
      <c r="E15" s="498">
        <v>32041</v>
      </c>
      <c r="F15" s="498">
        <v>32118</v>
      </c>
      <c r="G15" s="537">
        <v>3057</v>
      </c>
      <c r="H15" s="537">
        <v>1657</v>
      </c>
      <c r="I15" s="538">
        <v>1400</v>
      </c>
      <c r="J15" s="539">
        <v>37787</v>
      </c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</row>
    <row r="16" spans="1:21" ht="14.25" customHeight="1">
      <c r="A16" s="218" t="s">
        <v>290</v>
      </c>
      <c r="B16" s="531">
        <v>170583</v>
      </c>
      <c r="C16" s="536">
        <v>165</v>
      </c>
      <c r="D16" s="498">
        <v>162292</v>
      </c>
      <c r="E16" s="498">
        <v>77119</v>
      </c>
      <c r="F16" s="498">
        <v>85173</v>
      </c>
      <c r="G16" s="537">
        <v>8291</v>
      </c>
      <c r="H16" s="537">
        <v>4168</v>
      </c>
      <c r="I16" s="538">
        <v>4123</v>
      </c>
      <c r="J16" s="539">
        <v>95812</v>
      </c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</row>
    <row r="17" spans="1:21" ht="14.25" customHeight="1">
      <c r="A17" s="218" t="s">
        <v>291</v>
      </c>
      <c r="B17" s="531">
        <v>259036</v>
      </c>
      <c r="C17" s="536">
        <v>-504</v>
      </c>
      <c r="D17" s="498">
        <v>240318</v>
      </c>
      <c r="E17" s="498">
        <v>112362</v>
      </c>
      <c r="F17" s="498">
        <v>127956</v>
      </c>
      <c r="G17" s="537">
        <v>18718</v>
      </c>
      <c r="H17" s="537">
        <v>9749</v>
      </c>
      <c r="I17" s="538">
        <v>8969</v>
      </c>
      <c r="J17" s="539">
        <v>146527</v>
      </c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21" ht="14.25" customHeight="1">
      <c r="A18" s="218" t="s">
        <v>292</v>
      </c>
      <c r="B18" s="531">
        <v>345231</v>
      </c>
      <c r="C18" s="536">
        <v>415</v>
      </c>
      <c r="D18" s="498">
        <v>307404</v>
      </c>
      <c r="E18" s="498">
        <v>153749</v>
      </c>
      <c r="F18" s="498">
        <v>153655</v>
      </c>
      <c r="G18" s="537">
        <v>37827</v>
      </c>
      <c r="H18" s="537">
        <v>19415</v>
      </c>
      <c r="I18" s="538">
        <v>18412</v>
      </c>
      <c r="J18" s="539">
        <v>219464</v>
      </c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</row>
    <row r="19" spans="1:21" ht="14.25" customHeight="1">
      <c r="A19" s="218" t="s">
        <v>293</v>
      </c>
      <c r="B19" s="531">
        <v>226574</v>
      </c>
      <c r="C19" s="536">
        <v>3</v>
      </c>
      <c r="D19" s="498">
        <v>216241</v>
      </c>
      <c r="E19" s="498">
        <v>102794</v>
      </c>
      <c r="F19" s="498">
        <v>113447</v>
      </c>
      <c r="G19" s="537">
        <v>10333</v>
      </c>
      <c r="H19" s="537">
        <v>4909</v>
      </c>
      <c r="I19" s="538">
        <v>5424</v>
      </c>
      <c r="J19" s="539">
        <v>123472</v>
      </c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</row>
    <row r="20" spans="1:21" ht="14.25" customHeight="1">
      <c r="A20" s="218" t="s">
        <v>294</v>
      </c>
      <c r="B20" s="531">
        <v>203647</v>
      </c>
      <c r="C20" s="536">
        <v>271</v>
      </c>
      <c r="D20" s="498">
        <v>188859</v>
      </c>
      <c r="E20" s="498">
        <v>96685</v>
      </c>
      <c r="F20" s="498">
        <v>92174</v>
      </c>
      <c r="G20" s="537">
        <v>14788</v>
      </c>
      <c r="H20" s="537">
        <v>7496</v>
      </c>
      <c r="I20" s="538">
        <v>7292</v>
      </c>
      <c r="J20" s="539">
        <v>123068</v>
      </c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</row>
    <row r="21" spans="1:21" ht="14.25" customHeight="1">
      <c r="A21" s="218" t="s">
        <v>295</v>
      </c>
      <c r="B21" s="531">
        <v>275647</v>
      </c>
      <c r="C21" s="536">
        <v>184</v>
      </c>
      <c r="D21" s="498">
        <v>263216</v>
      </c>
      <c r="E21" s="498">
        <v>130846</v>
      </c>
      <c r="F21" s="498">
        <v>132370</v>
      </c>
      <c r="G21" s="537">
        <v>12431</v>
      </c>
      <c r="H21" s="537">
        <v>5488</v>
      </c>
      <c r="I21" s="538">
        <v>6943</v>
      </c>
      <c r="J21" s="539">
        <v>155354</v>
      </c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</row>
    <row r="22" spans="1:21" ht="14.25" customHeight="1">
      <c r="A22" s="218" t="s">
        <v>296</v>
      </c>
      <c r="B22" s="531">
        <v>526301</v>
      </c>
      <c r="C22" s="536">
        <v>-231</v>
      </c>
      <c r="D22" s="498">
        <v>495909</v>
      </c>
      <c r="E22" s="498">
        <v>244549</v>
      </c>
      <c r="F22" s="498">
        <v>251360</v>
      </c>
      <c r="G22" s="537">
        <v>30392</v>
      </c>
      <c r="H22" s="537">
        <v>14498</v>
      </c>
      <c r="I22" s="538">
        <v>15894</v>
      </c>
      <c r="J22" s="539">
        <v>274831</v>
      </c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</row>
    <row r="23" spans="1:21" ht="14.25" customHeight="1">
      <c r="A23" s="218" t="s">
        <v>297</v>
      </c>
      <c r="B23" s="531">
        <v>406404</v>
      </c>
      <c r="C23" s="536">
        <v>-442</v>
      </c>
      <c r="D23" s="498">
        <v>393062</v>
      </c>
      <c r="E23" s="498">
        <v>192598</v>
      </c>
      <c r="F23" s="498">
        <v>200464</v>
      </c>
      <c r="G23" s="537">
        <v>13342</v>
      </c>
      <c r="H23" s="537">
        <v>6566</v>
      </c>
      <c r="I23" s="538">
        <v>6776</v>
      </c>
      <c r="J23" s="539">
        <v>228061</v>
      </c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</row>
    <row r="24" spans="1:21" ht="14.25" customHeight="1">
      <c r="A24" s="218" t="s">
        <v>298</v>
      </c>
      <c r="B24" s="531">
        <v>281317</v>
      </c>
      <c r="C24" s="536">
        <v>-214</v>
      </c>
      <c r="D24" s="498">
        <v>272122</v>
      </c>
      <c r="E24" s="498">
        <v>128040</v>
      </c>
      <c r="F24" s="498">
        <v>144082</v>
      </c>
      <c r="G24" s="537">
        <v>9195</v>
      </c>
      <c r="H24" s="537">
        <v>4909</v>
      </c>
      <c r="I24" s="538">
        <v>4286</v>
      </c>
      <c r="J24" s="539">
        <v>158367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</row>
    <row r="25" spans="1:21" ht="14.25" customHeight="1">
      <c r="A25" s="218" t="s">
        <v>299</v>
      </c>
      <c r="B25" s="531">
        <v>733672</v>
      </c>
      <c r="C25" s="536">
        <v>-1055</v>
      </c>
      <c r="D25" s="498">
        <v>709550</v>
      </c>
      <c r="E25" s="498">
        <v>352190</v>
      </c>
      <c r="F25" s="498">
        <v>357360</v>
      </c>
      <c r="G25" s="537">
        <v>24122</v>
      </c>
      <c r="H25" s="537">
        <v>11440</v>
      </c>
      <c r="I25" s="538">
        <v>12682</v>
      </c>
      <c r="J25" s="539">
        <v>398687</v>
      </c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</row>
    <row r="26" spans="1:21" ht="14.25" customHeight="1">
      <c r="A26" s="218" t="s">
        <v>300</v>
      </c>
      <c r="B26" s="531">
        <v>920372</v>
      </c>
      <c r="C26" s="536">
        <v>-546</v>
      </c>
      <c r="D26" s="498">
        <v>898208</v>
      </c>
      <c r="E26" s="498">
        <v>424778</v>
      </c>
      <c r="F26" s="498">
        <v>473430</v>
      </c>
      <c r="G26" s="537">
        <v>22164</v>
      </c>
      <c r="H26" s="537">
        <v>11264</v>
      </c>
      <c r="I26" s="538">
        <v>10900</v>
      </c>
      <c r="J26" s="539">
        <v>490342</v>
      </c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21" ht="14.25" customHeight="1">
      <c r="A27" s="218" t="s">
        <v>301</v>
      </c>
      <c r="B27" s="531">
        <v>230506</v>
      </c>
      <c r="C27" s="536">
        <v>-207</v>
      </c>
      <c r="D27" s="498">
        <v>219929</v>
      </c>
      <c r="E27" s="498">
        <v>104921</v>
      </c>
      <c r="F27" s="498">
        <v>115008</v>
      </c>
      <c r="G27" s="537">
        <v>10577</v>
      </c>
      <c r="H27" s="537">
        <v>5795</v>
      </c>
      <c r="I27" s="538">
        <v>4782</v>
      </c>
      <c r="J27" s="539">
        <v>140170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1" ht="14.25" customHeight="1">
      <c r="A28" s="218" t="s">
        <v>302</v>
      </c>
      <c r="B28" s="531">
        <v>334632</v>
      </c>
      <c r="C28" s="536">
        <v>-20</v>
      </c>
      <c r="D28" s="498">
        <v>316823</v>
      </c>
      <c r="E28" s="498">
        <v>159613</v>
      </c>
      <c r="F28" s="498">
        <v>157210</v>
      </c>
      <c r="G28" s="537">
        <v>17809</v>
      </c>
      <c r="H28" s="537">
        <v>9142</v>
      </c>
      <c r="I28" s="538">
        <v>8667</v>
      </c>
      <c r="J28" s="539">
        <v>207425</v>
      </c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21" ht="14.25" customHeight="1">
      <c r="A29" s="218" t="s">
        <v>303</v>
      </c>
      <c r="B29" s="531">
        <v>573504</v>
      </c>
      <c r="C29" s="536">
        <v>-532</v>
      </c>
      <c r="D29" s="498">
        <v>556769</v>
      </c>
      <c r="E29" s="498">
        <v>266855</v>
      </c>
      <c r="F29" s="498">
        <v>289914</v>
      </c>
      <c r="G29" s="537">
        <v>16735</v>
      </c>
      <c r="H29" s="537">
        <v>8319</v>
      </c>
      <c r="I29" s="538">
        <v>8416</v>
      </c>
      <c r="J29" s="539">
        <v>325403</v>
      </c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</row>
    <row r="30" spans="1:21" ht="14.25" customHeight="1">
      <c r="A30" s="218" t="s">
        <v>304</v>
      </c>
      <c r="B30" s="531">
        <v>733672</v>
      </c>
      <c r="C30" s="536">
        <v>-1055</v>
      </c>
      <c r="D30" s="498">
        <v>709550</v>
      </c>
      <c r="E30" s="498">
        <v>352190</v>
      </c>
      <c r="F30" s="498">
        <v>357360</v>
      </c>
      <c r="G30" s="537">
        <v>24122</v>
      </c>
      <c r="H30" s="537">
        <v>11440</v>
      </c>
      <c r="I30" s="538">
        <v>12682</v>
      </c>
      <c r="J30" s="539">
        <v>178637</v>
      </c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ht="14.25" customHeight="1">
      <c r="A31" s="218" t="s">
        <v>305</v>
      </c>
      <c r="B31" s="531">
        <v>920372</v>
      </c>
      <c r="C31" s="536">
        <v>-546</v>
      </c>
      <c r="D31" s="498">
        <v>898208</v>
      </c>
      <c r="E31" s="498">
        <v>424778</v>
      </c>
      <c r="F31" s="498">
        <v>473430</v>
      </c>
      <c r="G31" s="537">
        <v>22164</v>
      </c>
      <c r="H31" s="537">
        <v>11264</v>
      </c>
      <c r="I31" s="538">
        <v>10900</v>
      </c>
      <c r="J31" s="539">
        <v>199016</v>
      </c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</row>
    <row r="32" spans="1:21" ht="14.25" customHeight="1">
      <c r="A32" s="218" t="s">
        <v>306</v>
      </c>
      <c r="B32" s="531">
        <v>230506</v>
      </c>
      <c r="C32" s="536">
        <v>-207</v>
      </c>
      <c r="D32" s="498">
        <v>219929</v>
      </c>
      <c r="E32" s="498">
        <v>104921</v>
      </c>
      <c r="F32" s="498">
        <v>115008</v>
      </c>
      <c r="G32" s="537">
        <v>10577</v>
      </c>
      <c r="H32" s="537">
        <v>5795</v>
      </c>
      <c r="I32" s="538">
        <v>4782</v>
      </c>
      <c r="J32" s="539">
        <v>117153</v>
      </c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  <row r="33" spans="1:21" ht="14.25" customHeight="1">
      <c r="A33" s="218" t="s">
        <v>307</v>
      </c>
      <c r="B33" s="531">
        <v>334632</v>
      </c>
      <c r="C33" s="536">
        <v>-20</v>
      </c>
      <c r="D33" s="498">
        <v>316823</v>
      </c>
      <c r="E33" s="498">
        <v>159613</v>
      </c>
      <c r="F33" s="498">
        <v>157210</v>
      </c>
      <c r="G33" s="537">
        <v>17809</v>
      </c>
      <c r="H33" s="537">
        <v>9142</v>
      </c>
      <c r="I33" s="538">
        <v>8667</v>
      </c>
      <c r="J33" s="539">
        <v>315872</v>
      </c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</row>
    <row r="34" spans="1:21" ht="14.25" customHeight="1">
      <c r="A34" s="218" t="s">
        <v>308</v>
      </c>
      <c r="B34" s="531">
        <v>573504</v>
      </c>
      <c r="C34" s="536">
        <v>-532</v>
      </c>
      <c r="D34" s="498">
        <v>556769</v>
      </c>
      <c r="E34" s="498">
        <v>266855</v>
      </c>
      <c r="F34" s="498">
        <v>289914</v>
      </c>
      <c r="G34" s="537">
        <v>16735</v>
      </c>
      <c r="H34" s="537">
        <v>8319</v>
      </c>
      <c r="I34" s="538">
        <v>8416</v>
      </c>
      <c r="J34" s="539">
        <v>380495</v>
      </c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</row>
    <row r="35" spans="1:21" ht="14.25" customHeight="1">
      <c r="A35" s="218" t="s">
        <v>309</v>
      </c>
      <c r="B35" s="531">
        <v>691002</v>
      </c>
      <c r="C35" s="536">
        <v>-243</v>
      </c>
      <c r="D35" s="498">
        <v>657396</v>
      </c>
      <c r="E35" s="498">
        <v>330529</v>
      </c>
      <c r="F35" s="498">
        <v>326867</v>
      </c>
      <c r="G35" s="537">
        <v>33606</v>
      </c>
      <c r="H35" s="537">
        <v>15601</v>
      </c>
      <c r="I35" s="538">
        <v>18005</v>
      </c>
      <c r="J35" s="539">
        <v>357044</v>
      </c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</row>
    <row r="36" spans="1:21" ht="14.25" customHeight="1">
      <c r="A36" s="218" t="s">
        <v>310</v>
      </c>
      <c r="B36" s="531">
        <v>463691</v>
      </c>
      <c r="C36" s="536">
        <v>-146</v>
      </c>
      <c r="D36" s="498">
        <v>441328</v>
      </c>
      <c r="E36" s="498">
        <v>220751</v>
      </c>
      <c r="F36" s="498">
        <v>220577</v>
      </c>
      <c r="G36" s="537">
        <v>22363</v>
      </c>
      <c r="H36" s="537">
        <v>10895</v>
      </c>
      <c r="I36" s="538">
        <v>11468</v>
      </c>
      <c r="J36" s="539">
        <v>238563</v>
      </c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</row>
    <row r="37" spans="1:21" ht="14.25" customHeight="1">
      <c r="A37" s="220" t="s">
        <v>311</v>
      </c>
      <c r="B37" s="532">
        <v>696123</v>
      </c>
      <c r="C37" s="540">
        <v>-329</v>
      </c>
      <c r="D37" s="506">
        <v>659375</v>
      </c>
      <c r="E37" s="506">
        <v>332937</v>
      </c>
      <c r="F37" s="506">
        <v>326438</v>
      </c>
      <c r="G37" s="541">
        <v>36748</v>
      </c>
      <c r="H37" s="541">
        <v>17995</v>
      </c>
      <c r="I37" s="541">
        <v>18753</v>
      </c>
      <c r="J37" s="542">
        <v>346934</v>
      </c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</row>
    <row r="38" spans="1:21" ht="14.25" customHeight="1">
      <c r="A38" s="223"/>
      <c r="B38" s="443"/>
      <c r="C38" s="543"/>
      <c r="D38" s="443"/>
      <c r="E38" s="443"/>
      <c r="F38" s="443"/>
      <c r="G38" s="443"/>
      <c r="H38" s="442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</row>
    <row r="39" spans="1:21" ht="14.25" customHeight="1">
      <c r="A39" s="685" t="s">
        <v>282</v>
      </c>
      <c r="B39" s="674" t="s">
        <v>283</v>
      </c>
      <c r="C39" s="677" t="s">
        <v>284</v>
      </c>
      <c r="D39" s="680" t="s">
        <v>579</v>
      </c>
      <c r="E39" s="680"/>
      <c r="F39" s="680"/>
      <c r="G39" s="680"/>
      <c r="H39" s="680"/>
      <c r="I39" s="680"/>
      <c r="J39" s="674" t="s">
        <v>580</v>
      </c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</row>
    <row r="40" spans="1:21" ht="14.25" customHeight="1">
      <c r="A40" s="686"/>
      <c r="B40" s="675"/>
      <c r="C40" s="678"/>
      <c r="D40" s="708" t="s">
        <v>581</v>
      </c>
      <c r="E40" s="709"/>
      <c r="F40" s="710"/>
      <c r="G40" s="708" t="s">
        <v>582</v>
      </c>
      <c r="H40" s="709"/>
      <c r="I40" s="710"/>
      <c r="J40" s="675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</row>
    <row r="41" spans="1:21" ht="14.25" customHeight="1">
      <c r="A41" s="686"/>
      <c r="B41" s="675"/>
      <c r="C41" s="678"/>
      <c r="D41" s="713" t="s">
        <v>624</v>
      </c>
      <c r="E41" s="674" t="s">
        <v>22</v>
      </c>
      <c r="F41" s="674" t="s">
        <v>23</v>
      </c>
      <c r="G41" s="713" t="s">
        <v>625</v>
      </c>
      <c r="H41" s="674" t="s">
        <v>22</v>
      </c>
      <c r="I41" s="674" t="s">
        <v>23</v>
      </c>
      <c r="J41" s="675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</row>
    <row r="42" spans="1:21" ht="14.25" customHeight="1">
      <c r="A42" s="687"/>
      <c r="B42" s="676"/>
      <c r="C42" s="679"/>
      <c r="D42" s="714"/>
      <c r="E42" s="676"/>
      <c r="F42" s="676"/>
      <c r="G42" s="714"/>
      <c r="H42" s="676"/>
      <c r="I42" s="676"/>
      <c r="J42" s="676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</row>
    <row r="43" spans="1:21" ht="14.25" customHeight="1">
      <c r="A43" s="224"/>
      <c r="B43" s="443"/>
      <c r="C43" s="543"/>
      <c r="D43" s="443"/>
      <c r="E43" s="443"/>
      <c r="F43" s="443"/>
      <c r="G43" s="443"/>
      <c r="H43" s="442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</row>
    <row r="44" spans="1:21" ht="14.25" customHeight="1">
      <c r="A44" s="217" t="s">
        <v>286</v>
      </c>
      <c r="B44" s="527">
        <v>4189577</v>
      </c>
      <c r="C44" s="533">
        <v>647</v>
      </c>
      <c r="D44" s="534">
        <v>4101271</v>
      </c>
      <c r="E44" s="534">
        <v>2023742</v>
      </c>
      <c r="F44" s="534">
        <v>2077529</v>
      </c>
      <c r="G44" s="534">
        <v>88306</v>
      </c>
      <c r="H44" s="535">
        <v>42357</v>
      </c>
      <c r="I44" s="534">
        <v>45949</v>
      </c>
      <c r="J44" s="527">
        <f>SUM(J45:J70)</f>
        <v>2042199</v>
      </c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</row>
    <row r="45" spans="1:21" ht="14.25" customHeight="1">
      <c r="A45" s="218" t="s">
        <v>312</v>
      </c>
      <c r="B45" s="531">
        <v>561828</v>
      </c>
      <c r="C45" s="536">
        <v>30</v>
      </c>
      <c r="D45" s="498">
        <v>548691</v>
      </c>
      <c r="E45" s="498">
        <v>274517</v>
      </c>
      <c r="F45" s="498">
        <v>274174</v>
      </c>
      <c r="G45" s="498">
        <v>13137</v>
      </c>
      <c r="H45" s="537">
        <v>6376</v>
      </c>
      <c r="I45" s="498">
        <v>6761</v>
      </c>
      <c r="J45" s="531">
        <v>272856</v>
      </c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</row>
    <row r="46" spans="1:21" ht="14.25" customHeight="1">
      <c r="A46" s="218" t="s">
        <v>313</v>
      </c>
      <c r="B46" s="531">
        <v>184577</v>
      </c>
      <c r="C46" s="536">
        <v>-12</v>
      </c>
      <c r="D46" s="498">
        <v>179927</v>
      </c>
      <c r="E46" s="498">
        <v>89591</v>
      </c>
      <c r="F46" s="498">
        <v>90336</v>
      </c>
      <c r="G46" s="498">
        <v>4650</v>
      </c>
      <c r="H46" s="537">
        <v>2203</v>
      </c>
      <c r="I46" s="498">
        <v>2447</v>
      </c>
      <c r="J46" s="531">
        <v>93435</v>
      </c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</row>
    <row r="47" spans="1:21" ht="14.25" customHeight="1">
      <c r="A47" s="218" t="s">
        <v>314</v>
      </c>
      <c r="B47" s="531">
        <v>147643</v>
      </c>
      <c r="C47" s="536">
        <v>-19</v>
      </c>
      <c r="D47" s="498">
        <v>144420</v>
      </c>
      <c r="E47" s="498">
        <v>69042</v>
      </c>
      <c r="F47" s="498">
        <v>75378</v>
      </c>
      <c r="G47" s="498">
        <v>3223</v>
      </c>
      <c r="H47" s="537">
        <v>1584</v>
      </c>
      <c r="I47" s="498">
        <v>1639</v>
      </c>
      <c r="J47" s="531">
        <v>77854</v>
      </c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</row>
    <row r="48" spans="1:21" ht="14.25" customHeight="1">
      <c r="A48" s="218" t="s">
        <v>315</v>
      </c>
      <c r="B48" s="531">
        <v>190126</v>
      </c>
      <c r="C48" s="536">
        <v>20</v>
      </c>
      <c r="D48" s="498">
        <v>186453</v>
      </c>
      <c r="E48" s="498">
        <v>91123</v>
      </c>
      <c r="F48" s="498">
        <v>95330</v>
      </c>
      <c r="G48" s="498">
        <v>3673</v>
      </c>
      <c r="H48" s="537">
        <v>1823</v>
      </c>
      <c r="I48" s="498">
        <v>1850</v>
      </c>
      <c r="J48" s="531">
        <v>95814</v>
      </c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</row>
    <row r="49" spans="1:21" ht="14.25" customHeight="1">
      <c r="A49" s="218" t="s">
        <v>316</v>
      </c>
      <c r="B49" s="531">
        <v>132145</v>
      </c>
      <c r="C49" s="536">
        <v>-111</v>
      </c>
      <c r="D49" s="498">
        <v>130159</v>
      </c>
      <c r="E49" s="498">
        <v>65484</v>
      </c>
      <c r="F49" s="498">
        <v>64675</v>
      </c>
      <c r="G49" s="498">
        <v>1986</v>
      </c>
      <c r="H49" s="544">
        <v>873</v>
      </c>
      <c r="I49" s="498">
        <v>1113</v>
      </c>
      <c r="J49" s="531">
        <v>63894</v>
      </c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</row>
    <row r="50" spans="1:21" ht="14.25" customHeight="1">
      <c r="A50" s="218" t="s">
        <v>317</v>
      </c>
      <c r="B50" s="531">
        <v>260255</v>
      </c>
      <c r="C50" s="536">
        <v>-108</v>
      </c>
      <c r="D50" s="498">
        <v>254943</v>
      </c>
      <c r="E50" s="498">
        <v>128217</v>
      </c>
      <c r="F50" s="498">
        <v>126726</v>
      </c>
      <c r="G50" s="498">
        <v>5312</v>
      </c>
      <c r="H50" s="537">
        <v>2436</v>
      </c>
      <c r="I50" s="498">
        <v>2876</v>
      </c>
      <c r="J50" s="531">
        <v>127224</v>
      </c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</row>
    <row r="51" spans="1:21" ht="14.25" customHeight="1">
      <c r="A51" s="218" t="s">
        <v>318</v>
      </c>
      <c r="B51" s="531">
        <v>113552</v>
      </c>
      <c r="C51" s="536">
        <v>19</v>
      </c>
      <c r="D51" s="498">
        <v>110797</v>
      </c>
      <c r="E51" s="498">
        <v>55164</v>
      </c>
      <c r="F51" s="498">
        <v>55633</v>
      </c>
      <c r="G51" s="498">
        <v>2755</v>
      </c>
      <c r="H51" s="537">
        <v>1253</v>
      </c>
      <c r="I51" s="498">
        <v>1502</v>
      </c>
      <c r="J51" s="531">
        <v>55010</v>
      </c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</row>
    <row r="52" spans="1:21" ht="14.25" customHeight="1">
      <c r="A52" s="218" t="s">
        <v>319</v>
      </c>
      <c r="B52" s="531">
        <v>237815</v>
      </c>
      <c r="C52" s="536">
        <v>1</v>
      </c>
      <c r="D52" s="498">
        <v>233265</v>
      </c>
      <c r="E52" s="498">
        <v>113525</v>
      </c>
      <c r="F52" s="498">
        <v>119740</v>
      </c>
      <c r="G52" s="498">
        <v>4550</v>
      </c>
      <c r="H52" s="537">
        <v>2275</v>
      </c>
      <c r="I52" s="498">
        <v>2275</v>
      </c>
      <c r="J52" s="531">
        <v>121296</v>
      </c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ht="14.25" customHeight="1">
      <c r="A53" s="218" t="s">
        <v>320</v>
      </c>
      <c r="B53" s="531">
        <v>429152</v>
      </c>
      <c r="C53" s="536">
        <v>40</v>
      </c>
      <c r="D53" s="498">
        <v>422062</v>
      </c>
      <c r="E53" s="498">
        <v>206529</v>
      </c>
      <c r="F53" s="498">
        <v>215533</v>
      </c>
      <c r="G53" s="498">
        <v>7090</v>
      </c>
      <c r="H53" s="537">
        <v>3450</v>
      </c>
      <c r="I53" s="498">
        <v>3640</v>
      </c>
      <c r="J53" s="531">
        <v>200182</v>
      </c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ht="14.25" customHeight="1">
      <c r="A54" s="218" t="s">
        <v>321</v>
      </c>
      <c r="B54" s="531">
        <v>123828</v>
      </c>
      <c r="C54" s="536">
        <v>221</v>
      </c>
      <c r="D54" s="498">
        <v>121013</v>
      </c>
      <c r="E54" s="498">
        <v>59561</v>
      </c>
      <c r="F54" s="498">
        <v>61452</v>
      </c>
      <c r="G54" s="498">
        <v>2815</v>
      </c>
      <c r="H54" s="537">
        <v>1396</v>
      </c>
      <c r="I54" s="498">
        <v>1419</v>
      </c>
      <c r="J54" s="531">
        <v>61909</v>
      </c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</row>
    <row r="55" spans="1:21" ht="14.25" customHeight="1">
      <c r="A55" s="218" t="s">
        <v>322</v>
      </c>
      <c r="B55" s="531">
        <v>195543</v>
      </c>
      <c r="C55" s="536">
        <v>67</v>
      </c>
      <c r="D55" s="498">
        <v>190452</v>
      </c>
      <c r="E55" s="498">
        <v>93596</v>
      </c>
      <c r="F55" s="498">
        <v>96856</v>
      </c>
      <c r="G55" s="498">
        <v>5091</v>
      </c>
      <c r="H55" s="537">
        <v>2440</v>
      </c>
      <c r="I55" s="498">
        <v>2651</v>
      </c>
      <c r="J55" s="531">
        <v>93638</v>
      </c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</row>
    <row r="56" spans="1:21" ht="14.25" customHeight="1">
      <c r="A56" s="218" t="s">
        <v>323</v>
      </c>
      <c r="B56" s="531">
        <v>187027</v>
      </c>
      <c r="C56" s="536">
        <v>79</v>
      </c>
      <c r="D56" s="498">
        <v>183660</v>
      </c>
      <c r="E56" s="498">
        <v>91990</v>
      </c>
      <c r="F56" s="498">
        <v>91670</v>
      </c>
      <c r="G56" s="498">
        <v>3367</v>
      </c>
      <c r="H56" s="537">
        <v>1665</v>
      </c>
      <c r="I56" s="498">
        <v>1702</v>
      </c>
      <c r="J56" s="531">
        <v>90870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</row>
    <row r="57" spans="1:21" ht="14.25" customHeight="1">
      <c r="A57" s="218" t="s">
        <v>324</v>
      </c>
      <c r="B57" s="531">
        <v>151575</v>
      </c>
      <c r="C57" s="536">
        <v>4</v>
      </c>
      <c r="D57" s="498">
        <v>148576</v>
      </c>
      <c r="E57" s="498">
        <v>72390</v>
      </c>
      <c r="F57" s="498">
        <v>76186</v>
      </c>
      <c r="G57" s="498">
        <v>2999</v>
      </c>
      <c r="H57" s="537">
        <v>1451</v>
      </c>
      <c r="I57" s="498">
        <v>1548</v>
      </c>
      <c r="J57" s="531">
        <v>74210</v>
      </c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</row>
    <row r="58" spans="1:21" ht="14.25" customHeight="1">
      <c r="A58" s="218" t="s">
        <v>325</v>
      </c>
      <c r="B58" s="531">
        <v>126862</v>
      </c>
      <c r="C58" s="536">
        <v>235</v>
      </c>
      <c r="D58" s="498">
        <v>124295</v>
      </c>
      <c r="E58" s="498">
        <v>61192</v>
      </c>
      <c r="F58" s="498">
        <v>63103</v>
      </c>
      <c r="G58" s="498">
        <v>2567</v>
      </c>
      <c r="H58" s="537">
        <v>1220</v>
      </c>
      <c r="I58" s="498">
        <v>1347</v>
      </c>
      <c r="J58" s="531">
        <v>62339</v>
      </c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</row>
    <row r="59" spans="1:21" ht="14.25" customHeight="1">
      <c r="A59" s="218" t="s">
        <v>326</v>
      </c>
      <c r="B59" s="531">
        <v>76371</v>
      </c>
      <c r="C59" s="536">
        <v>-62</v>
      </c>
      <c r="D59" s="498">
        <v>74610</v>
      </c>
      <c r="E59" s="498">
        <v>36359</v>
      </c>
      <c r="F59" s="498">
        <v>38251</v>
      </c>
      <c r="G59" s="498">
        <v>1761</v>
      </c>
      <c r="H59" s="544">
        <v>808</v>
      </c>
      <c r="I59" s="24">
        <v>953</v>
      </c>
      <c r="J59" s="531">
        <v>38642</v>
      </c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</row>
    <row r="60" spans="1:21" ht="14.25" customHeight="1">
      <c r="A60" s="218" t="s">
        <v>327</v>
      </c>
      <c r="B60" s="531">
        <v>57024</v>
      </c>
      <c r="C60" s="536">
        <v>76</v>
      </c>
      <c r="D60" s="498">
        <v>53403</v>
      </c>
      <c r="E60" s="498">
        <v>26728</v>
      </c>
      <c r="F60" s="498">
        <v>26675</v>
      </c>
      <c r="G60" s="498">
        <v>3621</v>
      </c>
      <c r="H60" s="537">
        <v>1781</v>
      </c>
      <c r="I60" s="498">
        <v>1840</v>
      </c>
      <c r="J60" s="531">
        <v>30271</v>
      </c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</row>
    <row r="61" spans="1:21" ht="14.25" customHeight="1">
      <c r="A61" s="218" t="s">
        <v>328</v>
      </c>
      <c r="B61" s="531">
        <v>83268</v>
      </c>
      <c r="C61" s="536">
        <v>-44</v>
      </c>
      <c r="D61" s="498">
        <v>81909</v>
      </c>
      <c r="E61" s="498">
        <v>39669</v>
      </c>
      <c r="F61" s="498">
        <v>42240</v>
      </c>
      <c r="G61" s="498">
        <v>1359</v>
      </c>
      <c r="H61" s="544">
        <v>674</v>
      </c>
      <c r="I61" s="24">
        <v>685</v>
      </c>
      <c r="J61" s="531">
        <v>42980</v>
      </c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</row>
    <row r="62" spans="1:21" ht="14.25" customHeight="1">
      <c r="A62" s="218" t="s">
        <v>329</v>
      </c>
      <c r="B62" s="531">
        <v>85317</v>
      </c>
      <c r="C62" s="536">
        <v>-7</v>
      </c>
      <c r="D62" s="498">
        <v>84116</v>
      </c>
      <c r="E62" s="498">
        <v>41435</v>
      </c>
      <c r="F62" s="498">
        <v>42681</v>
      </c>
      <c r="G62" s="498">
        <v>1201</v>
      </c>
      <c r="H62" s="544">
        <v>495</v>
      </c>
      <c r="I62" s="24">
        <v>706</v>
      </c>
      <c r="J62" s="531">
        <v>39610</v>
      </c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</row>
    <row r="63" spans="1:21" ht="14.25" customHeight="1">
      <c r="A63" s="218" t="s">
        <v>330</v>
      </c>
      <c r="B63" s="531">
        <v>74905</v>
      </c>
      <c r="C63" s="536">
        <v>33</v>
      </c>
      <c r="D63" s="498">
        <v>73570</v>
      </c>
      <c r="E63" s="498">
        <v>35527</v>
      </c>
      <c r="F63" s="498">
        <v>38043</v>
      </c>
      <c r="G63" s="498">
        <v>1335</v>
      </c>
      <c r="H63" s="544">
        <v>618</v>
      </c>
      <c r="I63" s="24">
        <v>717</v>
      </c>
      <c r="J63" s="531">
        <v>36152</v>
      </c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</row>
    <row r="64" spans="1:21" ht="14.25" customHeight="1">
      <c r="A64" s="218" t="s">
        <v>331</v>
      </c>
      <c r="B64" s="531">
        <v>117007</v>
      </c>
      <c r="C64" s="536">
        <v>11</v>
      </c>
      <c r="D64" s="498">
        <v>114742</v>
      </c>
      <c r="E64" s="498">
        <v>55870</v>
      </c>
      <c r="F64" s="498">
        <v>58872</v>
      </c>
      <c r="G64" s="498">
        <v>2265</v>
      </c>
      <c r="H64" s="544">
        <v>1045</v>
      </c>
      <c r="I64" s="498">
        <v>1220</v>
      </c>
      <c r="J64" s="531">
        <v>55414</v>
      </c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</row>
    <row r="65" spans="1:21" s="11" customFormat="1" ht="14.25" customHeight="1">
      <c r="A65" s="218" t="s">
        <v>332</v>
      </c>
      <c r="B65" s="531">
        <v>72023</v>
      </c>
      <c r="C65" s="536">
        <v>109</v>
      </c>
      <c r="D65" s="498">
        <v>70240</v>
      </c>
      <c r="E65" s="498">
        <v>35158</v>
      </c>
      <c r="F65" s="498">
        <v>35082</v>
      </c>
      <c r="G65" s="498">
        <v>1783</v>
      </c>
      <c r="H65" s="544">
        <v>727</v>
      </c>
      <c r="I65" s="24">
        <v>1056</v>
      </c>
      <c r="J65" s="531">
        <v>32128</v>
      </c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4.25" customHeight="1">
      <c r="A66" s="218" t="s">
        <v>333</v>
      </c>
      <c r="B66" s="531">
        <v>148479</v>
      </c>
      <c r="C66" s="536">
        <v>-24</v>
      </c>
      <c r="D66" s="498">
        <v>145724</v>
      </c>
      <c r="E66" s="498">
        <v>71324</v>
      </c>
      <c r="F66" s="498">
        <v>74400</v>
      </c>
      <c r="G66" s="498">
        <v>2755</v>
      </c>
      <c r="H66" s="537">
        <v>1274</v>
      </c>
      <c r="I66" s="498">
        <v>1481</v>
      </c>
      <c r="J66" s="531">
        <v>73160</v>
      </c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</row>
    <row r="67" spans="1:21" ht="14.25" customHeight="1">
      <c r="A67" s="218" t="s">
        <v>334</v>
      </c>
      <c r="B67" s="531">
        <v>92262</v>
      </c>
      <c r="C67" s="536">
        <v>80</v>
      </c>
      <c r="D67" s="498">
        <v>90811</v>
      </c>
      <c r="E67" s="498">
        <v>45634</v>
      </c>
      <c r="F67" s="498">
        <v>45177</v>
      </c>
      <c r="G67" s="498">
        <v>1451</v>
      </c>
      <c r="H67" s="544">
        <v>730</v>
      </c>
      <c r="I67" s="24">
        <v>721</v>
      </c>
      <c r="J67" s="531">
        <v>41230</v>
      </c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</row>
    <row r="68" spans="1:21" ht="14.25" customHeight="1">
      <c r="A68" s="218" t="s">
        <v>335</v>
      </c>
      <c r="B68" s="531">
        <v>54725</v>
      </c>
      <c r="C68" s="536">
        <v>23</v>
      </c>
      <c r="D68" s="498">
        <v>53253</v>
      </c>
      <c r="E68" s="498">
        <v>26994</v>
      </c>
      <c r="F68" s="498">
        <v>26259</v>
      </c>
      <c r="G68" s="498">
        <v>1472</v>
      </c>
      <c r="H68" s="544">
        <v>668</v>
      </c>
      <c r="I68" s="24">
        <v>804</v>
      </c>
      <c r="J68" s="531">
        <v>25781</v>
      </c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</row>
    <row r="69" spans="1:21" s="11" customFormat="1" ht="14.25" customHeight="1">
      <c r="A69" s="218" t="s">
        <v>336</v>
      </c>
      <c r="B69" s="531">
        <v>80221</v>
      </c>
      <c r="C69" s="536">
        <v>-58</v>
      </c>
      <c r="D69" s="498">
        <v>79183</v>
      </c>
      <c r="E69" s="498">
        <v>39429</v>
      </c>
      <c r="F69" s="498">
        <v>39754</v>
      </c>
      <c r="G69" s="24">
        <v>1038</v>
      </c>
      <c r="H69" s="544">
        <v>535</v>
      </c>
      <c r="I69" s="24">
        <v>503</v>
      </c>
      <c r="J69" s="531">
        <v>36080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</row>
    <row r="70" spans="1:21" ht="14.25" customHeight="1">
      <c r="A70" s="226" t="s">
        <v>337</v>
      </c>
      <c r="B70" s="532">
        <v>206047</v>
      </c>
      <c r="C70" s="540">
        <v>44</v>
      </c>
      <c r="D70" s="506">
        <v>200997</v>
      </c>
      <c r="E70" s="506">
        <v>97694</v>
      </c>
      <c r="F70" s="506">
        <v>103303</v>
      </c>
      <c r="G70" s="506">
        <v>5050</v>
      </c>
      <c r="H70" s="541">
        <v>2557</v>
      </c>
      <c r="I70" s="506">
        <v>2493</v>
      </c>
      <c r="J70" s="532">
        <v>100220</v>
      </c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</row>
    <row r="71" spans="1:21" ht="14.25" customHeight="1">
      <c r="A71" s="223"/>
      <c r="B71" s="545"/>
      <c r="C71" s="543"/>
      <c r="D71" s="443"/>
      <c r="E71" s="443"/>
      <c r="F71" s="443"/>
      <c r="G71" s="443"/>
      <c r="H71" s="546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</row>
    <row r="72" spans="1:21" ht="14.25" customHeight="1">
      <c r="A72" s="685" t="s">
        <v>282</v>
      </c>
      <c r="B72" s="674" t="s">
        <v>283</v>
      </c>
      <c r="C72" s="677" t="s">
        <v>284</v>
      </c>
      <c r="D72" s="680" t="s">
        <v>579</v>
      </c>
      <c r="E72" s="680"/>
      <c r="F72" s="680"/>
      <c r="G72" s="680"/>
      <c r="H72" s="680"/>
      <c r="I72" s="680"/>
      <c r="J72" s="674" t="s">
        <v>580</v>
      </c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</row>
    <row r="73" spans="1:21" ht="14.25" customHeight="1">
      <c r="A73" s="686"/>
      <c r="B73" s="675"/>
      <c r="C73" s="678"/>
      <c r="D73" s="708" t="s">
        <v>581</v>
      </c>
      <c r="E73" s="709"/>
      <c r="F73" s="710"/>
      <c r="G73" s="708" t="s">
        <v>582</v>
      </c>
      <c r="H73" s="709"/>
      <c r="I73" s="710"/>
      <c r="J73" s="675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</row>
    <row r="74" spans="1:21" ht="14.25" customHeight="1">
      <c r="A74" s="686"/>
      <c r="B74" s="675"/>
      <c r="C74" s="678"/>
      <c r="D74" s="713" t="s">
        <v>624</v>
      </c>
      <c r="E74" s="674" t="s">
        <v>22</v>
      </c>
      <c r="F74" s="674" t="s">
        <v>23</v>
      </c>
      <c r="G74" s="713" t="s">
        <v>625</v>
      </c>
      <c r="H74" s="674" t="s">
        <v>22</v>
      </c>
      <c r="I74" s="674" t="s">
        <v>23</v>
      </c>
      <c r="J74" s="675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</row>
    <row r="75" spans="1:21" ht="14.25" customHeight="1">
      <c r="A75" s="687"/>
      <c r="B75" s="676"/>
      <c r="C75" s="679"/>
      <c r="D75" s="714"/>
      <c r="E75" s="676"/>
      <c r="F75" s="676"/>
      <c r="G75" s="714"/>
      <c r="H75" s="676"/>
      <c r="I75" s="676"/>
      <c r="J75" s="676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</row>
    <row r="76" spans="1:21" ht="14.25" customHeight="1">
      <c r="A76" s="227"/>
      <c r="B76" s="443"/>
      <c r="C76" s="543"/>
      <c r="D76" s="443"/>
      <c r="E76" s="443"/>
      <c r="F76" s="443"/>
      <c r="G76" s="443"/>
      <c r="H76" s="442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</row>
    <row r="77" spans="1:21" ht="14.25" customHeight="1">
      <c r="A77" s="440" t="s">
        <v>338</v>
      </c>
      <c r="B77" s="534">
        <v>81185</v>
      </c>
      <c r="C77" s="533">
        <v>-57</v>
      </c>
      <c r="D77" s="534">
        <v>79928</v>
      </c>
      <c r="E77" s="534">
        <v>40523</v>
      </c>
      <c r="F77" s="534">
        <v>39405</v>
      </c>
      <c r="G77" s="534">
        <v>1257</v>
      </c>
      <c r="H77" s="547">
        <v>642</v>
      </c>
      <c r="I77" s="548">
        <v>615</v>
      </c>
      <c r="J77" s="535">
        <v>40804</v>
      </c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</row>
    <row r="78" spans="1:21" ht="14.25" customHeight="1">
      <c r="A78" s="440" t="s">
        <v>287</v>
      </c>
      <c r="B78" s="534">
        <v>56259</v>
      </c>
      <c r="C78" s="533">
        <v>-38</v>
      </c>
      <c r="D78" s="534">
        <v>55293</v>
      </c>
      <c r="E78" s="534">
        <v>27748</v>
      </c>
      <c r="F78" s="534">
        <v>27545</v>
      </c>
      <c r="G78" s="547">
        <v>966</v>
      </c>
      <c r="H78" s="547">
        <v>512</v>
      </c>
      <c r="I78" s="548">
        <v>454</v>
      </c>
      <c r="J78" s="535">
        <v>26201</v>
      </c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</row>
    <row r="79" spans="1:21" ht="14.25" customHeight="1">
      <c r="A79" s="441" t="s">
        <v>339</v>
      </c>
      <c r="B79" s="539">
        <v>32568</v>
      </c>
      <c r="C79" s="536">
        <v>-27</v>
      </c>
      <c r="D79" s="498">
        <v>31780</v>
      </c>
      <c r="E79" s="498">
        <v>16088</v>
      </c>
      <c r="F79" s="498">
        <v>15692</v>
      </c>
      <c r="G79" s="24">
        <v>788</v>
      </c>
      <c r="H79" s="24">
        <v>438</v>
      </c>
      <c r="I79" s="549">
        <v>350</v>
      </c>
      <c r="J79" s="539">
        <v>14971</v>
      </c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</row>
    <row r="80" spans="1:21" ht="14.25" customHeight="1">
      <c r="A80" s="441" t="s">
        <v>340</v>
      </c>
      <c r="B80" s="539">
        <v>16588</v>
      </c>
      <c r="C80" s="536">
        <v>-12</v>
      </c>
      <c r="D80" s="498">
        <v>16468</v>
      </c>
      <c r="E80" s="498">
        <v>8124</v>
      </c>
      <c r="F80" s="498">
        <v>8344</v>
      </c>
      <c r="G80" s="24">
        <v>120</v>
      </c>
      <c r="H80" s="24">
        <v>53</v>
      </c>
      <c r="I80" s="549">
        <v>67</v>
      </c>
      <c r="J80" s="539">
        <v>7422</v>
      </c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</row>
    <row r="81" spans="1:21" ht="14.25" customHeight="1">
      <c r="A81" s="441" t="s">
        <v>341</v>
      </c>
      <c r="B81" s="539">
        <v>2112</v>
      </c>
      <c r="C81" s="536">
        <v>0</v>
      </c>
      <c r="D81" s="498">
        <v>2106</v>
      </c>
      <c r="E81" s="498">
        <v>1047</v>
      </c>
      <c r="F81" s="498">
        <v>1059</v>
      </c>
      <c r="G81" s="24">
        <v>6</v>
      </c>
      <c r="H81" s="24">
        <v>1</v>
      </c>
      <c r="I81" s="549">
        <v>5</v>
      </c>
      <c r="J81" s="539">
        <v>1165</v>
      </c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</row>
    <row r="82" spans="1:21" ht="14.25" customHeight="1">
      <c r="A82" s="441" t="s">
        <v>342</v>
      </c>
      <c r="B82" s="539">
        <v>4991</v>
      </c>
      <c r="C82" s="536">
        <v>1</v>
      </c>
      <c r="D82" s="498">
        <v>4939</v>
      </c>
      <c r="E82" s="498">
        <v>2489</v>
      </c>
      <c r="F82" s="498">
        <v>2450</v>
      </c>
      <c r="G82" s="24">
        <v>52</v>
      </c>
      <c r="H82" s="24">
        <v>20</v>
      </c>
      <c r="I82" s="549">
        <v>32</v>
      </c>
      <c r="J82" s="539">
        <v>2643</v>
      </c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</row>
    <row r="83" spans="1:21" ht="14.25" customHeight="1">
      <c r="A83" s="441"/>
      <c r="B83" s="439"/>
      <c r="C83" s="463"/>
      <c r="D83" s="439"/>
      <c r="E83" s="439"/>
      <c r="F83" s="439"/>
      <c r="G83" s="439"/>
      <c r="H83" s="442"/>
      <c r="I83" s="443"/>
      <c r="J83" s="439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</row>
    <row r="84" spans="1:21" ht="14.25" customHeight="1">
      <c r="A84" s="440" t="s">
        <v>288</v>
      </c>
      <c r="B84" s="534">
        <v>24926</v>
      </c>
      <c r="C84" s="533">
        <v>-19</v>
      </c>
      <c r="D84" s="534">
        <v>24635</v>
      </c>
      <c r="E84" s="534">
        <v>12775</v>
      </c>
      <c r="F84" s="534">
        <v>11860</v>
      </c>
      <c r="G84" s="547">
        <v>291</v>
      </c>
      <c r="H84" s="547">
        <v>130</v>
      </c>
      <c r="I84" s="548">
        <v>161</v>
      </c>
      <c r="J84" s="534">
        <v>14603</v>
      </c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</row>
    <row r="85" spans="1:21" ht="14.25" customHeight="1">
      <c r="A85" s="441" t="s">
        <v>343</v>
      </c>
      <c r="B85" s="531">
        <v>12241</v>
      </c>
      <c r="C85" s="536">
        <v>-7</v>
      </c>
      <c r="D85" s="498">
        <v>12112</v>
      </c>
      <c r="E85" s="498">
        <v>6154</v>
      </c>
      <c r="F85" s="498">
        <v>5958</v>
      </c>
      <c r="G85" s="24">
        <v>129</v>
      </c>
      <c r="H85" s="24">
        <v>99</v>
      </c>
      <c r="I85" s="544">
        <v>30</v>
      </c>
      <c r="J85" s="539">
        <v>7013</v>
      </c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</row>
    <row r="86" spans="1:21" ht="14.25" customHeight="1">
      <c r="A86" s="441" t="s">
        <v>344</v>
      </c>
      <c r="B86" s="531">
        <v>7411</v>
      </c>
      <c r="C86" s="536">
        <v>-13</v>
      </c>
      <c r="D86" s="498">
        <v>7309</v>
      </c>
      <c r="E86" s="498">
        <v>3749</v>
      </c>
      <c r="F86" s="498">
        <v>3560</v>
      </c>
      <c r="G86" s="24">
        <v>102</v>
      </c>
      <c r="H86" s="24">
        <v>86</v>
      </c>
      <c r="I86" s="544">
        <v>16</v>
      </c>
      <c r="J86" s="539">
        <v>4542</v>
      </c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</row>
    <row r="87" spans="1:21" ht="14.25" customHeight="1">
      <c r="A87" s="441" t="s">
        <v>345</v>
      </c>
      <c r="B87" s="531">
        <v>310</v>
      </c>
      <c r="C87" s="536">
        <v>2</v>
      </c>
      <c r="D87" s="24">
        <v>305</v>
      </c>
      <c r="E87" s="24">
        <v>176</v>
      </c>
      <c r="F87" s="24">
        <v>129</v>
      </c>
      <c r="G87" s="24">
        <v>5</v>
      </c>
      <c r="H87" s="24">
        <v>3</v>
      </c>
      <c r="I87" s="544">
        <v>2</v>
      </c>
      <c r="J87" s="539">
        <v>179</v>
      </c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</row>
    <row r="88" spans="1:21" ht="14.25" customHeight="1">
      <c r="A88" s="441" t="s">
        <v>346</v>
      </c>
      <c r="B88" s="531">
        <v>2633</v>
      </c>
      <c r="C88" s="536">
        <v>0</v>
      </c>
      <c r="D88" s="498">
        <v>2619</v>
      </c>
      <c r="E88" s="498">
        <v>1272</v>
      </c>
      <c r="F88" s="498">
        <v>1347</v>
      </c>
      <c r="G88" s="24">
        <v>14</v>
      </c>
      <c r="H88" s="24">
        <v>3</v>
      </c>
      <c r="I88" s="544">
        <v>11</v>
      </c>
      <c r="J88" s="539">
        <v>1370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</row>
    <row r="89" spans="1:21" ht="14.25" customHeight="1">
      <c r="A89" s="441" t="s">
        <v>347</v>
      </c>
      <c r="B89" s="531">
        <v>1887</v>
      </c>
      <c r="C89" s="536">
        <v>4</v>
      </c>
      <c r="D89" s="498">
        <v>1879</v>
      </c>
      <c r="E89" s="24">
        <v>957</v>
      </c>
      <c r="F89" s="24">
        <v>922</v>
      </c>
      <c r="G89" s="24">
        <v>8</v>
      </c>
      <c r="H89" s="24">
        <v>7</v>
      </c>
      <c r="I89" s="544">
        <v>1</v>
      </c>
      <c r="J89" s="539">
        <v>922</v>
      </c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</row>
    <row r="90" spans="1:21" ht="14.25" customHeight="1">
      <c r="A90" s="441" t="s">
        <v>348</v>
      </c>
      <c r="B90" s="531">
        <v>2690</v>
      </c>
      <c r="C90" s="536">
        <v>-3</v>
      </c>
      <c r="D90" s="498">
        <v>2657</v>
      </c>
      <c r="E90" s="498">
        <v>1480</v>
      </c>
      <c r="F90" s="498">
        <v>1177</v>
      </c>
      <c r="G90" s="24">
        <v>33</v>
      </c>
      <c r="H90" s="24">
        <v>7</v>
      </c>
      <c r="I90" s="544">
        <v>26</v>
      </c>
      <c r="J90" s="539">
        <v>1722</v>
      </c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</row>
    <row r="91" spans="1:21" ht="14.25" customHeight="1">
      <c r="A91" s="441" t="s">
        <v>349</v>
      </c>
      <c r="B91" s="531">
        <v>2383</v>
      </c>
      <c r="C91" s="536">
        <v>-3</v>
      </c>
      <c r="D91" s="498">
        <v>2351</v>
      </c>
      <c r="E91" s="498">
        <v>1312</v>
      </c>
      <c r="F91" s="498">
        <v>1039</v>
      </c>
      <c r="G91" s="24">
        <v>32</v>
      </c>
      <c r="H91" s="24">
        <v>7</v>
      </c>
      <c r="I91" s="544">
        <v>25</v>
      </c>
      <c r="J91" s="539">
        <v>1551</v>
      </c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</row>
    <row r="92" spans="1:21" ht="14.25" customHeight="1">
      <c r="A92" s="441" t="s">
        <v>350</v>
      </c>
      <c r="B92" s="531">
        <v>307</v>
      </c>
      <c r="C92" s="536">
        <v>0</v>
      </c>
      <c r="D92" s="24">
        <v>306</v>
      </c>
      <c r="E92" s="24">
        <v>168</v>
      </c>
      <c r="F92" s="24">
        <v>138</v>
      </c>
      <c r="G92" s="24">
        <v>1</v>
      </c>
      <c r="H92" s="24">
        <v>0</v>
      </c>
      <c r="I92" s="544">
        <v>1</v>
      </c>
      <c r="J92" s="539">
        <v>171</v>
      </c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</row>
    <row r="93" spans="1:21" ht="14.25" customHeight="1">
      <c r="A93" s="441" t="s">
        <v>351</v>
      </c>
      <c r="B93" s="531">
        <v>7389</v>
      </c>
      <c r="C93" s="536">
        <v>-9</v>
      </c>
      <c r="D93" s="498">
        <v>7290</v>
      </c>
      <c r="E93" s="498">
        <v>3706</v>
      </c>
      <c r="F93" s="498">
        <v>3584</v>
      </c>
      <c r="G93" s="24">
        <v>99</v>
      </c>
      <c r="H93" s="24">
        <v>7</v>
      </c>
      <c r="I93" s="544">
        <v>92</v>
      </c>
      <c r="J93" s="539">
        <v>4368</v>
      </c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</row>
    <row r="94" spans="1:21" ht="14.25" customHeight="1">
      <c r="A94" s="441" t="s">
        <v>352</v>
      </c>
      <c r="B94" s="531">
        <v>7224</v>
      </c>
      <c r="C94" s="536">
        <v>-11</v>
      </c>
      <c r="D94" s="498">
        <v>7125</v>
      </c>
      <c r="E94" s="498">
        <v>3611</v>
      </c>
      <c r="F94" s="498">
        <v>3514</v>
      </c>
      <c r="G94" s="24">
        <v>99</v>
      </c>
      <c r="H94" s="24">
        <v>7</v>
      </c>
      <c r="I94" s="544">
        <v>92</v>
      </c>
      <c r="J94" s="539">
        <v>4258</v>
      </c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</row>
    <row r="95" spans="1:21" ht="14.25" customHeight="1">
      <c r="A95" s="441" t="s">
        <v>353</v>
      </c>
      <c r="B95" s="531">
        <v>165</v>
      </c>
      <c r="C95" s="536">
        <v>2</v>
      </c>
      <c r="D95" s="24">
        <v>165</v>
      </c>
      <c r="E95" s="24">
        <v>95</v>
      </c>
      <c r="F95" s="24">
        <v>70</v>
      </c>
      <c r="G95" s="24">
        <v>0</v>
      </c>
      <c r="H95" s="24">
        <v>0</v>
      </c>
      <c r="I95" s="544">
        <v>0</v>
      </c>
      <c r="J95" s="539">
        <v>110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</row>
    <row r="96" spans="1:21" ht="14.25" customHeight="1">
      <c r="A96" s="441" t="s">
        <v>354</v>
      </c>
      <c r="B96" s="531">
        <v>2606</v>
      </c>
      <c r="C96" s="536">
        <v>0</v>
      </c>
      <c r="D96" s="498">
        <v>2576</v>
      </c>
      <c r="E96" s="498">
        <v>1435</v>
      </c>
      <c r="F96" s="498">
        <v>1141</v>
      </c>
      <c r="G96" s="24">
        <v>30</v>
      </c>
      <c r="H96" s="24">
        <v>17</v>
      </c>
      <c r="I96" s="544">
        <v>13</v>
      </c>
      <c r="J96" s="539">
        <v>1500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</row>
    <row r="97" spans="1:21" ht="14.25" customHeight="1">
      <c r="A97" s="444" t="s">
        <v>355</v>
      </c>
      <c r="B97" s="532">
        <v>2606</v>
      </c>
      <c r="C97" s="540">
        <v>0</v>
      </c>
      <c r="D97" s="506">
        <v>2576</v>
      </c>
      <c r="E97" s="506">
        <v>1435</v>
      </c>
      <c r="F97" s="506">
        <v>1141</v>
      </c>
      <c r="G97" s="332">
        <v>30</v>
      </c>
      <c r="H97" s="332">
        <v>17</v>
      </c>
      <c r="I97" s="550">
        <v>13</v>
      </c>
      <c r="J97" s="542">
        <v>1500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</row>
    <row r="98" spans="1:21" ht="14.25" customHeight="1">
      <c r="A98" s="683" t="s">
        <v>583</v>
      </c>
      <c r="B98" s="683"/>
      <c r="C98" s="683"/>
      <c r="D98" s="683"/>
      <c r="E98" s="439"/>
      <c r="F98" s="439"/>
      <c r="G98" s="439"/>
      <c r="H98" s="445"/>
      <c r="I98" s="446"/>
      <c r="J98" s="439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</row>
    <row r="99" spans="1:21" ht="14.25" customHeight="1">
      <c r="A99" s="682" t="s">
        <v>735</v>
      </c>
      <c r="B99" s="682"/>
      <c r="C99" s="682"/>
      <c r="D99" s="682"/>
      <c r="E99" s="439"/>
      <c r="F99" s="439"/>
      <c r="G99" s="439"/>
      <c r="H99" s="445"/>
      <c r="I99" s="446"/>
      <c r="J99" s="439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</row>
    <row r="100" spans="1:21" ht="14.25" customHeight="1">
      <c r="A100" s="447"/>
      <c r="B100" s="439"/>
      <c r="C100" s="438"/>
      <c r="D100" s="439"/>
      <c r="E100" s="439"/>
      <c r="F100" s="439"/>
      <c r="G100" s="439"/>
      <c r="H100" s="445"/>
      <c r="I100" s="446"/>
      <c r="J100" s="439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</row>
    <row r="101" spans="1:21" ht="14.25" customHeight="1">
      <c r="A101" s="707" t="s">
        <v>736</v>
      </c>
      <c r="B101" s="707"/>
      <c r="C101" s="707"/>
      <c r="D101" s="707"/>
      <c r="E101" s="448"/>
      <c r="F101" s="448"/>
      <c r="G101" s="448"/>
      <c r="H101" s="449"/>
      <c r="K101" s="213"/>
      <c r="L101" s="213"/>
      <c r="M101" s="213"/>
      <c r="O101" s="213"/>
      <c r="P101" s="213"/>
      <c r="Q101" s="213"/>
      <c r="R101" s="213"/>
      <c r="S101" s="213"/>
      <c r="T101" s="213"/>
      <c r="U101" s="213"/>
    </row>
    <row r="102" spans="1:21" ht="14.25" customHeight="1">
      <c r="A102" s="722" t="s">
        <v>282</v>
      </c>
      <c r="B102" s="704" t="s">
        <v>356</v>
      </c>
      <c r="C102" s="705"/>
      <c r="D102" s="706"/>
      <c r="E102" s="450" t="s">
        <v>200</v>
      </c>
      <c r="F102" s="451"/>
      <c r="G102" s="452" t="s">
        <v>211</v>
      </c>
      <c r="H102" s="45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</row>
    <row r="103" spans="1:21" ht="14.25" customHeight="1">
      <c r="A103" s="723"/>
      <c r="B103" s="551" t="s">
        <v>772</v>
      </c>
      <c r="C103" s="551" t="s">
        <v>768</v>
      </c>
      <c r="D103" s="552" t="s">
        <v>768</v>
      </c>
      <c r="E103" s="718" t="s">
        <v>212</v>
      </c>
      <c r="F103" s="720" t="s">
        <v>357</v>
      </c>
      <c r="G103" s="774" t="s">
        <v>212</v>
      </c>
      <c r="H103" s="711" t="s">
        <v>357</v>
      </c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</row>
    <row r="104" spans="1:21" ht="14.25" customHeight="1">
      <c r="A104" s="724"/>
      <c r="B104" s="553">
        <v>38718</v>
      </c>
      <c r="C104" s="553">
        <v>39052</v>
      </c>
      <c r="D104" s="554">
        <v>38718</v>
      </c>
      <c r="E104" s="719"/>
      <c r="F104" s="721"/>
      <c r="G104" s="775"/>
      <c r="H104" s="712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</row>
    <row r="105" spans="1:21" ht="14.25" customHeight="1">
      <c r="A105" s="454"/>
      <c r="B105" s="455"/>
      <c r="C105" s="456"/>
      <c r="D105" s="456"/>
      <c r="E105" s="456"/>
      <c r="F105" s="457" t="s">
        <v>213</v>
      </c>
      <c r="G105" s="458"/>
      <c r="H105" s="459" t="s">
        <v>213</v>
      </c>
      <c r="I105" s="460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</row>
    <row r="106" spans="1:21" ht="14.25" customHeight="1">
      <c r="A106" s="461" t="s">
        <v>1</v>
      </c>
      <c r="B106" s="534">
        <v>13843525</v>
      </c>
      <c r="C106" s="534">
        <v>13846014</v>
      </c>
      <c r="D106" s="534">
        <v>13834925</v>
      </c>
      <c r="E106" s="533">
        <v>-2489</v>
      </c>
      <c r="F106" s="555">
        <v>-0.017976292671667095</v>
      </c>
      <c r="G106" s="533">
        <v>8600</v>
      </c>
      <c r="H106" s="556">
        <v>0.06216152237905157</v>
      </c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</row>
    <row r="107" spans="1:21" ht="14.25" customHeight="1">
      <c r="A107" s="462" t="s">
        <v>285</v>
      </c>
      <c r="B107" s="498">
        <v>9572763</v>
      </c>
      <c r="C107" s="498">
        <v>9575842</v>
      </c>
      <c r="D107" s="498">
        <v>9570609</v>
      </c>
      <c r="E107" s="536">
        <v>-3079</v>
      </c>
      <c r="F107" s="555">
        <v>-0.03215383044122908</v>
      </c>
      <c r="G107" s="536">
        <v>2154</v>
      </c>
      <c r="H107" s="556">
        <v>0.02250640476483785</v>
      </c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</row>
    <row r="108" spans="1:21" ht="14.25" customHeight="1">
      <c r="A108" s="462" t="s">
        <v>286</v>
      </c>
      <c r="B108" s="498">
        <v>4189577</v>
      </c>
      <c r="C108" s="498">
        <v>4188930</v>
      </c>
      <c r="D108" s="498">
        <v>4182282</v>
      </c>
      <c r="E108" s="536">
        <v>647</v>
      </c>
      <c r="F108" s="555">
        <v>0.01544547175531699</v>
      </c>
      <c r="G108" s="536">
        <v>7295</v>
      </c>
      <c r="H108" s="556">
        <v>0.17442630602144954</v>
      </c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</row>
    <row r="109" spans="1:21" ht="14.25" customHeight="1">
      <c r="A109" s="462" t="s">
        <v>287</v>
      </c>
      <c r="B109" s="498">
        <v>56259</v>
      </c>
      <c r="C109" s="498">
        <v>56297</v>
      </c>
      <c r="D109" s="498">
        <v>56695</v>
      </c>
      <c r="E109" s="536">
        <v>-38</v>
      </c>
      <c r="F109" s="555">
        <v>-0.06749915626054674</v>
      </c>
      <c r="G109" s="536">
        <v>-436</v>
      </c>
      <c r="H109" s="556">
        <v>-0.7690272510803422</v>
      </c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</row>
    <row r="110" spans="1:21" ht="14.25" customHeight="1">
      <c r="A110" s="464" t="s">
        <v>288</v>
      </c>
      <c r="B110" s="506">
        <v>24926</v>
      </c>
      <c r="C110" s="506">
        <v>24945</v>
      </c>
      <c r="D110" s="506">
        <v>25339</v>
      </c>
      <c r="E110" s="540">
        <v>-19</v>
      </c>
      <c r="F110" s="557">
        <v>-0.07616756865103227</v>
      </c>
      <c r="G110" s="540">
        <v>-413</v>
      </c>
      <c r="H110" s="558">
        <v>-1.6298985753186785</v>
      </c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</row>
    <row r="111" spans="1:21" ht="14.25" customHeight="1">
      <c r="A111" s="229" t="s">
        <v>780</v>
      </c>
      <c r="B111" s="228"/>
      <c r="C111" s="228"/>
      <c r="D111" s="228"/>
      <c r="E111" s="228"/>
      <c r="F111" s="228"/>
      <c r="G111" s="228"/>
      <c r="H111" s="494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</row>
    <row r="112" spans="1:21" ht="14.25" customHeight="1">
      <c r="A112" s="725" t="s">
        <v>781</v>
      </c>
      <c r="B112" s="726"/>
      <c r="C112" s="726"/>
      <c r="D112" s="726"/>
      <c r="E112" s="726"/>
      <c r="F112" s="726"/>
      <c r="G112" s="213"/>
      <c r="H112" s="222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</row>
    <row r="113" spans="1:21" ht="14.25" customHeight="1">
      <c r="A113" s="213"/>
      <c r="B113" s="213"/>
      <c r="C113" s="213"/>
      <c r="D113" s="213"/>
      <c r="E113" s="213"/>
      <c r="F113" s="213"/>
      <c r="G113" s="213"/>
      <c r="H113" s="222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</row>
    <row r="114" spans="1:21" ht="14.25" customHeight="1">
      <c r="A114" s="684" t="s">
        <v>201</v>
      </c>
      <c r="B114" s="684"/>
      <c r="C114" s="684"/>
      <c r="D114" s="684"/>
      <c r="E114" s="684"/>
      <c r="F114" s="684"/>
      <c r="G114" s="684"/>
      <c r="H114" s="222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</row>
    <row r="115" spans="1:21" ht="14.25" customHeight="1">
      <c r="A115" s="727" t="s">
        <v>32</v>
      </c>
      <c r="B115" s="727"/>
      <c r="C115" s="727"/>
      <c r="D115" s="727"/>
      <c r="E115" s="727"/>
      <c r="F115" s="727"/>
      <c r="G115" s="727"/>
      <c r="H115" s="222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</row>
    <row r="116" spans="1:21" ht="14.25" customHeight="1">
      <c r="A116" s="728" t="s">
        <v>626</v>
      </c>
      <c r="B116" s="715" t="s">
        <v>29</v>
      </c>
      <c r="C116" s="681" t="s">
        <v>220</v>
      </c>
      <c r="D116" s="681"/>
      <c r="E116" s="681"/>
      <c r="F116" s="732" t="s">
        <v>234</v>
      </c>
      <c r="G116" s="759" t="s">
        <v>235</v>
      </c>
      <c r="H116" s="222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</row>
    <row r="117" spans="1:21" ht="14.25" customHeight="1">
      <c r="A117" s="729"/>
      <c r="B117" s="716"/>
      <c r="C117" s="681" t="s">
        <v>627</v>
      </c>
      <c r="D117" s="681" t="s">
        <v>30</v>
      </c>
      <c r="E117" s="681" t="s">
        <v>31</v>
      </c>
      <c r="F117" s="732"/>
      <c r="G117" s="761"/>
      <c r="H117" s="222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</row>
    <row r="118" spans="1:21" ht="14.25" customHeight="1">
      <c r="A118" s="730"/>
      <c r="B118" s="717"/>
      <c r="C118" s="681"/>
      <c r="D118" s="681"/>
      <c r="E118" s="681"/>
      <c r="F118" s="732"/>
      <c r="G118" s="760"/>
      <c r="H118" s="222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</row>
    <row r="119" spans="1:21" ht="14.25" customHeight="1">
      <c r="A119" s="230"/>
      <c r="B119" s="231"/>
      <c r="C119" s="232"/>
      <c r="D119" s="232"/>
      <c r="E119" s="232"/>
      <c r="F119" s="233" t="s">
        <v>628</v>
      </c>
      <c r="G119" s="233" t="s">
        <v>33</v>
      </c>
      <c r="H119" s="222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</row>
    <row r="120" spans="1:21" ht="14.25" customHeight="1">
      <c r="A120" s="733" t="s">
        <v>619</v>
      </c>
      <c r="B120" s="234">
        <v>6773</v>
      </c>
      <c r="C120" s="234">
        <v>36094</v>
      </c>
      <c r="D120" s="234">
        <v>17472</v>
      </c>
      <c r="E120" s="234">
        <v>18622</v>
      </c>
      <c r="F120" s="235" t="s">
        <v>629</v>
      </c>
      <c r="G120" s="235">
        <v>5.3</v>
      </c>
      <c r="H120" s="222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</row>
    <row r="121" spans="1:21" ht="14.25" customHeight="1">
      <c r="A121" s="733"/>
      <c r="B121" s="236">
        <v>-10081</v>
      </c>
      <c r="C121" s="236">
        <v>-53150</v>
      </c>
      <c r="D121" s="236">
        <v>-26201</v>
      </c>
      <c r="E121" s="236">
        <v>-26949</v>
      </c>
      <c r="F121" s="237" t="s">
        <v>630</v>
      </c>
      <c r="G121" s="238">
        <v>-5.3</v>
      </c>
      <c r="H121" s="222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</row>
    <row r="122" spans="1:21" ht="14.25" customHeight="1">
      <c r="A122" s="733">
        <v>27</v>
      </c>
      <c r="B122" s="234">
        <v>6804</v>
      </c>
      <c r="C122" s="234">
        <v>36582</v>
      </c>
      <c r="D122" s="234">
        <v>17658</v>
      </c>
      <c r="E122" s="234">
        <v>18924</v>
      </c>
      <c r="F122" s="235">
        <v>1.35</v>
      </c>
      <c r="G122" s="235">
        <v>5.4</v>
      </c>
      <c r="H122" s="222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</row>
    <row r="123" spans="1:21" ht="14.25" customHeight="1">
      <c r="A123" s="733"/>
      <c r="B123" s="236">
        <v>-10056</v>
      </c>
      <c r="C123" s="236">
        <v>-54093</v>
      </c>
      <c r="D123" s="236">
        <v>-26406</v>
      </c>
      <c r="E123" s="236">
        <v>-27687</v>
      </c>
      <c r="F123" s="237">
        <v>-1.77</v>
      </c>
      <c r="G123" s="238">
        <v>-5.4</v>
      </c>
      <c r="H123" s="222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</row>
    <row r="124" spans="1:21" ht="14.25" customHeight="1">
      <c r="A124" s="733">
        <v>28</v>
      </c>
      <c r="B124" s="234">
        <v>6759</v>
      </c>
      <c r="C124" s="234">
        <v>36733</v>
      </c>
      <c r="D124" s="234">
        <v>17772</v>
      </c>
      <c r="E124" s="234">
        <v>18961</v>
      </c>
      <c r="F124" s="235">
        <v>0.41</v>
      </c>
      <c r="G124" s="235">
        <v>5.4</v>
      </c>
      <c r="H124" s="222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</row>
    <row r="125" spans="1:21" ht="14.25" customHeight="1">
      <c r="A125" s="733"/>
      <c r="B125" s="236">
        <v>-10011</v>
      </c>
      <c r="C125" s="236">
        <v>-54393</v>
      </c>
      <c r="D125" s="236">
        <v>-26519</v>
      </c>
      <c r="E125" s="236">
        <v>-27874</v>
      </c>
      <c r="F125" s="237">
        <v>-0.55</v>
      </c>
      <c r="G125" s="238">
        <v>-5.4</v>
      </c>
      <c r="H125" s="222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</row>
    <row r="126" spans="1:21" ht="14.25" customHeight="1">
      <c r="A126" s="733">
        <v>29</v>
      </c>
      <c r="B126" s="234">
        <v>6894</v>
      </c>
      <c r="C126" s="234">
        <v>36950</v>
      </c>
      <c r="D126" s="234">
        <v>17852</v>
      </c>
      <c r="E126" s="234">
        <v>19098</v>
      </c>
      <c r="F126" s="235">
        <v>0.59</v>
      </c>
      <c r="G126" s="235">
        <v>5.4</v>
      </c>
      <c r="H126" s="222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</row>
    <row r="127" spans="1:21" ht="14.25" customHeight="1">
      <c r="A127" s="733"/>
      <c r="B127" s="236">
        <v>-10074</v>
      </c>
      <c r="C127" s="236">
        <v>-54464</v>
      </c>
      <c r="D127" s="236">
        <v>-26526</v>
      </c>
      <c r="E127" s="236">
        <v>-27938</v>
      </c>
      <c r="F127" s="237">
        <v>-0.13</v>
      </c>
      <c r="G127" s="238">
        <v>-5.4</v>
      </c>
      <c r="H127" s="222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</row>
    <row r="128" spans="1:21" ht="14.25" customHeight="1">
      <c r="A128" s="621">
        <v>30</v>
      </c>
      <c r="B128" s="234">
        <v>10169</v>
      </c>
      <c r="C128" s="234">
        <v>54754</v>
      </c>
      <c r="D128" s="234">
        <v>26661</v>
      </c>
      <c r="E128" s="234">
        <v>28093</v>
      </c>
      <c r="F128" s="235">
        <v>48.18</v>
      </c>
      <c r="G128" s="235">
        <v>5.4</v>
      </c>
      <c r="H128" s="222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</row>
    <row r="129" spans="1:21" ht="14.25" customHeight="1">
      <c r="A129" s="621"/>
      <c r="B129" s="234"/>
      <c r="C129" s="234"/>
      <c r="D129" s="234"/>
      <c r="E129" s="234"/>
      <c r="F129" s="235"/>
      <c r="G129" s="235"/>
      <c r="H129" s="222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</row>
    <row r="130" spans="1:21" ht="14.25" customHeight="1">
      <c r="A130" s="621">
        <v>31</v>
      </c>
      <c r="B130" s="234">
        <v>10310</v>
      </c>
      <c r="C130" s="234">
        <v>55150</v>
      </c>
      <c r="D130" s="234">
        <v>26834</v>
      </c>
      <c r="E130" s="234">
        <v>28316</v>
      </c>
      <c r="F130" s="235">
        <v>0.72</v>
      </c>
      <c r="G130" s="235">
        <v>5.3</v>
      </c>
      <c r="H130" s="222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</row>
    <row r="131" spans="1:21" ht="14.25" customHeight="1">
      <c r="A131" s="621">
        <v>32</v>
      </c>
      <c r="B131" s="234">
        <v>10455</v>
      </c>
      <c r="C131" s="234">
        <v>55492</v>
      </c>
      <c r="D131" s="234">
        <v>27036</v>
      </c>
      <c r="E131" s="234">
        <v>28456</v>
      </c>
      <c r="F131" s="235">
        <v>0.62</v>
      </c>
      <c r="G131" s="235">
        <v>5.3</v>
      </c>
      <c r="H131" s="222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:21" ht="14.25" customHeight="1">
      <c r="A132" s="621">
        <v>33</v>
      </c>
      <c r="B132" s="234">
        <v>10652</v>
      </c>
      <c r="C132" s="234">
        <v>55859</v>
      </c>
      <c r="D132" s="234">
        <v>27303</v>
      </c>
      <c r="E132" s="234">
        <v>28556</v>
      </c>
      <c r="F132" s="235">
        <v>0.66</v>
      </c>
      <c r="G132" s="235">
        <v>5.2</v>
      </c>
      <c r="H132" s="222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</row>
    <row r="133" spans="1:21" ht="14.25" customHeight="1">
      <c r="A133" s="621">
        <v>34</v>
      </c>
      <c r="B133" s="234">
        <v>10868</v>
      </c>
      <c r="C133" s="234">
        <v>56221</v>
      </c>
      <c r="D133" s="234">
        <v>27390</v>
      </c>
      <c r="E133" s="234">
        <v>28831</v>
      </c>
      <c r="F133" s="235">
        <v>0.65</v>
      </c>
      <c r="G133" s="235">
        <v>5.2</v>
      </c>
      <c r="H133" s="222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</row>
    <row r="134" spans="1:21" ht="14.25" customHeight="1">
      <c r="A134" s="621">
        <v>35</v>
      </c>
      <c r="B134" s="234">
        <v>11090</v>
      </c>
      <c r="C134" s="234">
        <v>56470</v>
      </c>
      <c r="D134" s="234">
        <v>27544</v>
      </c>
      <c r="E134" s="234">
        <v>28926</v>
      </c>
      <c r="F134" s="235">
        <v>0.44</v>
      </c>
      <c r="G134" s="235">
        <v>5.1</v>
      </c>
      <c r="H134" s="222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:21" ht="14.25" customHeight="1">
      <c r="A135" s="621"/>
      <c r="B135" s="234"/>
      <c r="C135" s="234"/>
      <c r="D135" s="234"/>
      <c r="E135" s="234"/>
      <c r="F135" s="235"/>
      <c r="G135" s="235"/>
      <c r="H135" s="222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ht="14.25" customHeight="1">
      <c r="A136" s="621">
        <v>36</v>
      </c>
      <c r="B136" s="234">
        <v>11387</v>
      </c>
      <c r="C136" s="234">
        <v>57222</v>
      </c>
      <c r="D136" s="234">
        <v>27947</v>
      </c>
      <c r="E136" s="234">
        <v>29275</v>
      </c>
      <c r="F136" s="235">
        <v>1.33</v>
      </c>
      <c r="G136" s="240">
        <v>5</v>
      </c>
      <c r="H136" s="222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ht="14.25" customHeight="1">
      <c r="A137" s="621">
        <v>37</v>
      </c>
      <c r="B137" s="234">
        <v>11723</v>
      </c>
      <c r="C137" s="234">
        <v>57920</v>
      </c>
      <c r="D137" s="234">
        <v>28304</v>
      </c>
      <c r="E137" s="234">
        <v>29616</v>
      </c>
      <c r="F137" s="235">
        <v>1.22</v>
      </c>
      <c r="G137" s="235">
        <v>4.9</v>
      </c>
      <c r="H137" s="222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ht="14.25" customHeight="1">
      <c r="A138" s="621">
        <v>38</v>
      </c>
      <c r="B138" s="234">
        <v>13249</v>
      </c>
      <c r="C138" s="234">
        <v>58823</v>
      </c>
      <c r="D138" s="234">
        <v>28790</v>
      </c>
      <c r="E138" s="234">
        <v>30033</v>
      </c>
      <c r="F138" s="235">
        <v>1.56</v>
      </c>
      <c r="G138" s="235">
        <v>4.4</v>
      </c>
      <c r="H138" s="222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ht="14.25" customHeight="1">
      <c r="A139" s="621">
        <v>39</v>
      </c>
      <c r="B139" s="234">
        <v>13710</v>
      </c>
      <c r="C139" s="234">
        <v>59701</v>
      </c>
      <c r="D139" s="234">
        <v>29220</v>
      </c>
      <c r="E139" s="234">
        <v>30481</v>
      </c>
      <c r="F139" s="235">
        <v>1.49</v>
      </c>
      <c r="G139" s="235">
        <v>4.4</v>
      </c>
      <c r="H139" s="222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:21" ht="14.25" customHeight="1">
      <c r="A140" s="621">
        <v>40</v>
      </c>
      <c r="B140" s="234">
        <v>14105</v>
      </c>
      <c r="C140" s="234">
        <v>60189</v>
      </c>
      <c r="D140" s="234">
        <v>29585</v>
      </c>
      <c r="E140" s="234">
        <v>30604</v>
      </c>
      <c r="F140" s="235">
        <v>0.82</v>
      </c>
      <c r="G140" s="235">
        <v>4.3</v>
      </c>
      <c r="H140" s="222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:21" ht="14.25" customHeight="1">
      <c r="A141" s="621"/>
      <c r="B141" s="234"/>
      <c r="C141" s="234"/>
      <c r="D141" s="234"/>
      <c r="E141" s="234"/>
      <c r="F141" s="235"/>
      <c r="G141" s="235"/>
      <c r="H141" s="222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:21" ht="14.25" customHeight="1">
      <c r="A142" s="621">
        <v>41</v>
      </c>
      <c r="B142" s="234">
        <v>14595</v>
      </c>
      <c r="C142" s="234">
        <v>61171</v>
      </c>
      <c r="D142" s="234">
        <v>30236</v>
      </c>
      <c r="E142" s="234">
        <v>30935</v>
      </c>
      <c r="F142" s="235">
        <v>1.63</v>
      </c>
      <c r="G142" s="235">
        <v>4.2</v>
      </c>
      <c r="H142" s="222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:21" ht="14.25" customHeight="1">
      <c r="A143" s="621">
        <v>42</v>
      </c>
      <c r="B143" s="234">
        <v>15364</v>
      </c>
      <c r="C143" s="234">
        <v>61983</v>
      </c>
      <c r="D143" s="234">
        <v>30583</v>
      </c>
      <c r="E143" s="234">
        <v>31400</v>
      </c>
      <c r="F143" s="235">
        <v>1.33</v>
      </c>
      <c r="G143" s="240">
        <v>4</v>
      </c>
      <c r="H143" s="222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:21" ht="14.25" customHeight="1">
      <c r="A144" s="621">
        <v>43</v>
      </c>
      <c r="B144" s="234">
        <v>15693</v>
      </c>
      <c r="C144" s="234">
        <v>62905</v>
      </c>
      <c r="D144" s="234">
        <v>31097</v>
      </c>
      <c r="E144" s="234">
        <v>31808</v>
      </c>
      <c r="F144" s="235">
        <v>1.49</v>
      </c>
      <c r="G144" s="240">
        <v>4</v>
      </c>
      <c r="H144" s="222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:21" ht="14.25" customHeight="1">
      <c r="A145" s="621">
        <v>44</v>
      </c>
      <c r="B145" s="234">
        <v>16996</v>
      </c>
      <c r="C145" s="234">
        <v>65359</v>
      </c>
      <c r="D145" s="234">
        <v>32604</v>
      </c>
      <c r="E145" s="234">
        <v>32755</v>
      </c>
      <c r="F145" s="241">
        <v>3.9</v>
      </c>
      <c r="G145" s="235">
        <v>3.8</v>
      </c>
      <c r="H145" s="222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:21" ht="14.25" customHeight="1">
      <c r="A146" s="621">
        <v>45</v>
      </c>
      <c r="B146" s="234">
        <v>18640</v>
      </c>
      <c r="C146" s="234">
        <v>68472</v>
      </c>
      <c r="D146" s="234">
        <v>34511</v>
      </c>
      <c r="E146" s="234">
        <v>33961</v>
      </c>
      <c r="F146" s="235">
        <v>4.76</v>
      </c>
      <c r="G146" s="235">
        <v>3.7</v>
      </c>
      <c r="H146" s="222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:21" ht="14.25" customHeight="1">
      <c r="A147" s="239"/>
      <c r="B147" s="234"/>
      <c r="C147" s="234"/>
      <c r="D147" s="234"/>
      <c r="E147" s="234"/>
      <c r="F147" s="235"/>
      <c r="G147" s="235"/>
      <c r="H147" s="222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48" spans="1:21" ht="14.25" customHeight="1">
      <c r="A148" s="621">
        <v>46</v>
      </c>
      <c r="B148" s="234">
        <v>19743</v>
      </c>
      <c r="C148" s="234">
        <v>71150</v>
      </c>
      <c r="D148" s="234">
        <v>36064</v>
      </c>
      <c r="E148" s="234">
        <v>35086</v>
      </c>
      <c r="F148" s="235">
        <v>3.91</v>
      </c>
      <c r="G148" s="235">
        <v>3.6</v>
      </c>
      <c r="H148" s="222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</row>
    <row r="149" spans="1:21" ht="14.25" customHeight="1">
      <c r="A149" s="621">
        <v>47</v>
      </c>
      <c r="B149" s="234">
        <v>21618</v>
      </c>
      <c r="C149" s="234">
        <v>76214</v>
      </c>
      <c r="D149" s="234">
        <v>38767</v>
      </c>
      <c r="E149" s="234">
        <v>37447</v>
      </c>
      <c r="F149" s="235">
        <v>7.12</v>
      </c>
      <c r="G149" s="235">
        <v>3.5</v>
      </c>
      <c r="H149" s="222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</row>
    <row r="150" spans="1:21" ht="14.25" customHeight="1">
      <c r="A150" s="621">
        <v>48</v>
      </c>
      <c r="B150" s="234">
        <v>22474</v>
      </c>
      <c r="C150" s="234">
        <v>79586</v>
      </c>
      <c r="D150" s="234">
        <v>40406</v>
      </c>
      <c r="E150" s="234">
        <v>39180</v>
      </c>
      <c r="F150" s="235">
        <v>4.42</v>
      </c>
      <c r="G150" s="235">
        <v>3.5</v>
      </c>
      <c r="H150" s="222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</row>
    <row r="151" spans="1:21" ht="14.25" customHeight="1">
      <c r="A151" s="621">
        <v>49</v>
      </c>
      <c r="B151" s="234">
        <v>22839</v>
      </c>
      <c r="C151" s="234">
        <v>81778</v>
      </c>
      <c r="D151" s="234">
        <v>41456</v>
      </c>
      <c r="E151" s="234">
        <v>40322</v>
      </c>
      <c r="F151" s="235">
        <v>2.75</v>
      </c>
      <c r="G151" s="235">
        <v>3.6</v>
      </c>
      <c r="H151" s="222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</row>
    <row r="152" spans="1:21" ht="14.25" customHeight="1">
      <c r="A152" s="621">
        <v>50</v>
      </c>
      <c r="B152" s="234">
        <v>23624</v>
      </c>
      <c r="C152" s="234">
        <v>84369</v>
      </c>
      <c r="D152" s="234">
        <v>42693</v>
      </c>
      <c r="E152" s="234">
        <v>41676</v>
      </c>
      <c r="F152" s="235">
        <v>3.17</v>
      </c>
      <c r="G152" s="235">
        <v>3.6</v>
      </c>
      <c r="H152" s="222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</row>
    <row r="153" spans="1:21" ht="14.25" customHeight="1">
      <c r="A153" s="621"/>
      <c r="B153" s="234"/>
      <c r="C153" s="234"/>
      <c r="D153" s="234"/>
      <c r="E153" s="234"/>
      <c r="F153" s="235"/>
      <c r="G153" s="235"/>
      <c r="H153" s="222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</row>
    <row r="154" spans="1:21" ht="14.25" customHeight="1">
      <c r="A154" s="621">
        <v>51</v>
      </c>
      <c r="B154" s="234">
        <v>24193</v>
      </c>
      <c r="C154" s="234">
        <v>86671</v>
      </c>
      <c r="D154" s="234">
        <v>43824</v>
      </c>
      <c r="E154" s="234">
        <v>42847</v>
      </c>
      <c r="F154" s="235">
        <v>2.73</v>
      </c>
      <c r="G154" s="235">
        <v>3.6</v>
      </c>
      <c r="H154" s="222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</row>
    <row r="155" spans="1:21" ht="14.25" customHeight="1">
      <c r="A155" s="621">
        <v>52</v>
      </c>
      <c r="B155" s="242">
        <v>24745</v>
      </c>
      <c r="C155" s="242">
        <v>89097</v>
      </c>
      <c r="D155" s="242">
        <v>45057</v>
      </c>
      <c r="E155" s="242">
        <v>44040</v>
      </c>
      <c r="F155" s="243">
        <v>2.8</v>
      </c>
      <c r="G155" s="244">
        <v>3.6</v>
      </c>
      <c r="H155" s="222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</row>
    <row r="156" spans="1:21" ht="14.25" customHeight="1">
      <c r="A156" s="621">
        <v>53</v>
      </c>
      <c r="B156" s="234">
        <v>25353</v>
      </c>
      <c r="C156" s="234">
        <v>91209</v>
      </c>
      <c r="D156" s="234">
        <v>46088</v>
      </c>
      <c r="E156" s="234">
        <v>45121</v>
      </c>
      <c r="F156" s="235">
        <v>2.37</v>
      </c>
      <c r="G156" s="235">
        <v>3.6</v>
      </c>
      <c r="H156" s="222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</row>
    <row r="157" spans="1:21" ht="14.25" customHeight="1">
      <c r="A157" s="621">
        <v>54</v>
      </c>
      <c r="B157" s="234">
        <v>26276</v>
      </c>
      <c r="C157" s="234">
        <v>93990</v>
      </c>
      <c r="D157" s="234">
        <v>47402</v>
      </c>
      <c r="E157" s="234">
        <v>46588</v>
      </c>
      <c r="F157" s="235">
        <v>3.05</v>
      </c>
      <c r="G157" s="235">
        <v>3.6</v>
      </c>
      <c r="H157" s="222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</row>
    <row r="158" spans="1:21" ht="14.25" customHeight="1">
      <c r="A158" s="621">
        <v>55</v>
      </c>
      <c r="B158" s="242">
        <v>28015</v>
      </c>
      <c r="C158" s="242">
        <v>96318</v>
      </c>
      <c r="D158" s="242">
        <v>48484</v>
      </c>
      <c r="E158" s="242">
        <v>47834</v>
      </c>
      <c r="F158" s="244">
        <v>2.25</v>
      </c>
      <c r="G158" s="244">
        <v>3.4</v>
      </c>
      <c r="H158" s="222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</row>
    <row r="159" spans="1:21" ht="14.25" customHeight="1">
      <c r="A159" s="622"/>
      <c r="B159" s="249"/>
      <c r="C159" s="242"/>
      <c r="D159" s="242"/>
      <c r="E159" s="242"/>
      <c r="F159" s="244"/>
      <c r="G159" s="244"/>
      <c r="H159" s="222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</row>
    <row r="160" spans="1:21" ht="14.25" customHeight="1">
      <c r="A160" s="622">
        <v>56</v>
      </c>
      <c r="B160" s="249">
        <v>28862</v>
      </c>
      <c r="C160" s="242">
        <v>98327</v>
      </c>
      <c r="D160" s="242">
        <v>49425</v>
      </c>
      <c r="E160" s="242">
        <v>48902</v>
      </c>
      <c r="F160" s="244">
        <v>2.09</v>
      </c>
      <c r="G160" s="244">
        <v>3.4</v>
      </c>
      <c r="H160" s="222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</row>
    <row r="161" spans="1:21" ht="14.25" customHeight="1">
      <c r="A161" s="622">
        <v>57</v>
      </c>
      <c r="B161" s="249">
        <v>29798</v>
      </c>
      <c r="C161" s="242">
        <v>100483</v>
      </c>
      <c r="D161" s="242">
        <v>50480</v>
      </c>
      <c r="E161" s="242">
        <v>50003</v>
      </c>
      <c r="F161" s="244">
        <v>2.19</v>
      </c>
      <c r="G161" s="244">
        <v>3.4</v>
      </c>
      <c r="H161" s="222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</row>
    <row r="162" spans="1:21" ht="14.25" customHeight="1">
      <c r="A162" s="622">
        <v>58</v>
      </c>
      <c r="B162" s="249">
        <v>30852</v>
      </c>
      <c r="C162" s="242">
        <v>102672</v>
      </c>
      <c r="D162" s="242">
        <v>51546</v>
      </c>
      <c r="E162" s="242">
        <v>51126</v>
      </c>
      <c r="F162" s="244">
        <v>2.43</v>
      </c>
      <c r="G162" s="244">
        <v>3.3</v>
      </c>
      <c r="H162" s="222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</row>
    <row r="163" spans="1:21" ht="14.25" customHeight="1">
      <c r="A163" s="622">
        <v>59</v>
      </c>
      <c r="B163" s="249">
        <v>31714</v>
      </c>
      <c r="C163" s="242">
        <v>104569</v>
      </c>
      <c r="D163" s="242">
        <v>52524</v>
      </c>
      <c r="E163" s="242">
        <v>52045</v>
      </c>
      <c r="F163" s="244">
        <v>1.85</v>
      </c>
      <c r="G163" s="244">
        <v>3.3</v>
      </c>
      <c r="H163" s="222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</row>
    <row r="164" spans="1:21" ht="14.25" customHeight="1">
      <c r="A164" s="623">
        <v>60</v>
      </c>
      <c r="B164" s="511">
        <v>33070</v>
      </c>
      <c r="C164" s="512">
        <v>107349</v>
      </c>
      <c r="D164" s="512">
        <v>53941</v>
      </c>
      <c r="E164" s="512">
        <v>53408</v>
      </c>
      <c r="F164" s="228">
        <v>2.66</v>
      </c>
      <c r="G164" s="228">
        <v>3.2</v>
      </c>
      <c r="H164" s="222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</row>
    <row r="165" spans="1:21" ht="14.25" customHeight="1">
      <c r="A165" s="213"/>
      <c r="B165" s="213"/>
      <c r="C165" s="213"/>
      <c r="D165" s="213"/>
      <c r="E165" s="213"/>
      <c r="F165" s="213"/>
      <c r="G165" s="213"/>
      <c r="H165" s="222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</row>
    <row r="166" spans="1:21" ht="14.25" customHeight="1">
      <c r="A166" s="728" t="s">
        <v>631</v>
      </c>
      <c r="B166" s="681" t="s">
        <v>29</v>
      </c>
      <c r="C166" s="681" t="s">
        <v>221</v>
      </c>
      <c r="D166" s="681"/>
      <c r="E166" s="681"/>
      <c r="F166" s="732" t="s">
        <v>236</v>
      </c>
      <c r="G166" s="759" t="s">
        <v>237</v>
      </c>
      <c r="H166" s="246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</row>
    <row r="167" spans="1:21" ht="14.25" customHeight="1">
      <c r="A167" s="729"/>
      <c r="B167" s="681"/>
      <c r="C167" s="681" t="s">
        <v>632</v>
      </c>
      <c r="D167" s="681" t="s">
        <v>30</v>
      </c>
      <c r="E167" s="681" t="s">
        <v>31</v>
      </c>
      <c r="F167" s="732"/>
      <c r="G167" s="761"/>
      <c r="H167" s="247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</row>
    <row r="168" spans="1:21" ht="14.25" customHeight="1">
      <c r="A168" s="730"/>
      <c r="B168" s="681"/>
      <c r="C168" s="681"/>
      <c r="D168" s="681"/>
      <c r="E168" s="681"/>
      <c r="F168" s="732"/>
      <c r="G168" s="760"/>
      <c r="H168" s="246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</row>
    <row r="169" spans="1:21" ht="14.25" customHeight="1">
      <c r="A169" s="239"/>
      <c r="B169" s="248"/>
      <c r="C169" s="248"/>
      <c r="D169" s="248"/>
      <c r="E169" s="248"/>
      <c r="F169" s="233" t="s">
        <v>628</v>
      </c>
      <c r="G169" s="233" t="s">
        <v>33</v>
      </c>
      <c r="H169" s="246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</row>
    <row r="170" spans="1:21" ht="14.25" customHeight="1">
      <c r="A170" s="621" t="s">
        <v>737</v>
      </c>
      <c r="B170" s="234">
        <v>34290</v>
      </c>
      <c r="C170" s="234">
        <v>109390</v>
      </c>
      <c r="D170" s="234">
        <v>55113</v>
      </c>
      <c r="E170" s="234">
        <v>54277</v>
      </c>
      <c r="F170" s="235">
        <v>1.9</v>
      </c>
      <c r="G170" s="235">
        <v>3.2</v>
      </c>
      <c r="H170" s="246"/>
      <c r="I170" s="525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</row>
    <row r="171" spans="1:23" ht="14.25" customHeight="1">
      <c r="A171" s="621">
        <v>62</v>
      </c>
      <c r="B171" s="242">
        <v>35814</v>
      </c>
      <c r="C171" s="242">
        <v>111649</v>
      </c>
      <c r="D171" s="242">
        <v>56375</v>
      </c>
      <c r="E171" s="242">
        <v>55274</v>
      </c>
      <c r="F171" s="244">
        <v>2.07</v>
      </c>
      <c r="G171" s="244">
        <v>3.1</v>
      </c>
      <c r="H171" s="246"/>
      <c r="I171" s="525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6" t="s">
        <v>568</v>
      </c>
      <c r="W171" s="6" t="s">
        <v>568</v>
      </c>
    </row>
    <row r="172" spans="1:23" ht="14.25" customHeight="1">
      <c r="A172" s="621">
        <v>63</v>
      </c>
      <c r="B172" s="242">
        <v>37274</v>
      </c>
      <c r="C172" s="242">
        <v>115181</v>
      </c>
      <c r="D172" s="242">
        <v>58255</v>
      </c>
      <c r="E172" s="242">
        <v>56926</v>
      </c>
      <c r="F172" s="244">
        <v>3.16</v>
      </c>
      <c r="G172" s="244">
        <v>3.1</v>
      </c>
      <c r="H172" s="222"/>
      <c r="I172" s="525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6"/>
      <c r="W172" s="6"/>
    </row>
    <row r="173" spans="1:23" ht="14.25" customHeight="1">
      <c r="A173" s="621">
        <v>64</v>
      </c>
      <c r="B173" s="234">
        <v>38882</v>
      </c>
      <c r="C173" s="234">
        <v>118183</v>
      </c>
      <c r="D173" s="234">
        <v>59852</v>
      </c>
      <c r="E173" s="234">
        <v>58331</v>
      </c>
      <c r="F173" s="235">
        <v>2.61</v>
      </c>
      <c r="G173" s="240">
        <v>3</v>
      </c>
      <c r="H173" s="222"/>
      <c r="I173" s="525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6"/>
      <c r="W173" s="6"/>
    </row>
    <row r="174" spans="1:23" ht="14.25" customHeight="1">
      <c r="A174" s="621" t="s">
        <v>385</v>
      </c>
      <c r="B174" s="234">
        <v>40508</v>
      </c>
      <c r="C174" s="234">
        <v>121385</v>
      </c>
      <c r="D174" s="234">
        <v>61623</v>
      </c>
      <c r="E174" s="234">
        <v>59762</v>
      </c>
      <c r="F174" s="235">
        <v>2.71</v>
      </c>
      <c r="G174" s="240">
        <v>3</v>
      </c>
      <c r="H174" s="222"/>
      <c r="I174" s="525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6"/>
      <c r="W174" s="6"/>
    </row>
    <row r="175" spans="1:23" ht="14.25" customHeight="1">
      <c r="A175" s="621"/>
      <c r="B175" s="234"/>
      <c r="C175" s="234"/>
      <c r="D175" s="234"/>
      <c r="E175" s="234"/>
      <c r="F175" s="235"/>
      <c r="G175" s="240"/>
      <c r="H175" s="222"/>
      <c r="I175" s="525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6"/>
      <c r="W175" s="6"/>
    </row>
    <row r="176" spans="1:23" ht="14.25" customHeight="1">
      <c r="A176" s="621">
        <v>3</v>
      </c>
      <c r="B176" s="234">
        <v>42340</v>
      </c>
      <c r="C176" s="234">
        <v>124870</v>
      </c>
      <c r="D176" s="234">
        <v>63506</v>
      </c>
      <c r="E176" s="234">
        <v>61364</v>
      </c>
      <c r="F176" s="235">
        <v>2.87</v>
      </c>
      <c r="G176" s="235">
        <v>2.9</v>
      </c>
      <c r="H176" s="222"/>
      <c r="I176" s="525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6"/>
      <c r="W176" s="6"/>
    </row>
    <row r="177" spans="1:23" ht="14.25" customHeight="1">
      <c r="A177" s="621">
        <v>4</v>
      </c>
      <c r="B177" s="234">
        <v>44127</v>
      </c>
      <c r="C177" s="234">
        <v>127412</v>
      </c>
      <c r="D177" s="234">
        <v>64945</v>
      </c>
      <c r="E177" s="234">
        <v>62467</v>
      </c>
      <c r="F177" s="235">
        <v>2.04</v>
      </c>
      <c r="G177" s="235">
        <v>2.9</v>
      </c>
      <c r="H177" s="222"/>
      <c r="I177" s="525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6"/>
      <c r="W177" s="6"/>
    </row>
    <row r="178" spans="1:23" ht="14.25" customHeight="1">
      <c r="A178" s="621">
        <v>5</v>
      </c>
      <c r="B178" s="234">
        <v>46227</v>
      </c>
      <c r="C178" s="234">
        <v>130877</v>
      </c>
      <c r="D178" s="234">
        <v>66868</v>
      </c>
      <c r="E178" s="234">
        <v>64009</v>
      </c>
      <c r="F178" s="235">
        <v>2.72</v>
      </c>
      <c r="G178" s="235">
        <v>2.8</v>
      </c>
      <c r="H178" s="222"/>
      <c r="I178" s="525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6"/>
      <c r="W178" s="6"/>
    </row>
    <row r="179" spans="1:23" ht="14.25" customHeight="1">
      <c r="A179" s="621">
        <v>6</v>
      </c>
      <c r="B179" s="234">
        <v>47164</v>
      </c>
      <c r="C179" s="234">
        <v>132827</v>
      </c>
      <c r="D179" s="234">
        <v>67710</v>
      </c>
      <c r="E179" s="234">
        <v>65117</v>
      </c>
      <c r="F179" s="235">
        <v>1.49</v>
      </c>
      <c r="G179" s="235">
        <v>2.8</v>
      </c>
      <c r="H179" s="222"/>
      <c r="I179" s="525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6"/>
      <c r="W179" s="6"/>
    </row>
    <row r="180" spans="1:23" ht="14.25" customHeight="1">
      <c r="A180" s="621">
        <v>7</v>
      </c>
      <c r="B180" s="234">
        <v>48624</v>
      </c>
      <c r="C180" s="234">
        <v>135095</v>
      </c>
      <c r="D180" s="234">
        <v>68844</v>
      </c>
      <c r="E180" s="234">
        <v>66251</v>
      </c>
      <c r="F180" s="235">
        <v>1.71</v>
      </c>
      <c r="G180" s="235">
        <v>2.8</v>
      </c>
      <c r="H180" s="222"/>
      <c r="I180" s="525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6"/>
      <c r="W180" s="6"/>
    </row>
    <row r="181" spans="1:23" ht="14.25" customHeight="1">
      <c r="A181" s="621"/>
      <c r="B181" s="234"/>
      <c r="C181" s="234"/>
      <c r="D181" s="234"/>
      <c r="E181" s="234"/>
      <c r="F181" s="235"/>
      <c r="G181" s="235"/>
      <c r="H181" s="222"/>
      <c r="I181" s="525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6"/>
      <c r="W181" s="6"/>
    </row>
    <row r="182" spans="1:23" ht="14.25" customHeight="1">
      <c r="A182" s="621">
        <v>8</v>
      </c>
      <c r="B182" s="234">
        <v>49568</v>
      </c>
      <c r="C182" s="234">
        <v>136317</v>
      </c>
      <c r="D182" s="234">
        <v>69470</v>
      </c>
      <c r="E182" s="234">
        <v>66847</v>
      </c>
      <c r="F182" s="241">
        <v>0.9</v>
      </c>
      <c r="G182" s="235">
        <v>2.8</v>
      </c>
      <c r="H182" s="222"/>
      <c r="I182" s="525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6"/>
      <c r="W182" s="6"/>
    </row>
    <row r="183" spans="1:23" ht="14.25" customHeight="1">
      <c r="A183" s="621">
        <v>9</v>
      </c>
      <c r="B183" s="234">
        <v>50526</v>
      </c>
      <c r="C183" s="234">
        <v>137598</v>
      </c>
      <c r="D183" s="234">
        <v>70025</v>
      </c>
      <c r="E183" s="234">
        <v>67573</v>
      </c>
      <c r="F183" s="235">
        <v>0.94</v>
      </c>
      <c r="G183" s="235">
        <v>2.7</v>
      </c>
      <c r="H183" s="222"/>
      <c r="I183" s="525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6"/>
      <c r="W183" s="6"/>
    </row>
    <row r="184" spans="1:23" ht="14.25" customHeight="1">
      <c r="A184" s="621">
        <v>10</v>
      </c>
      <c r="B184" s="234">
        <v>51302</v>
      </c>
      <c r="C184" s="234">
        <v>138261</v>
      </c>
      <c r="D184" s="234">
        <v>70248</v>
      </c>
      <c r="E184" s="234">
        <v>68013</v>
      </c>
      <c r="F184" s="235">
        <v>0.48</v>
      </c>
      <c r="G184" s="235">
        <v>2.7</v>
      </c>
      <c r="H184" s="222"/>
      <c r="I184" s="525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6"/>
      <c r="W184" s="6"/>
    </row>
    <row r="185" spans="1:23" ht="14.25" customHeight="1">
      <c r="A185" s="621">
        <v>11</v>
      </c>
      <c r="B185" s="234">
        <v>52437</v>
      </c>
      <c r="C185" s="234">
        <v>139150</v>
      </c>
      <c r="D185" s="234">
        <v>70544</v>
      </c>
      <c r="E185" s="234">
        <v>68606</v>
      </c>
      <c r="F185" s="235">
        <v>0.64</v>
      </c>
      <c r="G185" s="235">
        <v>2.7</v>
      </c>
      <c r="H185" s="222"/>
      <c r="I185" s="525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6"/>
      <c r="W185" s="6"/>
    </row>
    <row r="186" spans="1:23" ht="14.25" customHeight="1">
      <c r="A186" s="621">
        <v>12</v>
      </c>
      <c r="B186" s="242">
        <v>53338</v>
      </c>
      <c r="C186" s="242">
        <v>139931</v>
      </c>
      <c r="D186" s="242">
        <v>70886</v>
      </c>
      <c r="E186" s="242">
        <v>69045</v>
      </c>
      <c r="F186" s="244">
        <v>0.56</v>
      </c>
      <c r="G186" s="244">
        <v>2.6</v>
      </c>
      <c r="H186" s="222"/>
      <c r="I186" s="525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6"/>
      <c r="W186" s="6"/>
    </row>
    <row r="187" spans="1:23" ht="14.25" customHeight="1">
      <c r="A187" s="621"/>
      <c r="B187" s="242"/>
      <c r="C187" s="242"/>
      <c r="D187" s="242"/>
      <c r="E187" s="242"/>
      <c r="F187" s="244"/>
      <c r="G187" s="244"/>
      <c r="H187" s="222"/>
      <c r="I187" s="525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6"/>
      <c r="W187" s="6"/>
    </row>
    <row r="188" spans="1:23" ht="14.25" customHeight="1">
      <c r="A188" s="621">
        <v>13</v>
      </c>
      <c r="B188" s="242">
        <v>53972</v>
      </c>
      <c r="C188" s="242">
        <v>139857</v>
      </c>
      <c r="D188" s="242">
        <v>70781</v>
      </c>
      <c r="E188" s="242">
        <v>69076</v>
      </c>
      <c r="F188" s="243">
        <v>-0.05</v>
      </c>
      <c r="G188" s="244">
        <v>2.6</v>
      </c>
      <c r="H188" s="222"/>
      <c r="I188" s="525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6"/>
      <c r="W188" s="6"/>
    </row>
    <row r="189" spans="1:23" ht="14.25" customHeight="1">
      <c r="A189" s="621">
        <v>14</v>
      </c>
      <c r="B189" s="242">
        <v>54836</v>
      </c>
      <c r="C189" s="242">
        <v>140360</v>
      </c>
      <c r="D189" s="242">
        <v>70974</v>
      </c>
      <c r="E189" s="242">
        <v>69386</v>
      </c>
      <c r="F189" s="244">
        <v>0.36</v>
      </c>
      <c r="G189" s="244">
        <v>2.6</v>
      </c>
      <c r="H189" s="222"/>
      <c r="I189" s="525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6"/>
      <c r="W189" s="6"/>
    </row>
    <row r="190" spans="1:23" ht="14.25" customHeight="1">
      <c r="A190" s="621">
        <v>15</v>
      </c>
      <c r="B190" s="242">
        <v>55472</v>
      </c>
      <c r="C190" s="242">
        <v>140499</v>
      </c>
      <c r="D190" s="242">
        <v>71069</v>
      </c>
      <c r="E190" s="242">
        <v>69430</v>
      </c>
      <c r="F190" s="243">
        <v>0.1</v>
      </c>
      <c r="G190" s="244">
        <v>2.5</v>
      </c>
      <c r="H190" s="222"/>
      <c r="I190" s="525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6"/>
      <c r="W190" s="6"/>
    </row>
    <row r="191" spans="1:23" ht="14.25" customHeight="1">
      <c r="A191" s="621">
        <v>16</v>
      </c>
      <c r="B191" s="242">
        <v>56003</v>
      </c>
      <c r="C191" s="242">
        <v>140414</v>
      </c>
      <c r="D191" s="242">
        <v>70963</v>
      </c>
      <c r="E191" s="242">
        <v>69451</v>
      </c>
      <c r="F191" s="243">
        <v>-0.06</v>
      </c>
      <c r="G191" s="244">
        <v>2.5</v>
      </c>
      <c r="H191" s="222"/>
      <c r="I191" s="525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6"/>
      <c r="W191" s="6"/>
    </row>
    <row r="192" spans="1:23" ht="14.25" customHeight="1">
      <c r="A192" s="624">
        <v>17</v>
      </c>
      <c r="B192" s="250">
        <v>56691</v>
      </c>
      <c r="C192" s="250">
        <v>140840</v>
      </c>
      <c r="D192" s="250">
        <v>71138</v>
      </c>
      <c r="E192" s="250">
        <v>69702</v>
      </c>
      <c r="F192" s="243">
        <v>0.3</v>
      </c>
      <c r="G192" s="251">
        <v>2.5</v>
      </c>
      <c r="H192" s="222"/>
      <c r="I192" s="525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6"/>
      <c r="W192" s="6"/>
    </row>
    <row r="193" spans="1:23" ht="14.25" customHeight="1">
      <c r="A193" s="624"/>
      <c r="B193" s="250"/>
      <c r="C193" s="250"/>
      <c r="D193" s="250"/>
      <c r="E193" s="250"/>
      <c r="F193" s="243"/>
      <c r="G193" s="251"/>
      <c r="H193" s="222"/>
      <c r="I193" s="525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6"/>
      <c r="W193" s="6"/>
    </row>
    <row r="194" spans="1:23" ht="14.25" customHeight="1">
      <c r="A194" s="624">
        <v>18</v>
      </c>
      <c r="B194" s="250">
        <v>57300</v>
      </c>
      <c r="C194" s="250">
        <v>140813</v>
      </c>
      <c r="D194" s="250">
        <v>70990</v>
      </c>
      <c r="E194" s="250">
        <v>69823</v>
      </c>
      <c r="F194" s="243">
        <v>-0.02</v>
      </c>
      <c r="G194" s="251">
        <v>2.5</v>
      </c>
      <c r="H194" s="222"/>
      <c r="I194" s="525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6"/>
      <c r="W194" s="6"/>
    </row>
    <row r="195" spans="1:23" ht="14.25" customHeight="1">
      <c r="A195" s="624">
        <v>19</v>
      </c>
      <c r="B195" s="250">
        <v>57714</v>
      </c>
      <c r="C195" s="250">
        <v>140372</v>
      </c>
      <c r="D195" s="250">
        <v>70755</v>
      </c>
      <c r="E195" s="250">
        <v>69617</v>
      </c>
      <c r="F195" s="243">
        <v>-0.31</v>
      </c>
      <c r="G195" s="251">
        <v>2.4</v>
      </c>
      <c r="H195" s="222"/>
      <c r="I195" s="525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6"/>
      <c r="W195" s="6"/>
    </row>
    <row r="196" spans="1:23" ht="14.25" customHeight="1">
      <c r="A196" s="624">
        <v>20</v>
      </c>
      <c r="B196" s="252">
        <v>58355</v>
      </c>
      <c r="C196" s="250">
        <v>140190</v>
      </c>
      <c r="D196" s="250">
        <v>70675</v>
      </c>
      <c r="E196" s="250">
        <v>69515</v>
      </c>
      <c r="F196" s="253">
        <v>-0.13</v>
      </c>
      <c r="G196" s="251">
        <v>2.4</v>
      </c>
      <c r="H196" s="222"/>
      <c r="I196" s="525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6"/>
      <c r="W196" s="6"/>
    </row>
    <row r="197" spans="1:23" ht="14.25" customHeight="1">
      <c r="A197" s="624">
        <v>21</v>
      </c>
      <c r="B197" s="252">
        <v>58759</v>
      </c>
      <c r="C197" s="250">
        <v>139818</v>
      </c>
      <c r="D197" s="250">
        <v>70373</v>
      </c>
      <c r="E197" s="250">
        <v>69445</v>
      </c>
      <c r="F197" s="253">
        <v>-0.27</v>
      </c>
      <c r="G197" s="251">
        <v>2.4</v>
      </c>
      <c r="H197" s="222"/>
      <c r="I197" s="525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6"/>
      <c r="W197" s="6"/>
    </row>
    <row r="198" spans="1:23" ht="14.25" customHeight="1">
      <c r="A198" s="624">
        <v>22</v>
      </c>
      <c r="B198" s="252">
        <v>59326</v>
      </c>
      <c r="C198" s="250">
        <v>139713</v>
      </c>
      <c r="D198" s="250">
        <v>70329</v>
      </c>
      <c r="E198" s="250">
        <v>69384</v>
      </c>
      <c r="F198" s="253">
        <v>-0.08</v>
      </c>
      <c r="G198" s="251">
        <v>2.4</v>
      </c>
      <c r="H198" s="222"/>
      <c r="I198" s="525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6"/>
      <c r="W198" s="6"/>
    </row>
    <row r="199" spans="1:23" ht="14.25" customHeight="1">
      <c r="A199" s="625"/>
      <c r="B199" s="252"/>
      <c r="C199" s="250"/>
      <c r="D199" s="250"/>
      <c r="E199" s="250"/>
      <c r="F199" s="253"/>
      <c r="G199" s="251"/>
      <c r="H199" s="222"/>
      <c r="I199" s="525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6"/>
      <c r="W199" s="6"/>
    </row>
    <row r="200" spans="1:23" ht="14.25" customHeight="1">
      <c r="A200" s="625">
        <v>23</v>
      </c>
      <c r="B200" s="252">
        <v>59872</v>
      </c>
      <c r="C200" s="250">
        <v>140038</v>
      </c>
      <c r="D200" s="250">
        <v>70372</v>
      </c>
      <c r="E200" s="250">
        <v>69666</v>
      </c>
      <c r="F200" s="253">
        <v>0.23</v>
      </c>
      <c r="G200" s="251">
        <v>2.3</v>
      </c>
      <c r="H200" s="222"/>
      <c r="I200" s="525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6"/>
      <c r="W200" s="6"/>
    </row>
    <row r="201" spans="1:23" ht="14.25" customHeight="1">
      <c r="A201" s="624">
        <v>24</v>
      </c>
      <c r="B201" s="252">
        <v>60259</v>
      </c>
      <c r="C201" s="250">
        <v>139746</v>
      </c>
      <c r="D201" s="250">
        <v>70153</v>
      </c>
      <c r="E201" s="250">
        <v>69593</v>
      </c>
      <c r="F201" s="253">
        <v>-0.21</v>
      </c>
      <c r="G201" s="251">
        <v>2.3</v>
      </c>
      <c r="H201" s="222"/>
      <c r="I201" s="525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6"/>
      <c r="W201" s="6"/>
    </row>
    <row r="202" spans="1:23" ht="14.25" customHeight="1">
      <c r="A202" s="624">
        <v>25</v>
      </c>
      <c r="B202" s="250">
        <v>60483</v>
      </c>
      <c r="C202" s="250">
        <v>138739</v>
      </c>
      <c r="D202" s="250">
        <v>69589</v>
      </c>
      <c r="E202" s="250">
        <v>69150</v>
      </c>
      <c r="F202" s="253">
        <v>-0.72</v>
      </c>
      <c r="G202" s="251">
        <v>2.3</v>
      </c>
      <c r="H202" s="222"/>
      <c r="I202" s="525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6"/>
      <c r="W202" s="6"/>
    </row>
    <row r="203" spans="1:23" ht="14.25" customHeight="1">
      <c r="A203" s="624">
        <v>26</v>
      </c>
      <c r="B203" s="250">
        <v>60810</v>
      </c>
      <c r="C203" s="250">
        <v>137833</v>
      </c>
      <c r="D203" s="250">
        <v>69049</v>
      </c>
      <c r="E203" s="250">
        <v>68784</v>
      </c>
      <c r="F203" s="253">
        <v>-0.65</v>
      </c>
      <c r="G203" s="251">
        <v>2.3</v>
      </c>
      <c r="H203" s="222"/>
      <c r="I203" s="525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6"/>
      <c r="W203" s="6"/>
    </row>
    <row r="204" spans="1:23" ht="14.25" customHeight="1">
      <c r="A204" s="621">
        <v>27</v>
      </c>
      <c r="B204" s="254">
        <v>61130</v>
      </c>
      <c r="C204" s="254">
        <v>137052</v>
      </c>
      <c r="D204" s="254">
        <v>68617</v>
      </c>
      <c r="E204" s="254">
        <v>68435</v>
      </c>
      <c r="F204" s="255">
        <v>-0.56</v>
      </c>
      <c r="G204" s="256">
        <v>2.2</v>
      </c>
      <c r="H204" s="222"/>
      <c r="I204" s="525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6"/>
      <c r="W204" s="6"/>
    </row>
    <row r="205" spans="1:23" ht="14.25" customHeight="1">
      <c r="A205" s="621"/>
      <c r="B205" s="254"/>
      <c r="C205" s="254"/>
      <c r="D205" s="254"/>
      <c r="E205" s="254"/>
      <c r="F205" s="255"/>
      <c r="G205" s="256"/>
      <c r="H205" s="222"/>
      <c r="I205" s="525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6"/>
      <c r="W205" s="6"/>
    </row>
    <row r="206" spans="1:23" ht="14.25" customHeight="1">
      <c r="A206" s="622">
        <v>28</v>
      </c>
      <c r="B206" s="326">
        <v>61897</v>
      </c>
      <c r="C206" s="254">
        <v>136750</v>
      </c>
      <c r="D206" s="254">
        <v>68617</v>
      </c>
      <c r="E206" s="254">
        <v>68133</v>
      </c>
      <c r="F206" s="255">
        <v>-0.22</v>
      </c>
      <c r="G206" s="256">
        <v>2.2</v>
      </c>
      <c r="H206" s="222"/>
      <c r="I206" s="525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6"/>
      <c r="W206" s="6"/>
    </row>
    <row r="207" spans="1:23" ht="14.25" customHeight="1">
      <c r="A207" s="622">
        <v>29</v>
      </c>
      <c r="B207" s="326">
        <v>62306</v>
      </c>
      <c r="C207" s="254">
        <v>135986</v>
      </c>
      <c r="D207" s="254">
        <v>68258</v>
      </c>
      <c r="E207" s="254">
        <v>67728</v>
      </c>
      <c r="F207" s="431" t="s">
        <v>738</v>
      </c>
      <c r="G207" s="256">
        <v>2.2</v>
      </c>
      <c r="H207" s="222"/>
      <c r="I207" s="525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6"/>
      <c r="W207" s="6"/>
    </row>
    <row r="208" spans="1:23" ht="14.25" customHeight="1">
      <c r="A208" s="626">
        <v>30</v>
      </c>
      <c r="B208" s="493">
        <v>62882</v>
      </c>
      <c r="C208" s="490">
        <v>135248</v>
      </c>
      <c r="D208" s="490">
        <v>67954</v>
      </c>
      <c r="E208" s="490">
        <v>67294</v>
      </c>
      <c r="F208" s="491" t="s">
        <v>739</v>
      </c>
      <c r="G208" s="492">
        <v>2.2</v>
      </c>
      <c r="H208" s="222"/>
      <c r="I208" s="525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6"/>
      <c r="W208" s="6"/>
    </row>
    <row r="209" spans="1:23" ht="14.25" customHeight="1">
      <c r="A209" s="628" t="s">
        <v>782</v>
      </c>
      <c r="B209" s="493">
        <v>63142</v>
      </c>
      <c r="C209" s="490">
        <v>134086</v>
      </c>
      <c r="D209" s="490">
        <v>67393</v>
      </c>
      <c r="E209" s="490">
        <v>66693</v>
      </c>
      <c r="F209" s="491" t="s">
        <v>747</v>
      </c>
      <c r="G209" s="492">
        <v>2.1</v>
      </c>
      <c r="H209" s="222"/>
      <c r="I209" s="525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6"/>
      <c r="W209" s="6"/>
    </row>
    <row r="210" spans="1:23" ht="14.25" customHeight="1">
      <c r="A210" s="626">
        <v>2</v>
      </c>
      <c r="B210" s="493">
        <v>63432</v>
      </c>
      <c r="C210" s="490">
        <v>133032</v>
      </c>
      <c r="D210" s="490">
        <v>66794</v>
      </c>
      <c r="E210" s="490">
        <v>66238</v>
      </c>
      <c r="F210" s="491">
        <v>-0.79</v>
      </c>
      <c r="G210" s="492">
        <v>2.1</v>
      </c>
      <c r="H210" s="222"/>
      <c r="I210" s="525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6"/>
      <c r="W210" s="6"/>
    </row>
    <row r="211" spans="1:23" ht="14.25" customHeight="1">
      <c r="A211" s="627">
        <v>3</v>
      </c>
      <c r="B211" s="559">
        <v>63894</v>
      </c>
      <c r="C211" s="559">
        <v>132145</v>
      </c>
      <c r="D211" s="559">
        <v>66357</v>
      </c>
      <c r="E211" s="559">
        <v>65788</v>
      </c>
      <c r="F211" s="560">
        <f>C211/C210*100-100</f>
        <v>-0.6667568705273936</v>
      </c>
      <c r="G211" s="561">
        <v>2.1</v>
      </c>
      <c r="H211" s="222"/>
      <c r="I211" s="525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6"/>
      <c r="W211" s="6"/>
    </row>
    <row r="212" spans="1:23" ht="14.25" customHeight="1">
      <c r="A212" s="213" t="s">
        <v>34</v>
      </c>
      <c r="B212" s="213"/>
      <c r="C212" s="213"/>
      <c r="D212" s="213"/>
      <c r="E212" s="213"/>
      <c r="F212" s="213"/>
      <c r="G212" s="213"/>
      <c r="H212" s="222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6"/>
      <c r="W212" s="6"/>
    </row>
    <row r="213" spans="1:23" ht="14.25" customHeight="1">
      <c r="A213" s="213" t="s">
        <v>35</v>
      </c>
      <c r="B213" s="213"/>
      <c r="C213" s="213"/>
      <c r="D213" s="213"/>
      <c r="E213" s="213"/>
      <c r="F213" s="257"/>
      <c r="G213" s="258"/>
      <c r="H213" s="222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6"/>
      <c r="W213" s="6"/>
    </row>
    <row r="214" spans="1:23" ht="14.25" customHeight="1">
      <c r="A214" s="213" t="s">
        <v>705</v>
      </c>
      <c r="B214" s="213"/>
      <c r="C214" s="213"/>
      <c r="D214" s="213"/>
      <c r="E214" s="213"/>
      <c r="F214" s="213"/>
      <c r="G214" s="213"/>
      <c r="H214" s="222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6"/>
      <c r="W214" s="6"/>
    </row>
    <row r="215" spans="1:23" ht="14.25" customHeight="1">
      <c r="A215" s="213"/>
      <c r="B215" s="213"/>
      <c r="C215" s="213"/>
      <c r="D215" s="213"/>
      <c r="E215" s="213"/>
      <c r="F215" s="213"/>
      <c r="G215" s="213"/>
      <c r="H215" s="222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6"/>
      <c r="W215" s="6"/>
    </row>
    <row r="216" spans="1:23" ht="14.25" customHeight="1">
      <c r="A216" s="213"/>
      <c r="B216" s="213"/>
      <c r="C216" s="213"/>
      <c r="D216" s="213"/>
      <c r="E216" s="213"/>
      <c r="F216" s="213"/>
      <c r="G216" s="213"/>
      <c r="H216" s="222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6"/>
      <c r="W216" s="6"/>
    </row>
    <row r="217" spans="1:21" ht="14.25" customHeight="1">
      <c r="A217" s="731" t="s">
        <v>0</v>
      </c>
      <c r="B217" s="731"/>
      <c r="C217" s="731"/>
      <c r="D217" s="731"/>
      <c r="E217" s="731"/>
      <c r="F217" s="731"/>
      <c r="G217" s="731"/>
      <c r="H217" s="731"/>
      <c r="I217" s="731"/>
      <c r="J217" s="731"/>
      <c r="K217" s="731"/>
      <c r="L217" s="731"/>
      <c r="M217" s="731"/>
      <c r="N217" s="731"/>
      <c r="O217" s="731"/>
      <c r="P217" s="731"/>
      <c r="Q217" s="731"/>
      <c r="R217" s="731"/>
      <c r="S217" s="731"/>
      <c r="T217" s="731"/>
      <c r="U217" s="731"/>
    </row>
    <row r="218" spans="1:21" ht="14.25" customHeight="1">
      <c r="A218" s="213"/>
      <c r="B218" s="259"/>
      <c r="C218" s="259"/>
      <c r="D218" s="259"/>
      <c r="E218" s="259"/>
      <c r="F218" s="259"/>
      <c r="G218" s="259"/>
      <c r="H218" s="260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324"/>
      <c r="U218" s="325" t="s">
        <v>36</v>
      </c>
    </row>
    <row r="219" spans="1:21" ht="14.25" customHeight="1">
      <c r="A219" s="772" t="s">
        <v>633</v>
      </c>
      <c r="B219" s="672" t="s">
        <v>565</v>
      </c>
      <c r="C219" s="673"/>
      <c r="D219" s="672" t="s">
        <v>570</v>
      </c>
      <c r="E219" s="673"/>
      <c r="F219" s="672" t="s">
        <v>620</v>
      </c>
      <c r="G219" s="673"/>
      <c r="H219" s="672" t="s">
        <v>621</v>
      </c>
      <c r="I219" s="673"/>
      <c r="J219" s="672" t="s">
        <v>701</v>
      </c>
      <c r="K219" s="673"/>
      <c r="L219" s="672" t="s">
        <v>706</v>
      </c>
      <c r="M219" s="673"/>
      <c r="N219" s="770" t="s">
        <v>740</v>
      </c>
      <c r="O219" s="771"/>
      <c r="P219" s="666" t="s">
        <v>748</v>
      </c>
      <c r="Q219" s="667"/>
      <c r="R219" s="666" t="s">
        <v>767</v>
      </c>
      <c r="S219" s="667"/>
      <c r="T219" s="666" t="s">
        <v>770</v>
      </c>
      <c r="U219" s="667"/>
    </row>
    <row r="220" spans="1:21" ht="14.25" customHeight="1">
      <c r="A220" s="773"/>
      <c r="B220" s="262" t="s">
        <v>224</v>
      </c>
      <c r="C220" s="261" t="s">
        <v>634</v>
      </c>
      <c r="D220" s="261" t="s">
        <v>224</v>
      </c>
      <c r="E220" s="261" t="s">
        <v>634</v>
      </c>
      <c r="F220" s="261" t="s">
        <v>224</v>
      </c>
      <c r="G220" s="261" t="s">
        <v>225</v>
      </c>
      <c r="H220" s="261" t="s">
        <v>224</v>
      </c>
      <c r="I220" s="522" t="s">
        <v>225</v>
      </c>
      <c r="J220" s="261" t="s">
        <v>224</v>
      </c>
      <c r="K220" s="521" t="s">
        <v>225</v>
      </c>
      <c r="L220" s="261" t="s">
        <v>224</v>
      </c>
      <c r="M220" s="261" t="s">
        <v>634</v>
      </c>
      <c r="N220" s="521" t="s">
        <v>224</v>
      </c>
      <c r="O220" s="521" t="s">
        <v>634</v>
      </c>
      <c r="P220" s="521" t="s">
        <v>224</v>
      </c>
      <c r="Q220" s="521" t="s">
        <v>634</v>
      </c>
      <c r="R220" s="33" t="s">
        <v>224</v>
      </c>
      <c r="S220" s="33" t="s">
        <v>634</v>
      </c>
      <c r="T220" s="33" t="s">
        <v>224</v>
      </c>
      <c r="U220" s="33" t="s">
        <v>634</v>
      </c>
    </row>
    <row r="221" spans="1:17" s="18" customFormat="1" ht="14.25" customHeight="1">
      <c r="A221" s="264"/>
      <c r="B221" s="266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19"/>
      <c r="O221" s="219"/>
      <c r="P221" s="219"/>
      <c r="Q221" s="219"/>
    </row>
    <row r="222" spans="1:23" s="116" customFormat="1" ht="14.25" customHeight="1">
      <c r="A222" s="327" t="s">
        <v>635</v>
      </c>
      <c r="B222" s="267">
        <f>SUM(B223:B233)</f>
        <v>139746</v>
      </c>
      <c r="C222" s="267">
        <f aca="true" t="shared" si="0" ref="C222:Q222">SUM(C223:C233)</f>
        <v>60259</v>
      </c>
      <c r="D222" s="267">
        <f t="shared" si="0"/>
        <v>138739</v>
      </c>
      <c r="E222" s="267">
        <f t="shared" si="0"/>
        <v>60483</v>
      </c>
      <c r="F222" s="267">
        <f t="shared" si="0"/>
        <v>137833</v>
      </c>
      <c r="G222" s="267">
        <f t="shared" si="0"/>
        <v>60810</v>
      </c>
      <c r="H222" s="267">
        <f t="shared" si="0"/>
        <v>137052</v>
      </c>
      <c r="I222" s="267">
        <f t="shared" si="0"/>
        <v>61130</v>
      </c>
      <c r="J222" s="267">
        <f t="shared" si="0"/>
        <v>136750</v>
      </c>
      <c r="K222" s="267">
        <f t="shared" si="0"/>
        <v>61897</v>
      </c>
      <c r="L222" s="267">
        <f t="shared" si="0"/>
        <v>135986</v>
      </c>
      <c r="M222" s="267">
        <f t="shared" si="0"/>
        <v>62306</v>
      </c>
      <c r="N222" s="267">
        <f t="shared" si="0"/>
        <v>135248</v>
      </c>
      <c r="O222" s="267">
        <f t="shared" si="0"/>
        <v>62882</v>
      </c>
      <c r="P222" s="267">
        <f t="shared" si="0"/>
        <v>134086</v>
      </c>
      <c r="Q222" s="267">
        <f t="shared" si="0"/>
        <v>63142</v>
      </c>
      <c r="R222" s="125">
        <f>SUM(R223:R233)</f>
        <v>133032</v>
      </c>
      <c r="S222" s="125">
        <f>SUM(S223:S233)</f>
        <v>63432</v>
      </c>
      <c r="T222" s="125">
        <f>SUM(T223:T233)</f>
        <v>132145</v>
      </c>
      <c r="U222" s="125">
        <f>SUM(U223:U233)</f>
        <v>63894</v>
      </c>
      <c r="V222" s="327" t="s">
        <v>635</v>
      </c>
      <c r="W222" s="495"/>
    </row>
    <row r="223" spans="1:23" s="85" customFormat="1" ht="14.25" customHeight="1">
      <c r="A223" s="268" t="s">
        <v>636</v>
      </c>
      <c r="B223" s="234">
        <v>11653</v>
      </c>
      <c r="C223" s="234">
        <v>5021</v>
      </c>
      <c r="D223" s="234">
        <v>11516</v>
      </c>
      <c r="E223" s="234">
        <v>5032</v>
      </c>
      <c r="F223" s="270">
        <v>11435</v>
      </c>
      <c r="G223" s="270">
        <v>5050</v>
      </c>
      <c r="H223" s="270">
        <v>11284</v>
      </c>
      <c r="I223" s="271">
        <v>5079</v>
      </c>
      <c r="J223" s="270">
        <v>11124</v>
      </c>
      <c r="K223" s="271">
        <v>5107</v>
      </c>
      <c r="L223" s="270">
        <v>10931</v>
      </c>
      <c r="M223" s="271">
        <v>5090</v>
      </c>
      <c r="N223" s="270">
        <v>10788</v>
      </c>
      <c r="O223" s="271">
        <v>5092</v>
      </c>
      <c r="P223" s="270">
        <v>10601</v>
      </c>
      <c r="Q223" s="271">
        <v>5047</v>
      </c>
      <c r="R223" s="90">
        <v>10388</v>
      </c>
      <c r="S223" s="513">
        <v>4998</v>
      </c>
      <c r="T223" s="90">
        <v>10263</v>
      </c>
      <c r="U223" s="513">
        <v>5024</v>
      </c>
      <c r="V223" s="268" t="s">
        <v>636</v>
      </c>
      <c r="W223" s="496"/>
    </row>
    <row r="224" spans="1:23" s="85" customFormat="1" ht="14.25" customHeight="1">
      <c r="A224" s="268" t="s">
        <v>637</v>
      </c>
      <c r="B224" s="234">
        <v>21997</v>
      </c>
      <c r="C224" s="234">
        <v>9143</v>
      </c>
      <c r="D224" s="234">
        <v>21944</v>
      </c>
      <c r="E224" s="234">
        <v>9258</v>
      </c>
      <c r="F224" s="270">
        <v>21646</v>
      </c>
      <c r="G224" s="270">
        <v>9291</v>
      </c>
      <c r="H224" s="270">
        <v>21443</v>
      </c>
      <c r="I224" s="271">
        <v>9325</v>
      </c>
      <c r="J224" s="270">
        <v>21407</v>
      </c>
      <c r="K224" s="271">
        <v>9514</v>
      </c>
      <c r="L224" s="270">
        <v>21131</v>
      </c>
      <c r="M224" s="271">
        <v>9480</v>
      </c>
      <c r="N224" s="270">
        <v>20796</v>
      </c>
      <c r="O224" s="271">
        <v>9481</v>
      </c>
      <c r="P224" s="270">
        <v>20430</v>
      </c>
      <c r="Q224" s="271">
        <v>9494</v>
      </c>
      <c r="R224" s="90">
        <v>20289</v>
      </c>
      <c r="S224" s="513">
        <v>9593</v>
      </c>
      <c r="T224" s="90">
        <v>20044</v>
      </c>
      <c r="U224" s="513">
        <v>9619</v>
      </c>
      <c r="V224" s="268" t="s">
        <v>637</v>
      </c>
      <c r="W224" s="496"/>
    </row>
    <row r="225" spans="1:23" s="85" customFormat="1" ht="14.25" customHeight="1">
      <c r="A225" s="268" t="s">
        <v>638</v>
      </c>
      <c r="B225" s="234">
        <v>20686</v>
      </c>
      <c r="C225" s="234">
        <v>8519</v>
      </c>
      <c r="D225" s="234">
        <v>20577</v>
      </c>
      <c r="E225" s="234">
        <v>8546</v>
      </c>
      <c r="F225" s="270">
        <v>20668</v>
      </c>
      <c r="G225" s="270">
        <v>8689</v>
      </c>
      <c r="H225" s="270">
        <v>20796</v>
      </c>
      <c r="I225" s="271">
        <v>8821</v>
      </c>
      <c r="J225" s="270">
        <v>20905</v>
      </c>
      <c r="K225" s="271">
        <v>8916</v>
      </c>
      <c r="L225" s="270">
        <v>21092</v>
      </c>
      <c r="M225" s="271">
        <v>9092</v>
      </c>
      <c r="N225" s="270">
        <v>21261</v>
      </c>
      <c r="O225" s="271">
        <v>9277</v>
      </c>
      <c r="P225" s="270">
        <v>21279</v>
      </c>
      <c r="Q225" s="271">
        <v>9391</v>
      </c>
      <c r="R225" s="90">
        <v>21132</v>
      </c>
      <c r="S225" s="513">
        <v>9392</v>
      </c>
      <c r="T225" s="90">
        <v>21320</v>
      </c>
      <c r="U225" s="513">
        <v>9611</v>
      </c>
      <c r="V225" s="268" t="s">
        <v>638</v>
      </c>
      <c r="W225" s="496"/>
    </row>
    <row r="226" spans="1:23" s="85" customFormat="1" ht="14.25" customHeight="1">
      <c r="A226" s="268" t="s">
        <v>38</v>
      </c>
      <c r="B226" s="234">
        <v>16246</v>
      </c>
      <c r="C226" s="234">
        <v>7575</v>
      </c>
      <c r="D226" s="234">
        <v>16221</v>
      </c>
      <c r="E226" s="234">
        <v>7662</v>
      </c>
      <c r="F226" s="270">
        <v>16077</v>
      </c>
      <c r="G226" s="270">
        <v>7689</v>
      </c>
      <c r="H226" s="270">
        <v>15905</v>
      </c>
      <c r="I226" s="271">
        <v>7693</v>
      </c>
      <c r="J226" s="270">
        <v>15772</v>
      </c>
      <c r="K226" s="271">
        <v>7722</v>
      </c>
      <c r="L226" s="270">
        <v>15645</v>
      </c>
      <c r="M226" s="271">
        <v>7771</v>
      </c>
      <c r="N226" s="270">
        <v>15524</v>
      </c>
      <c r="O226" s="271">
        <v>7813</v>
      </c>
      <c r="P226" s="270">
        <v>15353</v>
      </c>
      <c r="Q226" s="271">
        <v>7820</v>
      </c>
      <c r="R226" s="90">
        <v>15425</v>
      </c>
      <c r="S226" s="513">
        <v>7933</v>
      </c>
      <c r="T226" s="90">
        <v>15394</v>
      </c>
      <c r="U226" s="513">
        <v>8015</v>
      </c>
      <c r="V226" s="268" t="s">
        <v>38</v>
      </c>
      <c r="W226" s="496"/>
    </row>
    <row r="227" spans="1:23" s="85" customFormat="1" ht="14.25" customHeight="1">
      <c r="A227" s="268" t="s">
        <v>639</v>
      </c>
      <c r="B227" s="234">
        <v>20125</v>
      </c>
      <c r="C227" s="234">
        <v>8434</v>
      </c>
      <c r="D227" s="234">
        <v>19831</v>
      </c>
      <c r="E227" s="234">
        <v>8298</v>
      </c>
      <c r="F227" s="270">
        <v>19751</v>
      </c>
      <c r="G227" s="270">
        <v>8307</v>
      </c>
      <c r="H227" s="270">
        <v>19904</v>
      </c>
      <c r="I227" s="271">
        <v>8405</v>
      </c>
      <c r="J227" s="270">
        <v>20141</v>
      </c>
      <c r="K227" s="271">
        <v>8688</v>
      </c>
      <c r="L227" s="270">
        <v>20535</v>
      </c>
      <c r="M227" s="271">
        <v>9053</v>
      </c>
      <c r="N227" s="270">
        <v>20649</v>
      </c>
      <c r="O227" s="271">
        <v>9302</v>
      </c>
      <c r="P227" s="270">
        <v>20680</v>
      </c>
      <c r="Q227" s="271">
        <v>9425</v>
      </c>
      <c r="R227" s="90">
        <v>20513</v>
      </c>
      <c r="S227" s="513">
        <v>9429</v>
      </c>
      <c r="T227" s="90">
        <v>20450</v>
      </c>
      <c r="U227" s="513">
        <v>9516</v>
      </c>
      <c r="V227" s="268" t="s">
        <v>639</v>
      </c>
      <c r="W227" s="496"/>
    </row>
    <row r="228" spans="1:23" s="85" customFormat="1" ht="14.25" customHeight="1">
      <c r="A228" s="268" t="s">
        <v>640</v>
      </c>
      <c r="B228" s="234">
        <v>16233</v>
      </c>
      <c r="C228" s="234">
        <v>7558</v>
      </c>
      <c r="D228" s="234">
        <v>16073</v>
      </c>
      <c r="E228" s="234">
        <v>7573</v>
      </c>
      <c r="F228" s="270">
        <v>15988</v>
      </c>
      <c r="G228" s="270">
        <v>7640</v>
      </c>
      <c r="H228" s="270">
        <v>15869</v>
      </c>
      <c r="I228" s="271">
        <v>7624</v>
      </c>
      <c r="J228" s="270">
        <v>15847</v>
      </c>
      <c r="K228" s="271">
        <v>7745</v>
      </c>
      <c r="L228" s="270">
        <v>15673</v>
      </c>
      <c r="M228" s="271">
        <v>7725</v>
      </c>
      <c r="N228" s="270">
        <v>15574</v>
      </c>
      <c r="O228" s="271">
        <v>7778</v>
      </c>
      <c r="P228" s="270">
        <v>15510</v>
      </c>
      <c r="Q228" s="271">
        <v>7843</v>
      </c>
      <c r="R228" s="90">
        <v>15430</v>
      </c>
      <c r="S228" s="513">
        <v>7921</v>
      </c>
      <c r="T228" s="90">
        <v>15259</v>
      </c>
      <c r="U228" s="513">
        <v>7974</v>
      </c>
      <c r="V228" s="268" t="s">
        <v>640</v>
      </c>
      <c r="W228" s="496"/>
    </row>
    <row r="229" spans="1:23" s="85" customFormat="1" ht="14.25" customHeight="1">
      <c r="A229" s="268" t="s">
        <v>641</v>
      </c>
      <c r="B229" s="234">
        <v>11309</v>
      </c>
      <c r="C229" s="234">
        <v>4687</v>
      </c>
      <c r="D229" s="234">
        <v>11296</v>
      </c>
      <c r="E229" s="234">
        <v>4737</v>
      </c>
      <c r="F229" s="270">
        <v>11267</v>
      </c>
      <c r="G229" s="270">
        <v>4783</v>
      </c>
      <c r="H229" s="270">
        <v>11175</v>
      </c>
      <c r="I229" s="271">
        <v>4807</v>
      </c>
      <c r="J229" s="270">
        <v>11300</v>
      </c>
      <c r="K229" s="271">
        <v>4916</v>
      </c>
      <c r="L229" s="270">
        <v>11284</v>
      </c>
      <c r="M229" s="271">
        <v>5006</v>
      </c>
      <c r="N229" s="270">
        <v>11227</v>
      </c>
      <c r="O229" s="271">
        <v>5054</v>
      </c>
      <c r="P229" s="270">
        <v>11117</v>
      </c>
      <c r="Q229" s="271">
        <v>5055</v>
      </c>
      <c r="R229" s="90">
        <v>11052</v>
      </c>
      <c r="S229" s="513">
        <v>5107</v>
      </c>
      <c r="T229" s="90">
        <v>10909</v>
      </c>
      <c r="U229" s="513">
        <v>5098</v>
      </c>
      <c r="V229" s="268" t="s">
        <v>641</v>
      </c>
      <c r="W229" s="496"/>
    </row>
    <row r="230" spans="1:23" s="85" customFormat="1" ht="14.25" customHeight="1">
      <c r="A230" s="268" t="s">
        <v>642</v>
      </c>
      <c r="B230" s="234">
        <v>11067</v>
      </c>
      <c r="C230" s="234">
        <v>4352</v>
      </c>
      <c r="D230" s="234">
        <v>11021</v>
      </c>
      <c r="E230" s="234">
        <v>4405</v>
      </c>
      <c r="F230" s="270">
        <v>10927</v>
      </c>
      <c r="G230" s="270">
        <v>4435</v>
      </c>
      <c r="H230" s="270">
        <v>10862</v>
      </c>
      <c r="I230" s="271">
        <v>4493</v>
      </c>
      <c r="J230" s="270">
        <v>10732</v>
      </c>
      <c r="K230" s="271">
        <v>4516</v>
      </c>
      <c r="L230" s="270">
        <v>10568</v>
      </c>
      <c r="M230" s="271">
        <v>4544</v>
      </c>
      <c r="N230" s="270">
        <v>10474</v>
      </c>
      <c r="O230" s="271">
        <v>4591</v>
      </c>
      <c r="P230" s="270">
        <v>10366</v>
      </c>
      <c r="Q230" s="271">
        <v>4632</v>
      </c>
      <c r="R230" s="90">
        <v>10291</v>
      </c>
      <c r="S230" s="513">
        <v>4671</v>
      </c>
      <c r="T230" s="90">
        <v>10183</v>
      </c>
      <c r="U230" s="513">
        <v>4684</v>
      </c>
      <c r="V230" s="268" t="s">
        <v>642</v>
      </c>
      <c r="W230" s="496"/>
    </row>
    <row r="231" spans="1:23" s="85" customFormat="1" ht="14.25" customHeight="1">
      <c r="A231" s="268" t="s">
        <v>643</v>
      </c>
      <c r="B231" s="234">
        <v>3810</v>
      </c>
      <c r="C231" s="234">
        <v>1576</v>
      </c>
      <c r="D231" s="234">
        <v>3737</v>
      </c>
      <c r="E231" s="234">
        <v>1568</v>
      </c>
      <c r="F231" s="270">
        <v>3680</v>
      </c>
      <c r="G231" s="270">
        <v>1560</v>
      </c>
      <c r="H231" s="270">
        <v>3615</v>
      </c>
      <c r="I231" s="271">
        <v>1572</v>
      </c>
      <c r="J231" s="270">
        <v>3548</v>
      </c>
      <c r="K231" s="271">
        <v>1573</v>
      </c>
      <c r="L231" s="270">
        <v>3500</v>
      </c>
      <c r="M231" s="271">
        <v>1576</v>
      </c>
      <c r="N231" s="270">
        <v>3451</v>
      </c>
      <c r="O231" s="271">
        <v>1567</v>
      </c>
      <c r="P231" s="270">
        <v>3402</v>
      </c>
      <c r="Q231" s="271">
        <v>1570</v>
      </c>
      <c r="R231" s="90">
        <v>3331</v>
      </c>
      <c r="S231" s="513">
        <v>1570</v>
      </c>
      <c r="T231" s="90">
        <v>3298</v>
      </c>
      <c r="U231" s="513">
        <v>1589</v>
      </c>
      <c r="V231" s="268" t="s">
        <v>643</v>
      </c>
      <c r="W231" s="496"/>
    </row>
    <row r="232" spans="1:23" s="85" customFormat="1" ht="14.25" customHeight="1">
      <c r="A232" s="268" t="s">
        <v>39</v>
      </c>
      <c r="B232" s="234">
        <v>4375</v>
      </c>
      <c r="C232" s="234">
        <v>2263</v>
      </c>
      <c r="D232" s="242">
        <v>4336</v>
      </c>
      <c r="E232" s="234">
        <v>2277</v>
      </c>
      <c r="F232" s="270">
        <v>4266</v>
      </c>
      <c r="G232" s="270">
        <v>2261</v>
      </c>
      <c r="H232" s="270">
        <v>4129</v>
      </c>
      <c r="I232" s="271">
        <v>2214</v>
      </c>
      <c r="J232" s="270">
        <v>3960</v>
      </c>
      <c r="K232" s="271">
        <v>2119</v>
      </c>
      <c r="L232" s="270">
        <v>3823</v>
      </c>
      <c r="M232" s="271">
        <v>2063</v>
      </c>
      <c r="N232" s="270">
        <v>3746</v>
      </c>
      <c r="O232" s="271">
        <v>2034</v>
      </c>
      <c r="P232" s="270">
        <v>3647</v>
      </c>
      <c r="Q232" s="271">
        <v>1990</v>
      </c>
      <c r="R232" s="90">
        <v>3521</v>
      </c>
      <c r="S232" s="513">
        <v>1949</v>
      </c>
      <c r="T232" s="90">
        <v>3433</v>
      </c>
      <c r="U232" s="513">
        <v>1915</v>
      </c>
      <c r="V232" s="268" t="s">
        <v>39</v>
      </c>
      <c r="W232" s="496"/>
    </row>
    <row r="233" spans="1:23" s="85" customFormat="1" ht="14.25" customHeight="1">
      <c r="A233" s="272" t="s">
        <v>644</v>
      </c>
      <c r="B233" s="245">
        <v>2245</v>
      </c>
      <c r="C233" s="245">
        <v>1131</v>
      </c>
      <c r="D233" s="245">
        <v>2187</v>
      </c>
      <c r="E233" s="245">
        <v>1127</v>
      </c>
      <c r="F233" s="273">
        <v>2128</v>
      </c>
      <c r="G233" s="273">
        <v>1105</v>
      </c>
      <c r="H233" s="273">
        <v>2070</v>
      </c>
      <c r="I233" s="274">
        <v>1097</v>
      </c>
      <c r="J233" s="273">
        <v>2014</v>
      </c>
      <c r="K233" s="274">
        <v>1081</v>
      </c>
      <c r="L233" s="273">
        <v>1804</v>
      </c>
      <c r="M233" s="274">
        <v>906</v>
      </c>
      <c r="N233" s="273">
        <v>1758</v>
      </c>
      <c r="O233" s="274">
        <v>893</v>
      </c>
      <c r="P233" s="273">
        <v>1701</v>
      </c>
      <c r="Q233" s="274">
        <v>875</v>
      </c>
      <c r="R233" s="514">
        <v>1660</v>
      </c>
      <c r="S233" s="515">
        <v>869</v>
      </c>
      <c r="T233" s="514">
        <v>1592</v>
      </c>
      <c r="U233" s="515">
        <v>849</v>
      </c>
      <c r="V233" s="272" t="s">
        <v>644</v>
      </c>
      <c r="W233" s="497"/>
    </row>
    <row r="234" spans="1:26" ht="14.25" customHeight="1">
      <c r="A234" s="275"/>
      <c r="B234" s="248"/>
      <c r="C234" s="248"/>
      <c r="D234" s="248"/>
      <c r="E234" s="248"/>
      <c r="F234" s="248"/>
      <c r="G234" s="248"/>
      <c r="H234" s="246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74"/>
      <c r="W234" s="74"/>
      <c r="X234" s="74"/>
      <c r="Y234" s="74"/>
      <c r="Z234" s="74"/>
    </row>
    <row r="235" spans="1:26" ht="14.25" customHeight="1">
      <c r="A235" s="213"/>
      <c r="B235" s="213"/>
      <c r="C235" s="213"/>
      <c r="D235" s="213"/>
      <c r="E235" s="213"/>
      <c r="F235" s="213"/>
      <c r="G235" s="213"/>
      <c r="H235" s="222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78"/>
      <c r="W235" s="78"/>
      <c r="X235" s="78"/>
      <c r="Y235" s="78"/>
      <c r="Z235" s="78"/>
    </row>
    <row r="236" spans="1:29" ht="14.25" customHeight="1">
      <c r="A236" s="684" t="s">
        <v>2</v>
      </c>
      <c r="B236" s="684"/>
      <c r="C236" s="684"/>
      <c r="D236" s="684"/>
      <c r="E236" s="684"/>
      <c r="F236" s="684"/>
      <c r="G236" s="684"/>
      <c r="H236" s="684"/>
      <c r="I236" s="684"/>
      <c r="J236" s="684"/>
      <c r="K236" s="684"/>
      <c r="L236" s="684"/>
      <c r="M236" s="684"/>
      <c r="N236" s="684"/>
      <c r="O236" s="684"/>
      <c r="P236" s="684"/>
      <c r="Q236" s="684"/>
      <c r="R236" s="684"/>
      <c r="S236" s="684"/>
      <c r="T236" s="684"/>
      <c r="U236" s="684"/>
      <c r="V236" s="75"/>
      <c r="W236" s="75"/>
      <c r="X236" s="75"/>
      <c r="Y236" s="75"/>
      <c r="Z236" s="75"/>
      <c r="AA236" s="28"/>
      <c r="AB236" s="28"/>
      <c r="AC236" s="28"/>
    </row>
    <row r="237" spans="1:29" ht="14.25" customHeight="1">
      <c r="A237" s="741" t="s">
        <v>3</v>
      </c>
      <c r="B237" s="741"/>
      <c r="C237" s="741"/>
      <c r="D237" s="741"/>
      <c r="E237" s="741"/>
      <c r="F237" s="741"/>
      <c r="G237" s="741"/>
      <c r="H237" s="741"/>
      <c r="I237" s="741"/>
      <c r="J237" s="741"/>
      <c r="K237" s="741"/>
      <c r="L237" s="741"/>
      <c r="M237" s="741"/>
      <c r="N237" s="741"/>
      <c r="O237" s="741"/>
      <c r="P237" s="741"/>
      <c r="Q237" s="741"/>
      <c r="R237" s="741"/>
      <c r="S237" s="741"/>
      <c r="T237" s="741"/>
      <c r="U237" s="741"/>
      <c r="V237" s="76"/>
      <c r="W237" s="76"/>
      <c r="X237" s="76"/>
      <c r="Y237" s="76"/>
      <c r="Z237" s="76"/>
      <c r="AA237" s="70"/>
      <c r="AB237" s="70"/>
      <c r="AC237" s="70"/>
    </row>
    <row r="238" spans="1:26" ht="14.25" customHeight="1">
      <c r="A238" s="213"/>
      <c r="B238" s="259"/>
      <c r="C238" s="259"/>
      <c r="D238" s="259"/>
      <c r="E238" s="259"/>
      <c r="F238" s="259"/>
      <c r="G238" s="259"/>
      <c r="H238" s="260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434" t="s">
        <v>36</v>
      </c>
      <c r="V238" s="77"/>
      <c r="W238" s="77"/>
      <c r="X238" s="77"/>
      <c r="Y238" s="77"/>
      <c r="Z238" s="77"/>
    </row>
    <row r="239" spans="1:21" ht="14.25" customHeight="1">
      <c r="A239" s="742" t="s">
        <v>645</v>
      </c>
      <c r="B239" s="672" t="s">
        <v>707</v>
      </c>
      <c r="C239" s="673"/>
      <c r="D239" s="672" t="s">
        <v>571</v>
      </c>
      <c r="E239" s="673"/>
      <c r="F239" s="672" t="s">
        <v>622</v>
      </c>
      <c r="G239" s="673"/>
      <c r="H239" s="672" t="s">
        <v>623</v>
      </c>
      <c r="I239" s="673"/>
      <c r="J239" s="672" t="s">
        <v>702</v>
      </c>
      <c r="K239" s="673"/>
      <c r="L239" s="672" t="s">
        <v>708</v>
      </c>
      <c r="M239" s="673"/>
      <c r="N239" s="672" t="s">
        <v>741</v>
      </c>
      <c r="O239" s="673"/>
      <c r="P239" s="668" t="s">
        <v>749</v>
      </c>
      <c r="Q239" s="669"/>
      <c r="R239" s="668" t="s">
        <v>767</v>
      </c>
      <c r="S239" s="669"/>
      <c r="T239" s="668" t="s">
        <v>770</v>
      </c>
      <c r="U239" s="669"/>
    </row>
    <row r="240" spans="1:21" ht="14.25" customHeight="1">
      <c r="A240" s="743"/>
      <c r="B240" s="263" t="s">
        <v>224</v>
      </c>
      <c r="C240" s="261" t="s">
        <v>40</v>
      </c>
      <c r="D240" s="276" t="s">
        <v>224</v>
      </c>
      <c r="E240" s="261" t="s">
        <v>40</v>
      </c>
      <c r="F240" s="263" t="s">
        <v>224</v>
      </c>
      <c r="G240" s="261" t="s">
        <v>40</v>
      </c>
      <c r="H240" s="263" t="s">
        <v>224</v>
      </c>
      <c r="I240" s="277" t="s">
        <v>40</v>
      </c>
      <c r="J240" s="263" t="s">
        <v>224</v>
      </c>
      <c r="K240" s="278" t="s">
        <v>40</v>
      </c>
      <c r="L240" s="263" t="s">
        <v>224</v>
      </c>
      <c r="M240" s="278" t="s">
        <v>40</v>
      </c>
      <c r="N240" s="263" t="s">
        <v>224</v>
      </c>
      <c r="O240" s="263" t="s">
        <v>40</v>
      </c>
      <c r="P240" s="263" t="s">
        <v>224</v>
      </c>
      <c r="Q240" s="263" t="s">
        <v>40</v>
      </c>
      <c r="R240" s="263" t="s">
        <v>224</v>
      </c>
      <c r="S240" s="263" t="s">
        <v>40</v>
      </c>
      <c r="T240" s="435" t="s">
        <v>224</v>
      </c>
      <c r="U240" s="435" t="s">
        <v>40</v>
      </c>
    </row>
    <row r="241" spans="1:21" ht="14.25" customHeight="1">
      <c r="A241" s="279"/>
      <c r="B241" s="232"/>
      <c r="C241" s="232"/>
      <c r="D241" s="280"/>
      <c r="E241" s="232"/>
      <c r="F241" s="232"/>
      <c r="G241" s="232"/>
      <c r="H241" s="232"/>
      <c r="I241" s="232"/>
      <c r="J241" s="232"/>
      <c r="K241" s="232"/>
      <c r="L241" s="281"/>
      <c r="M241" s="281"/>
      <c r="N241" s="232"/>
      <c r="O241" s="232"/>
      <c r="P241" s="282"/>
      <c r="Q241" s="282"/>
      <c r="R241" s="282"/>
      <c r="S241" s="282"/>
      <c r="T241" s="465"/>
      <c r="U241" s="465"/>
    </row>
    <row r="242" spans="1:21" ht="14.25" customHeight="1">
      <c r="A242" s="283" t="s">
        <v>635</v>
      </c>
      <c r="B242" s="285">
        <f>SUM(B244:B270)</f>
        <v>139746</v>
      </c>
      <c r="C242" s="284">
        <v>100</v>
      </c>
      <c r="D242" s="285">
        <f>SUM(D244:D270)</f>
        <v>138739</v>
      </c>
      <c r="E242" s="284">
        <v>100</v>
      </c>
      <c r="F242" s="285">
        <f>SUM(F244:F270)</f>
        <v>137833</v>
      </c>
      <c r="G242" s="284">
        <v>100</v>
      </c>
      <c r="H242" s="285">
        <f>SUM(H244:H270)</f>
        <v>137052</v>
      </c>
      <c r="I242" s="284">
        <v>100</v>
      </c>
      <c r="J242" s="285">
        <f>SUM(J244:J270)</f>
        <v>136750</v>
      </c>
      <c r="K242" s="286">
        <v>100</v>
      </c>
      <c r="L242" s="285">
        <f>SUM(L244:L270)</f>
        <v>135986</v>
      </c>
      <c r="M242" s="286">
        <v>100</v>
      </c>
      <c r="N242" s="285">
        <f>SUM(N244:N270)</f>
        <v>135248</v>
      </c>
      <c r="O242" s="286">
        <v>100</v>
      </c>
      <c r="P242" s="285">
        <f>SUM(P244:P270)</f>
        <v>134086</v>
      </c>
      <c r="Q242" s="286">
        <v>100</v>
      </c>
      <c r="R242" s="285">
        <f>SUM(R244:R270)</f>
        <v>133032</v>
      </c>
      <c r="S242" s="286">
        <v>100</v>
      </c>
      <c r="T242" s="534">
        <f>SUM(T244:T270)</f>
        <v>132145</v>
      </c>
      <c r="U242" s="562">
        <v>100</v>
      </c>
    </row>
    <row r="243" spans="1:21" ht="14.25" customHeight="1">
      <c r="A243" s="287"/>
      <c r="B243" s="235"/>
      <c r="C243" s="235"/>
      <c r="D243" s="235"/>
      <c r="E243" s="235"/>
      <c r="F243" s="323"/>
      <c r="G243" s="213"/>
      <c r="H243" s="234"/>
      <c r="I243" s="234"/>
      <c r="J243" s="234"/>
      <c r="K243" s="288"/>
      <c r="L243" s="234"/>
      <c r="M243" s="288"/>
      <c r="N243" s="234"/>
      <c r="O243" s="288"/>
      <c r="P243" s="234"/>
      <c r="Q243" s="288"/>
      <c r="R243" s="234"/>
      <c r="S243" s="288"/>
      <c r="T243" s="66"/>
      <c r="U243" s="42"/>
    </row>
    <row r="244" spans="1:21" ht="14.25" customHeight="1">
      <c r="A244" s="287" t="s">
        <v>41</v>
      </c>
      <c r="B244" s="234">
        <v>5297</v>
      </c>
      <c r="C244" s="240">
        <f>ROUND(B244/$B$242*100,1)</f>
        <v>3.8</v>
      </c>
      <c r="D244" s="234">
        <v>5098</v>
      </c>
      <c r="E244" s="240">
        <f>ROUND(D244/$D$242*100,1)</f>
        <v>3.7</v>
      </c>
      <c r="F244" s="234">
        <v>4844</v>
      </c>
      <c r="G244" s="289">
        <f>ROUND(F244/$F$242*100,1)</f>
        <v>3.5</v>
      </c>
      <c r="H244" s="234">
        <v>4673</v>
      </c>
      <c r="I244" s="289">
        <f>ROUND(H244/$H$242*100,1)</f>
        <v>3.4</v>
      </c>
      <c r="J244" s="234">
        <v>4566</v>
      </c>
      <c r="K244" s="289">
        <f>ROUND(J244/$J$242*100,1)</f>
        <v>3.3</v>
      </c>
      <c r="L244" s="234">
        <v>4478</v>
      </c>
      <c r="M244" s="290">
        <f>ROUND(L244/$L$242*100,1)</f>
        <v>3.3</v>
      </c>
      <c r="N244" s="234">
        <v>4308</v>
      </c>
      <c r="O244" s="289">
        <f>ROUND(N244/$N$242*100,1)</f>
        <v>3.2</v>
      </c>
      <c r="P244" s="234">
        <v>4068</v>
      </c>
      <c r="Q244" s="290">
        <f>ROUND(P244/$P$242*100,1)</f>
        <v>3</v>
      </c>
      <c r="R244" s="66">
        <v>3870</v>
      </c>
      <c r="S244" s="289">
        <f>ROUND(R244/$R$242*100,1)</f>
        <v>2.9</v>
      </c>
      <c r="T244" s="66">
        <v>3671</v>
      </c>
      <c r="U244" s="563">
        <f>ROUND(T244/$T$242*100,1)</f>
        <v>2.8</v>
      </c>
    </row>
    <row r="245" spans="1:21" ht="14.25" customHeight="1">
      <c r="A245" s="287" t="s">
        <v>646</v>
      </c>
      <c r="B245" s="234">
        <v>5909</v>
      </c>
      <c r="C245" s="240">
        <f aca="true" t="shared" si="1" ref="C245:C270">ROUND(B245/$B$242*100,1)</f>
        <v>4.2</v>
      </c>
      <c r="D245" s="234">
        <v>5718</v>
      </c>
      <c r="E245" s="240">
        <f aca="true" t="shared" si="2" ref="E245:E270">ROUND(D245/$D$242*100,1)</f>
        <v>4.1</v>
      </c>
      <c r="F245" s="234">
        <v>5591</v>
      </c>
      <c r="G245" s="289">
        <f aca="true" t="shared" si="3" ref="G245:G270">ROUND(F245/$F$242*100,1)</f>
        <v>4.1</v>
      </c>
      <c r="H245" s="234">
        <v>5479</v>
      </c>
      <c r="I245" s="289">
        <f aca="true" t="shared" si="4" ref="I245:I270">ROUND(H245/$H$242*100,1)</f>
        <v>4</v>
      </c>
      <c r="J245" s="234">
        <v>5421</v>
      </c>
      <c r="K245" s="289">
        <f aca="true" t="shared" si="5" ref="K245:K270">ROUND(J245/$J$242*100,1)</f>
        <v>4</v>
      </c>
      <c r="L245" s="234">
        <v>5262</v>
      </c>
      <c r="M245" s="290">
        <f aca="true" t="shared" si="6" ref="M245:M270">ROUND(L245/$L$242*100,1)</f>
        <v>3.9</v>
      </c>
      <c r="N245" s="234">
        <v>5125</v>
      </c>
      <c r="O245" s="289">
        <f aca="true" t="shared" si="7" ref="O245:O270">ROUND(N245/$N$242*100,1)</f>
        <v>3.8</v>
      </c>
      <c r="P245" s="234">
        <v>4938</v>
      </c>
      <c r="Q245" s="290">
        <f aca="true" t="shared" si="8" ref="Q245:Q270">ROUND(P245/$P$242*100,1)</f>
        <v>3.7</v>
      </c>
      <c r="R245" s="66">
        <v>4743</v>
      </c>
      <c r="S245" s="289">
        <f>ROUND(R245/$R$242*100,1)</f>
        <v>3.6</v>
      </c>
      <c r="T245" s="66">
        <v>4615</v>
      </c>
      <c r="U245" s="563">
        <f>ROUND(T245/$T$242*100,1)</f>
        <v>3.5</v>
      </c>
    </row>
    <row r="246" spans="1:21" ht="14.25" customHeight="1">
      <c r="A246" s="287" t="s">
        <v>647</v>
      </c>
      <c r="B246" s="234">
        <v>6698</v>
      </c>
      <c r="C246" s="240">
        <f t="shared" si="1"/>
        <v>4.8</v>
      </c>
      <c r="D246" s="234">
        <v>6573</v>
      </c>
      <c r="E246" s="240">
        <f t="shared" si="2"/>
        <v>4.7</v>
      </c>
      <c r="F246" s="234">
        <v>6399</v>
      </c>
      <c r="G246" s="289">
        <f t="shared" si="3"/>
        <v>4.6</v>
      </c>
      <c r="H246" s="234">
        <v>6338</v>
      </c>
      <c r="I246" s="289">
        <f t="shared" si="4"/>
        <v>4.6</v>
      </c>
      <c r="J246" s="234">
        <v>6043</v>
      </c>
      <c r="K246" s="289">
        <f t="shared" si="5"/>
        <v>4.4</v>
      </c>
      <c r="L246" s="234">
        <v>5847</v>
      </c>
      <c r="M246" s="290">
        <f t="shared" si="6"/>
        <v>4.3</v>
      </c>
      <c r="N246" s="234">
        <v>5713</v>
      </c>
      <c r="O246" s="289">
        <f t="shared" si="7"/>
        <v>4.2</v>
      </c>
      <c r="P246" s="234">
        <v>5636</v>
      </c>
      <c r="Q246" s="290">
        <f t="shared" si="8"/>
        <v>4.2</v>
      </c>
      <c r="R246" s="66">
        <v>5533</v>
      </c>
      <c r="S246" s="289">
        <f>ROUND(R246/$R$242*100,1)</f>
        <v>4.2</v>
      </c>
      <c r="T246" s="66">
        <v>5473</v>
      </c>
      <c r="U246" s="563">
        <f>ROUND(T246/$T$242*100,1)</f>
        <v>4.1</v>
      </c>
    </row>
    <row r="247" spans="1:21" ht="14.25" customHeight="1">
      <c r="A247" s="287" t="s">
        <v>648</v>
      </c>
      <c r="B247" s="234">
        <v>7107</v>
      </c>
      <c r="C247" s="240">
        <f t="shared" si="1"/>
        <v>5.1</v>
      </c>
      <c r="D247" s="234">
        <v>7046</v>
      </c>
      <c r="E247" s="240">
        <f t="shared" si="2"/>
        <v>5.1</v>
      </c>
      <c r="F247" s="234">
        <v>6996</v>
      </c>
      <c r="G247" s="289">
        <f t="shared" si="3"/>
        <v>5.1</v>
      </c>
      <c r="H247" s="234">
        <v>6806</v>
      </c>
      <c r="I247" s="289">
        <f t="shared" si="4"/>
        <v>5</v>
      </c>
      <c r="J247" s="234">
        <v>6783</v>
      </c>
      <c r="K247" s="289">
        <f t="shared" si="5"/>
        <v>5</v>
      </c>
      <c r="L247" s="234">
        <v>6638</v>
      </c>
      <c r="M247" s="290">
        <f t="shared" si="6"/>
        <v>4.9</v>
      </c>
      <c r="N247" s="234">
        <v>6524</v>
      </c>
      <c r="O247" s="289">
        <f t="shared" si="7"/>
        <v>4.8</v>
      </c>
      <c r="P247" s="234">
        <v>6310</v>
      </c>
      <c r="Q247" s="290">
        <f t="shared" si="8"/>
        <v>4.7</v>
      </c>
      <c r="R247" s="66">
        <v>6330</v>
      </c>
      <c r="S247" s="289">
        <f>ROUND(R247/$R$242*100,1)</f>
        <v>4.8</v>
      </c>
      <c r="T247" s="66">
        <v>6020</v>
      </c>
      <c r="U247" s="563">
        <f>ROUND(T247/$T$242*100,1)</f>
        <v>4.6</v>
      </c>
    </row>
    <row r="248" spans="1:21" ht="14.25" customHeight="1">
      <c r="A248" s="287"/>
      <c r="B248" s="234"/>
      <c r="C248" s="240"/>
      <c r="D248" s="234"/>
      <c r="E248" s="240"/>
      <c r="F248" s="234"/>
      <c r="G248" s="289"/>
      <c r="H248" s="234"/>
      <c r="I248" s="289"/>
      <c r="J248" s="234"/>
      <c r="K248" s="289"/>
      <c r="L248" s="234"/>
      <c r="M248" s="290"/>
      <c r="N248" s="234"/>
      <c r="O248" s="289"/>
      <c r="P248" s="234"/>
      <c r="Q248" s="290"/>
      <c r="R248" s="66"/>
      <c r="S248" s="289"/>
      <c r="T248" s="66"/>
      <c r="U248" s="563"/>
    </row>
    <row r="249" spans="1:21" ht="14.25" customHeight="1">
      <c r="A249" s="287" t="s">
        <v>649</v>
      </c>
      <c r="B249" s="234">
        <v>7384</v>
      </c>
      <c r="C249" s="240">
        <f t="shared" si="1"/>
        <v>5.3</v>
      </c>
      <c r="D249" s="234">
        <v>7129</v>
      </c>
      <c r="E249" s="240">
        <f t="shared" si="2"/>
        <v>5.1</v>
      </c>
      <c r="F249" s="234">
        <v>7026</v>
      </c>
      <c r="G249" s="289">
        <f t="shared" si="3"/>
        <v>5.1</v>
      </c>
      <c r="H249" s="234">
        <v>6953</v>
      </c>
      <c r="I249" s="289">
        <f t="shared" si="4"/>
        <v>5.1</v>
      </c>
      <c r="J249" s="234">
        <v>6883</v>
      </c>
      <c r="K249" s="289">
        <f t="shared" si="5"/>
        <v>5</v>
      </c>
      <c r="L249" s="234">
        <v>6883</v>
      </c>
      <c r="M249" s="290">
        <f>ROUND(L249/$L$242*100,1)</f>
        <v>5.1</v>
      </c>
      <c r="N249" s="234">
        <v>6915</v>
      </c>
      <c r="O249" s="289">
        <f t="shared" si="7"/>
        <v>5.1</v>
      </c>
      <c r="P249" s="234">
        <v>6786</v>
      </c>
      <c r="Q249" s="290">
        <f t="shared" si="8"/>
        <v>5.1</v>
      </c>
      <c r="R249" s="66">
        <v>6519</v>
      </c>
      <c r="S249" s="289">
        <f>ROUND(R249/$R$242*100,1)</f>
        <v>4.9</v>
      </c>
      <c r="T249" s="66">
        <v>6573</v>
      </c>
      <c r="U249" s="563">
        <f>ROUND(T249/$T$242*100,1)</f>
        <v>5</v>
      </c>
    </row>
    <row r="250" spans="1:21" ht="14.25" customHeight="1">
      <c r="A250" s="287" t="s">
        <v>650</v>
      </c>
      <c r="B250" s="234">
        <v>7678</v>
      </c>
      <c r="C250" s="240">
        <f>ROUND(B250/$B$242*100,1)</f>
        <v>5.5</v>
      </c>
      <c r="D250" s="234">
        <v>7495</v>
      </c>
      <c r="E250" s="240">
        <f t="shared" si="2"/>
        <v>5.4</v>
      </c>
      <c r="F250" s="234">
        <v>7116</v>
      </c>
      <c r="G250" s="289">
        <f t="shared" si="3"/>
        <v>5.2</v>
      </c>
      <c r="H250" s="234">
        <v>6768</v>
      </c>
      <c r="I250" s="289">
        <f t="shared" si="4"/>
        <v>4.9</v>
      </c>
      <c r="J250" s="234">
        <v>6727</v>
      </c>
      <c r="K250" s="289">
        <f t="shared" si="5"/>
        <v>4.9</v>
      </c>
      <c r="L250" s="234">
        <v>6472</v>
      </c>
      <c r="M250" s="290">
        <f t="shared" si="6"/>
        <v>4.8</v>
      </c>
      <c r="N250" s="234">
        <v>6223</v>
      </c>
      <c r="O250" s="289">
        <f t="shared" si="7"/>
        <v>4.6</v>
      </c>
      <c r="P250" s="234">
        <v>6187</v>
      </c>
      <c r="Q250" s="290">
        <f t="shared" si="8"/>
        <v>4.6</v>
      </c>
      <c r="R250" s="66">
        <v>6093</v>
      </c>
      <c r="S250" s="289">
        <f>ROUND(R250/$R$242*100,1)</f>
        <v>4.6</v>
      </c>
      <c r="T250" s="66">
        <v>5922</v>
      </c>
      <c r="U250" s="563">
        <f>ROUND(T250/$T$242*100,1)</f>
        <v>4.5</v>
      </c>
    </row>
    <row r="251" spans="1:21" ht="14.25" customHeight="1">
      <c r="A251" s="287" t="s">
        <v>651</v>
      </c>
      <c r="B251" s="234">
        <v>8306</v>
      </c>
      <c r="C251" s="240">
        <f t="shared" si="1"/>
        <v>5.9</v>
      </c>
      <c r="D251" s="234">
        <v>7915</v>
      </c>
      <c r="E251" s="240">
        <f t="shared" si="2"/>
        <v>5.7</v>
      </c>
      <c r="F251" s="234">
        <v>7653</v>
      </c>
      <c r="G251" s="289">
        <f t="shared" si="3"/>
        <v>5.6</v>
      </c>
      <c r="H251" s="234">
        <v>7353</v>
      </c>
      <c r="I251" s="289">
        <f t="shared" si="4"/>
        <v>5.4</v>
      </c>
      <c r="J251" s="234">
        <v>6996</v>
      </c>
      <c r="K251" s="289">
        <f t="shared" si="5"/>
        <v>5.1</v>
      </c>
      <c r="L251" s="234">
        <v>6837</v>
      </c>
      <c r="M251" s="290">
        <f t="shared" si="6"/>
        <v>5</v>
      </c>
      <c r="N251" s="234">
        <v>6682</v>
      </c>
      <c r="O251" s="289">
        <f t="shared" si="7"/>
        <v>4.9</v>
      </c>
      <c r="P251" s="234">
        <v>6388</v>
      </c>
      <c r="Q251" s="290">
        <f t="shared" si="8"/>
        <v>4.8</v>
      </c>
      <c r="R251" s="66">
        <v>6140</v>
      </c>
      <c r="S251" s="289">
        <f>ROUND(R251/$R$242*100,1)</f>
        <v>4.6</v>
      </c>
      <c r="T251" s="66">
        <v>6024</v>
      </c>
      <c r="U251" s="563">
        <f>ROUND(T251/$T$242*100,1)</f>
        <v>4.6</v>
      </c>
    </row>
    <row r="252" spans="1:21" ht="14.25" customHeight="1">
      <c r="A252" s="287" t="s">
        <v>652</v>
      </c>
      <c r="B252" s="234">
        <v>10378</v>
      </c>
      <c r="C252" s="240">
        <f>ROUND(B252/$B$242*100,1)</f>
        <v>7.4</v>
      </c>
      <c r="D252" s="234">
        <v>9671</v>
      </c>
      <c r="E252" s="240">
        <f t="shared" si="2"/>
        <v>7</v>
      </c>
      <c r="F252" s="234">
        <v>9090</v>
      </c>
      <c r="G252" s="289">
        <f t="shared" si="3"/>
        <v>6.6</v>
      </c>
      <c r="H252" s="234">
        <v>8569</v>
      </c>
      <c r="I252" s="289">
        <f t="shared" si="4"/>
        <v>6.3</v>
      </c>
      <c r="J252" s="234">
        <v>8200</v>
      </c>
      <c r="K252" s="289">
        <f t="shared" si="5"/>
        <v>6</v>
      </c>
      <c r="L252" s="234">
        <v>7895</v>
      </c>
      <c r="M252" s="290">
        <f t="shared" si="6"/>
        <v>5.8</v>
      </c>
      <c r="N252" s="234">
        <v>7573</v>
      </c>
      <c r="O252" s="289">
        <f t="shared" si="7"/>
        <v>5.6</v>
      </c>
      <c r="P252" s="234">
        <v>7324</v>
      </c>
      <c r="Q252" s="290">
        <f t="shared" si="8"/>
        <v>5.5</v>
      </c>
      <c r="R252" s="66">
        <v>7098</v>
      </c>
      <c r="S252" s="289">
        <f>ROUND(R252/$R$242*100,1)</f>
        <v>5.3</v>
      </c>
      <c r="T252" s="66">
        <v>6778</v>
      </c>
      <c r="U252" s="563">
        <f>ROUND(T252/$T$242*100,1)</f>
        <v>5.1</v>
      </c>
    </row>
    <row r="253" spans="1:21" ht="14.25" customHeight="1">
      <c r="A253" s="287"/>
      <c r="B253" s="234"/>
      <c r="C253" s="240"/>
      <c r="D253" s="234"/>
      <c r="E253" s="240"/>
      <c r="F253" s="234"/>
      <c r="G253" s="289"/>
      <c r="H253" s="234"/>
      <c r="I253" s="289"/>
      <c r="J253" s="234"/>
      <c r="K253" s="289"/>
      <c r="L253" s="234"/>
      <c r="M253" s="290"/>
      <c r="N253" s="234"/>
      <c r="O253" s="289"/>
      <c r="P253" s="234"/>
      <c r="Q253" s="290"/>
      <c r="R253" s="66"/>
      <c r="S253" s="289"/>
      <c r="T253" s="66"/>
      <c r="U253" s="563"/>
    </row>
    <row r="254" spans="1:21" ht="14.25" customHeight="1">
      <c r="A254" s="287" t="s">
        <v>653</v>
      </c>
      <c r="B254" s="234">
        <v>10709</v>
      </c>
      <c r="C254" s="240">
        <f t="shared" si="1"/>
        <v>7.7</v>
      </c>
      <c r="D254" s="234">
        <v>10663</v>
      </c>
      <c r="E254" s="240">
        <f t="shared" si="2"/>
        <v>7.7</v>
      </c>
      <c r="F254" s="234">
        <v>10813</v>
      </c>
      <c r="G254" s="289">
        <f t="shared" si="3"/>
        <v>7.8</v>
      </c>
      <c r="H254" s="234">
        <v>10883</v>
      </c>
      <c r="I254" s="289">
        <f t="shared" si="4"/>
        <v>7.9</v>
      </c>
      <c r="J254" s="234">
        <v>10665</v>
      </c>
      <c r="K254" s="289">
        <f t="shared" si="5"/>
        <v>7.8</v>
      </c>
      <c r="L254" s="234">
        <v>10245</v>
      </c>
      <c r="M254" s="290">
        <f t="shared" si="6"/>
        <v>7.5</v>
      </c>
      <c r="N254" s="234">
        <v>9645</v>
      </c>
      <c r="O254" s="289">
        <f t="shared" si="7"/>
        <v>7.1</v>
      </c>
      <c r="P254" s="234">
        <v>9023</v>
      </c>
      <c r="Q254" s="290">
        <f t="shared" si="8"/>
        <v>6.7</v>
      </c>
      <c r="R254" s="66">
        <v>8453</v>
      </c>
      <c r="S254" s="289">
        <f>ROUND(R254/$R$242*100,1)</f>
        <v>6.4</v>
      </c>
      <c r="T254" s="66">
        <v>8173</v>
      </c>
      <c r="U254" s="563">
        <f>ROUND(T254/$T$242*100,1)</f>
        <v>6.2</v>
      </c>
    </row>
    <row r="255" spans="1:21" ht="14.25" customHeight="1">
      <c r="A255" s="287" t="s">
        <v>654</v>
      </c>
      <c r="B255" s="234">
        <v>9228</v>
      </c>
      <c r="C255" s="240">
        <f t="shared" si="1"/>
        <v>6.6</v>
      </c>
      <c r="D255" s="234">
        <v>9666</v>
      </c>
      <c r="E255" s="240">
        <f t="shared" si="2"/>
        <v>7</v>
      </c>
      <c r="F255" s="234">
        <v>9816</v>
      </c>
      <c r="G255" s="289">
        <f t="shared" si="3"/>
        <v>7.1</v>
      </c>
      <c r="H255" s="234">
        <v>9822</v>
      </c>
      <c r="I255" s="289">
        <f t="shared" si="4"/>
        <v>7.2</v>
      </c>
      <c r="J255" s="234">
        <v>9969</v>
      </c>
      <c r="K255" s="289">
        <f t="shared" si="5"/>
        <v>7.3</v>
      </c>
      <c r="L255" s="234">
        <v>10593</v>
      </c>
      <c r="M255" s="290">
        <f t="shared" si="6"/>
        <v>7.8</v>
      </c>
      <c r="N255" s="234">
        <v>10610</v>
      </c>
      <c r="O255" s="289">
        <f t="shared" si="7"/>
        <v>7.8</v>
      </c>
      <c r="P255" s="234">
        <v>10772</v>
      </c>
      <c r="Q255" s="290">
        <f t="shared" si="8"/>
        <v>8</v>
      </c>
      <c r="R255" s="66">
        <v>10872</v>
      </c>
      <c r="S255" s="289">
        <f>ROUND(R255/$R$242*100,1)</f>
        <v>8.2</v>
      </c>
      <c r="T255" s="66">
        <v>10658</v>
      </c>
      <c r="U255" s="563">
        <f>ROUND(T255/$T$242*100,1)</f>
        <v>8.1</v>
      </c>
    </row>
    <row r="256" spans="1:21" ht="14.25" customHeight="1">
      <c r="A256" s="287" t="s">
        <v>655</v>
      </c>
      <c r="B256" s="234">
        <v>8575</v>
      </c>
      <c r="C256" s="240">
        <f t="shared" si="1"/>
        <v>6.1</v>
      </c>
      <c r="D256" s="234">
        <v>8640</v>
      </c>
      <c r="E256" s="240">
        <f t="shared" si="2"/>
        <v>6.2</v>
      </c>
      <c r="F256" s="234">
        <v>8762</v>
      </c>
      <c r="G256" s="289">
        <f t="shared" si="3"/>
        <v>6.4</v>
      </c>
      <c r="H256" s="234">
        <v>9035</v>
      </c>
      <c r="I256" s="289">
        <f t="shared" si="4"/>
        <v>6.6</v>
      </c>
      <c r="J256" s="234">
        <v>9332</v>
      </c>
      <c r="K256" s="289">
        <f t="shared" si="5"/>
        <v>6.8</v>
      </c>
      <c r="L256" s="234">
        <v>9103</v>
      </c>
      <c r="M256" s="290">
        <f t="shared" si="6"/>
        <v>6.7</v>
      </c>
      <c r="N256" s="234">
        <v>9618</v>
      </c>
      <c r="O256" s="289">
        <f t="shared" si="7"/>
        <v>7.1</v>
      </c>
      <c r="P256" s="234">
        <v>9793</v>
      </c>
      <c r="Q256" s="290">
        <f t="shared" si="8"/>
        <v>7.3</v>
      </c>
      <c r="R256" s="66">
        <v>9844</v>
      </c>
      <c r="S256" s="289">
        <f>ROUND(R256/$R$242*100,1)</f>
        <v>7.4</v>
      </c>
      <c r="T256" s="66">
        <v>9924</v>
      </c>
      <c r="U256" s="563">
        <f>ROUND(T256/$T$242*100,1)</f>
        <v>7.5</v>
      </c>
    </row>
    <row r="257" spans="1:21" ht="14.25" customHeight="1">
      <c r="A257" s="287" t="s">
        <v>656</v>
      </c>
      <c r="B257" s="234">
        <v>9225</v>
      </c>
      <c r="C257" s="240">
        <f t="shared" si="1"/>
        <v>6.6</v>
      </c>
      <c r="D257" s="234">
        <v>8685</v>
      </c>
      <c r="E257" s="240">
        <f t="shared" si="2"/>
        <v>6.3</v>
      </c>
      <c r="F257" s="234">
        <v>8505</v>
      </c>
      <c r="G257" s="289">
        <f t="shared" si="3"/>
        <v>6.2</v>
      </c>
      <c r="H257" s="234">
        <v>8431</v>
      </c>
      <c r="I257" s="289">
        <f t="shared" si="4"/>
        <v>6.2</v>
      </c>
      <c r="J257" s="234">
        <v>8459</v>
      </c>
      <c r="K257" s="289">
        <f t="shared" si="5"/>
        <v>6.2</v>
      </c>
      <c r="L257" s="234">
        <v>8469</v>
      </c>
      <c r="M257" s="290">
        <f t="shared" si="6"/>
        <v>6.2</v>
      </c>
      <c r="N257" s="234">
        <v>8574</v>
      </c>
      <c r="O257" s="289">
        <f t="shared" si="7"/>
        <v>6.3</v>
      </c>
      <c r="P257" s="234">
        <v>8714</v>
      </c>
      <c r="Q257" s="290">
        <f t="shared" si="8"/>
        <v>6.5</v>
      </c>
      <c r="R257" s="66">
        <v>8969</v>
      </c>
      <c r="S257" s="289">
        <f>ROUND(R257/$R$242*100,1)</f>
        <v>6.7</v>
      </c>
      <c r="T257" s="66">
        <v>9275</v>
      </c>
      <c r="U257" s="563">
        <f>ROUND(T257/$T$242*100,1)</f>
        <v>7</v>
      </c>
    </row>
    <row r="258" spans="1:21" ht="14.25" customHeight="1">
      <c r="A258" s="287"/>
      <c r="B258" s="234"/>
      <c r="C258" s="240"/>
      <c r="D258" s="234"/>
      <c r="E258" s="240"/>
      <c r="F258" s="234"/>
      <c r="G258" s="289"/>
      <c r="H258" s="234"/>
      <c r="I258" s="289"/>
      <c r="J258" s="234"/>
      <c r="K258" s="289"/>
      <c r="L258" s="234"/>
      <c r="M258" s="290"/>
      <c r="N258" s="234"/>
      <c r="O258" s="289"/>
      <c r="P258" s="234"/>
      <c r="Q258" s="290"/>
      <c r="R258" s="66"/>
      <c r="S258" s="289"/>
      <c r="T258" s="66"/>
      <c r="U258" s="563"/>
    </row>
    <row r="259" spans="1:21" ht="14.25" customHeight="1">
      <c r="A259" s="287" t="s">
        <v>657</v>
      </c>
      <c r="B259" s="234">
        <v>12071</v>
      </c>
      <c r="C259" s="240">
        <f t="shared" si="1"/>
        <v>8.6</v>
      </c>
      <c r="D259" s="234">
        <v>11691</v>
      </c>
      <c r="E259" s="240">
        <f t="shared" si="2"/>
        <v>8.4</v>
      </c>
      <c r="F259" s="234">
        <v>10984</v>
      </c>
      <c r="G259" s="289">
        <f t="shared" si="3"/>
        <v>8</v>
      </c>
      <c r="H259" s="234">
        <v>10163</v>
      </c>
      <c r="I259" s="289">
        <f t="shared" si="4"/>
        <v>7.4</v>
      </c>
      <c r="J259" s="234">
        <v>9651</v>
      </c>
      <c r="K259" s="289">
        <f t="shared" si="5"/>
        <v>7.1</v>
      </c>
      <c r="L259" s="234">
        <v>9092</v>
      </c>
      <c r="M259" s="290">
        <f t="shared" si="6"/>
        <v>6.7</v>
      </c>
      <c r="N259" s="234">
        <v>8598</v>
      </c>
      <c r="O259" s="289">
        <f t="shared" si="7"/>
        <v>6.4</v>
      </c>
      <c r="P259" s="234">
        <v>8449</v>
      </c>
      <c r="Q259" s="290">
        <f t="shared" si="8"/>
        <v>6.3</v>
      </c>
      <c r="R259" s="66">
        <v>8340</v>
      </c>
      <c r="S259" s="289">
        <f>ROUND(R259/$R$242*100,1)</f>
        <v>6.3</v>
      </c>
      <c r="T259" s="66">
        <v>8331</v>
      </c>
      <c r="U259" s="563">
        <f>ROUND(T259/$T$242*100,1)</f>
        <v>6.3</v>
      </c>
    </row>
    <row r="260" spans="1:21" ht="14.25" customHeight="1">
      <c r="A260" s="287" t="s">
        <v>658</v>
      </c>
      <c r="B260" s="234">
        <v>9163</v>
      </c>
      <c r="C260" s="240">
        <f t="shared" si="1"/>
        <v>6.6</v>
      </c>
      <c r="D260" s="234">
        <v>9678</v>
      </c>
      <c r="E260" s="240">
        <f t="shared" si="2"/>
        <v>7</v>
      </c>
      <c r="F260" s="234">
        <v>10089</v>
      </c>
      <c r="G260" s="289">
        <f t="shared" si="3"/>
        <v>7.3</v>
      </c>
      <c r="H260" s="234">
        <v>10568</v>
      </c>
      <c r="I260" s="289">
        <f t="shared" si="4"/>
        <v>7.7</v>
      </c>
      <c r="J260" s="234">
        <v>11262</v>
      </c>
      <c r="K260" s="289">
        <f t="shared" si="5"/>
        <v>8.2</v>
      </c>
      <c r="L260" s="234">
        <v>11795</v>
      </c>
      <c r="M260" s="290">
        <f t="shared" si="6"/>
        <v>8.7</v>
      </c>
      <c r="N260" s="234">
        <v>11392</v>
      </c>
      <c r="O260" s="289">
        <f t="shared" si="7"/>
        <v>8.4</v>
      </c>
      <c r="P260" s="234">
        <v>10703</v>
      </c>
      <c r="Q260" s="290">
        <f t="shared" si="8"/>
        <v>8</v>
      </c>
      <c r="R260" s="66">
        <v>9956</v>
      </c>
      <c r="S260" s="289">
        <f>ROUND(R260/$R$242*100,1)</f>
        <v>7.5</v>
      </c>
      <c r="T260" s="66">
        <v>9515</v>
      </c>
      <c r="U260" s="563">
        <f>ROUND(T260/$T$242*100,1)</f>
        <v>7.2</v>
      </c>
    </row>
    <row r="261" spans="1:21" ht="14.25" customHeight="1">
      <c r="A261" s="287" t="s">
        <v>659</v>
      </c>
      <c r="B261" s="234">
        <v>7805</v>
      </c>
      <c r="C261" s="240">
        <f t="shared" si="1"/>
        <v>5.6</v>
      </c>
      <c r="D261" s="234">
        <v>8227</v>
      </c>
      <c r="E261" s="240">
        <f t="shared" si="2"/>
        <v>5.9</v>
      </c>
      <c r="F261" s="234">
        <v>8830</v>
      </c>
      <c r="G261" s="289">
        <f t="shared" si="3"/>
        <v>6.4</v>
      </c>
      <c r="H261" s="234">
        <v>9312</v>
      </c>
      <c r="I261" s="289">
        <f t="shared" si="4"/>
        <v>6.8</v>
      </c>
      <c r="J261" s="234">
        <v>9163</v>
      </c>
      <c r="K261" s="289">
        <f t="shared" si="5"/>
        <v>6.7</v>
      </c>
      <c r="L261" s="234">
        <v>8879</v>
      </c>
      <c r="M261" s="290">
        <f t="shared" si="6"/>
        <v>6.5</v>
      </c>
      <c r="N261" s="234">
        <v>9355</v>
      </c>
      <c r="O261" s="289">
        <f t="shared" si="7"/>
        <v>6.9</v>
      </c>
      <c r="P261" s="234">
        <v>9689</v>
      </c>
      <c r="Q261" s="290">
        <f t="shared" si="8"/>
        <v>7.2</v>
      </c>
      <c r="R261" s="66">
        <v>10172</v>
      </c>
      <c r="S261" s="289">
        <f>ROUND(R261/$R$242*100,1)</f>
        <v>7.6</v>
      </c>
      <c r="T261" s="66">
        <v>10802</v>
      </c>
      <c r="U261" s="563">
        <f>ROUND(T261/$T$242*100,1)</f>
        <v>8.2</v>
      </c>
    </row>
    <row r="262" spans="1:21" ht="14.25" customHeight="1">
      <c r="A262" s="287" t="s">
        <v>660</v>
      </c>
      <c r="B262" s="234">
        <v>5874</v>
      </c>
      <c r="C262" s="240">
        <f t="shared" si="1"/>
        <v>4.2</v>
      </c>
      <c r="D262" s="234">
        <v>6155</v>
      </c>
      <c r="E262" s="240">
        <f t="shared" si="2"/>
        <v>4.4</v>
      </c>
      <c r="F262" s="234">
        <v>6305</v>
      </c>
      <c r="G262" s="289">
        <f t="shared" si="3"/>
        <v>4.6</v>
      </c>
      <c r="H262" s="234">
        <v>6507</v>
      </c>
      <c r="I262" s="289">
        <f t="shared" si="4"/>
        <v>4.7</v>
      </c>
      <c r="J262" s="234">
        <v>6812</v>
      </c>
      <c r="K262" s="289">
        <f t="shared" si="5"/>
        <v>5</v>
      </c>
      <c r="L262" s="234">
        <v>7222</v>
      </c>
      <c r="M262" s="290">
        <f t="shared" si="6"/>
        <v>5.3</v>
      </c>
      <c r="N262" s="234">
        <v>7642</v>
      </c>
      <c r="O262" s="289">
        <f t="shared" si="7"/>
        <v>5.7</v>
      </c>
      <c r="P262" s="234">
        <v>8252</v>
      </c>
      <c r="Q262" s="290">
        <f t="shared" si="8"/>
        <v>6.2</v>
      </c>
      <c r="R262" s="66">
        <v>8655</v>
      </c>
      <c r="S262" s="289">
        <f>ROUND(R262/$R$242*100,1)</f>
        <v>6.5</v>
      </c>
      <c r="T262" s="66">
        <v>8469</v>
      </c>
      <c r="U262" s="563">
        <f>ROUND(T262/$T$242*100,1)</f>
        <v>6.4</v>
      </c>
    </row>
    <row r="263" spans="1:21" ht="14.25" customHeight="1">
      <c r="A263" s="287"/>
      <c r="B263" s="234"/>
      <c r="C263" s="240"/>
      <c r="D263" s="234"/>
      <c r="E263" s="240"/>
      <c r="F263" s="234"/>
      <c r="G263" s="289"/>
      <c r="H263" s="234"/>
      <c r="I263" s="289"/>
      <c r="J263" s="234"/>
      <c r="K263" s="289"/>
      <c r="L263" s="234"/>
      <c r="M263" s="290"/>
      <c r="N263" s="234"/>
      <c r="O263" s="289"/>
      <c r="P263" s="234"/>
      <c r="Q263" s="290"/>
      <c r="R263" s="66"/>
      <c r="S263" s="289"/>
      <c r="T263" s="66"/>
      <c r="U263" s="563"/>
    </row>
    <row r="264" spans="1:21" ht="14.25" customHeight="1">
      <c r="A264" s="287" t="s">
        <v>661</v>
      </c>
      <c r="B264" s="234">
        <v>4123</v>
      </c>
      <c r="C264" s="240">
        <f t="shared" si="1"/>
        <v>3</v>
      </c>
      <c r="D264" s="234">
        <v>4319</v>
      </c>
      <c r="E264" s="240">
        <f t="shared" si="2"/>
        <v>3.1</v>
      </c>
      <c r="F264" s="234">
        <v>4490</v>
      </c>
      <c r="G264" s="289">
        <f t="shared" si="3"/>
        <v>3.3</v>
      </c>
      <c r="H264" s="234">
        <v>4673</v>
      </c>
      <c r="I264" s="289">
        <f t="shared" si="4"/>
        <v>3.4</v>
      </c>
      <c r="J264" s="234">
        <v>4860</v>
      </c>
      <c r="K264" s="289">
        <f t="shared" si="5"/>
        <v>3.6</v>
      </c>
      <c r="L264" s="234">
        <v>5102</v>
      </c>
      <c r="M264" s="290">
        <f t="shared" si="6"/>
        <v>3.8</v>
      </c>
      <c r="N264" s="234">
        <v>5349</v>
      </c>
      <c r="O264" s="289">
        <f t="shared" si="7"/>
        <v>4</v>
      </c>
      <c r="P264" s="234">
        <v>5465</v>
      </c>
      <c r="Q264" s="290">
        <f t="shared" si="8"/>
        <v>4.1</v>
      </c>
      <c r="R264" s="66">
        <v>5693</v>
      </c>
      <c r="S264" s="289">
        <f>ROUND(R264/$R$242*100,1)</f>
        <v>4.3</v>
      </c>
      <c r="T264" s="66">
        <v>5840</v>
      </c>
      <c r="U264" s="563">
        <f>ROUND(T264/$T$242*100,1)</f>
        <v>4.4</v>
      </c>
    </row>
    <row r="265" spans="1:21" ht="14.25" customHeight="1">
      <c r="A265" s="287" t="s">
        <v>662</v>
      </c>
      <c r="B265" s="234">
        <v>2451</v>
      </c>
      <c r="C265" s="240">
        <f t="shared" si="1"/>
        <v>1.8</v>
      </c>
      <c r="D265" s="234">
        <v>2608</v>
      </c>
      <c r="E265" s="240">
        <f t="shared" si="2"/>
        <v>1.9</v>
      </c>
      <c r="F265" s="234">
        <v>2789</v>
      </c>
      <c r="G265" s="289">
        <f t="shared" si="3"/>
        <v>2</v>
      </c>
      <c r="H265" s="234">
        <v>2890</v>
      </c>
      <c r="I265" s="289">
        <f t="shared" si="4"/>
        <v>2.1</v>
      </c>
      <c r="J265" s="234">
        <v>3029</v>
      </c>
      <c r="K265" s="289">
        <f t="shared" si="5"/>
        <v>2.2</v>
      </c>
      <c r="L265" s="234">
        <v>3137</v>
      </c>
      <c r="M265" s="290">
        <f t="shared" si="6"/>
        <v>2.3</v>
      </c>
      <c r="N265" s="234">
        <v>3281</v>
      </c>
      <c r="O265" s="289">
        <f t="shared" si="7"/>
        <v>2.4</v>
      </c>
      <c r="P265" s="234">
        <v>3377</v>
      </c>
      <c r="Q265" s="290">
        <f t="shared" si="8"/>
        <v>2.5</v>
      </c>
      <c r="R265" s="66">
        <v>3513</v>
      </c>
      <c r="S265" s="289">
        <f>ROUND(R265/$R$242*100,1)</f>
        <v>2.6</v>
      </c>
      <c r="T265" s="66">
        <v>3742</v>
      </c>
      <c r="U265" s="563">
        <f>ROUND(T265/$T$242*100,1)</f>
        <v>2.8</v>
      </c>
    </row>
    <row r="266" spans="1:21" ht="14.25" customHeight="1">
      <c r="A266" s="287" t="s">
        <v>663</v>
      </c>
      <c r="B266" s="234">
        <v>1289</v>
      </c>
      <c r="C266" s="240">
        <f t="shared" si="1"/>
        <v>0.9</v>
      </c>
      <c r="D266" s="234">
        <v>1265</v>
      </c>
      <c r="E266" s="240">
        <f t="shared" si="2"/>
        <v>0.9</v>
      </c>
      <c r="F266" s="234">
        <v>1242</v>
      </c>
      <c r="G266" s="289">
        <f t="shared" si="3"/>
        <v>0.9</v>
      </c>
      <c r="H266" s="234">
        <v>1318</v>
      </c>
      <c r="I266" s="289">
        <f t="shared" si="4"/>
        <v>1</v>
      </c>
      <c r="J266" s="234">
        <v>1409</v>
      </c>
      <c r="K266" s="289">
        <f t="shared" si="5"/>
        <v>1</v>
      </c>
      <c r="L266" s="234">
        <v>1478</v>
      </c>
      <c r="M266" s="290">
        <f t="shared" si="6"/>
        <v>1.1</v>
      </c>
      <c r="N266" s="234">
        <v>1563</v>
      </c>
      <c r="O266" s="289">
        <f t="shared" si="7"/>
        <v>1.2</v>
      </c>
      <c r="P266" s="234">
        <v>1659</v>
      </c>
      <c r="Q266" s="290">
        <f t="shared" si="8"/>
        <v>1.2</v>
      </c>
      <c r="R266" s="66">
        <v>1671</v>
      </c>
      <c r="S266" s="289">
        <f>ROUND(R266/$R$242*100,1)</f>
        <v>1.3</v>
      </c>
      <c r="T266" s="66">
        <v>1737</v>
      </c>
      <c r="U266" s="563">
        <f>ROUND(T266/$T$242*100,1)</f>
        <v>1.3</v>
      </c>
    </row>
    <row r="267" spans="1:21" ht="14.25" customHeight="1">
      <c r="A267" s="287" t="s">
        <v>664</v>
      </c>
      <c r="B267" s="234">
        <v>403</v>
      </c>
      <c r="C267" s="240">
        <f t="shared" si="1"/>
        <v>0.3</v>
      </c>
      <c r="D267" s="234">
        <v>424</v>
      </c>
      <c r="E267" s="240">
        <f t="shared" si="2"/>
        <v>0.3</v>
      </c>
      <c r="F267" s="234">
        <v>424</v>
      </c>
      <c r="G267" s="289">
        <f t="shared" si="3"/>
        <v>0.3</v>
      </c>
      <c r="H267" s="234">
        <v>429</v>
      </c>
      <c r="I267" s="289">
        <f t="shared" si="4"/>
        <v>0.3</v>
      </c>
      <c r="J267" s="234">
        <v>444</v>
      </c>
      <c r="K267" s="289">
        <f t="shared" si="5"/>
        <v>0.3</v>
      </c>
      <c r="L267" s="234">
        <v>480</v>
      </c>
      <c r="M267" s="290">
        <f t="shared" si="6"/>
        <v>0.4</v>
      </c>
      <c r="N267" s="234">
        <v>469</v>
      </c>
      <c r="O267" s="289">
        <f t="shared" si="7"/>
        <v>0.3</v>
      </c>
      <c r="P267" s="234">
        <v>467</v>
      </c>
      <c r="Q267" s="290">
        <f t="shared" si="8"/>
        <v>0.3</v>
      </c>
      <c r="R267" s="66">
        <v>484</v>
      </c>
      <c r="S267" s="289">
        <f>ROUND(R267/$R$242*100,1)</f>
        <v>0.4</v>
      </c>
      <c r="T267" s="66">
        <v>522</v>
      </c>
      <c r="U267" s="563">
        <f>ROUND(T267/$T$242*100,1)</f>
        <v>0.4</v>
      </c>
    </row>
    <row r="268" spans="1:21" ht="14.25" customHeight="1">
      <c r="A268" s="287"/>
      <c r="B268" s="234"/>
      <c r="C268" s="240"/>
      <c r="D268" s="234"/>
      <c r="E268" s="240"/>
      <c r="F268" s="234"/>
      <c r="G268" s="289"/>
      <c r="H268" s="234"/>
      <c r="I268" s="289"/>
      <c r="J268" s="234"/>
      <c r="K268" s="289"/>
      <c r="L268" s="234"/>
      <c r="M268" s="290"/>
      <c r="N268" s="234"/>
      <c r="O268" s="289"/>
      <c r="P268" s="234"/>
      <c r="Q268" s="290"/>
      <c r="R268" s="66"/>
      <c r="S268" s="289"/>
      <c r="T268" s="66"/>
      <c r="U268" s="563"/>
    </row>
    <row r="269" spans="1:21" ht="14.25" customHeight="1">
      <c r="A269" s="287" t="s">
        <v>42</v>
      </c>
      <c r="B269" s="234">
        <v>72</v>
      </c>
      <c r="C269" s="240">
        <f t="shared" si="1"/>
        <v>0.1</v>
      </c>
      <c r="D269" s="234">
        <v>72</v>
      </c>
      <c r="E269" s="240">
        <f t="shared" si="2"/>
        <v>0.1</v>
      </c>
      <c r="F269" s="242">
        <v>68</v>
      </c>
      <c r="G269" s="289">
        <f t="shared" si="3"/>
        <v>0</v>
      </c>
      <c r="H269" s="242">
        <v>81</v>
      </c>
      <c r="I269" s="290">
        <f t="shared" si="4"/>
        <v>0.1</v>
      </c>
      <c r="J269" s="242">
        <v>75</v>
      </c>
      <c r="K269" s="290">
        <f t="shared" si="5"/>
        <v>0.1</v>
      </c>
      <c r="L269" s="242">
        <v>78</v>
      </c>
      <c r="M269" s="290">
        <f t="shared" si="6"/>
        <v>0.1</v>
      </c>
      <c r="N269" s="242">
        <v>88</v>
      </c>
      <c r="O269" s="290">
        <f t="shared" si="7"/>
        <v>0.1</v>
      </c>
      <c r="P269" s="242">
        <v>85</v>
      </c>
      <c r="Q269" s="290">
        <f t="shared" si="8"/>
        <v>0.1</v>
      </c>
      <c r="R269" s="86">
        <v>83</v>
      </c>
      <c r="S269" s="290">
        <f>ROUND(R269/$R$242*100,1)</f>
        <v>0.1</v>
      </c>
      <c r="T269" s="86">
        <v>80</v>
      </c>
      <c r="U269" s="563">
        <f>ROUND(T269/$T$242*100,1)</f>
        <v>0.1</v>
      </c>
    </row>
    <row r="270" spans="1:21" ht="14.25" customHeight="1">
      <c r="A270" s="291" t="s">
        <v>43</v>
      </c>
      <c r="B270" s="245">
        <v>1</v>
      </c>
      <c r="C270" s="240">
        <f t="shared" si="1"/>
        <v>0</v>
      </c>
      <c r="D270" s="245">
        <v>1</v>
      </c>
      <c r="E270" s="240">
        <f t="shared" si="2"/>
        <v>0</v>
      </c>
      <c r="F270" s="245">
        <v>1</v>
      </c>
      <c r="G270" s="289">
        <f t="shared" si="3"/>
        <v>0</v>
      </c>
      <c r="H270" s="245">
        <v>1</v>
      </c>
      <c r="I270" s="293">
        <f t="shared" si="4"/>
        <v>0</v>
      </c>
      <c r="J270" s="245">
        <v>1</v>
      </c>
      <c r="K270" s="293">
        <f t="shared" si="5"/>
        <v>0</v>
      </c>
      <c r="L270" s="245">
        <v>1</v>
      </c>
      <c r="M270" s="293">
        <f t="shared" si="6"/>
        <v>0</v>
      </c>
      <c r="N270" s="245">
        <v>1</v>
      </c>
      <c r="O270" s="293">
        <f t="shared" si="7"/>
        <v>0</v>
      </c>
      <c r="P270" s="245">
        <v>1</v>
      </c>
      <c r="Q270" s="293">
        <f t="shared" si="8"/>
        <v>0</v>
      </c>
      <c r="R270" s="87">
        <v>1</v>
      </c>
      <c r="S270" s="293">
        <f>ROUND(R270/$R$242*100,1)</f>
        <v>0</v>
      </c>
      <c r="T270" s="87">
        <v>1</v>
      </c>
      <c r="U270" s="564">
        <f>ROUND(T270/$T$242*100,1)</f>
        <v>0</v>
      </c>
    </row>
    <row r="271" spans="1:21" ht="14.25" customHeight="1">
      <c r="A271" s="287"/>
      <c r="B271" s="295"/>
      <c r="C271" s="294"/>
      <c r="D271" s="295"/>
      <c r="E271" s="294"/>
      <c r="F271" s="322"/>
      <c r="G271" s="296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66"/>
      <c r="U271" s="66"/>
    </row>
    <row r="272" spans="1:21" ht="14.25" customHeight="1">
      <c r="A272" s="740" t="s">
        <v>217</v>
      </c>
      <c r="B272" s="657">
        <f>SUM(B244:B246)</f>
        <v>17904</v>
      </c>
      <c r="C272" s="659">
        <f>ROUND(B272/$B$242*100,1)</f>
        <v>12.8</v>
      </c>
      <c r="D272" s="651">
        <f>SUM(D244:D246)</f>
        <v>17389</v>
      </c>
      <c r="E272" s="659">
        <f>ROUND(D272/$D$242*100,1)</f>
        <v>12.5</v>
      </c>
      <c r="F272" s="651">
        <f>SUM(F244:F246)</f>
        <v>16834</v>
      </c>
      <c r="G272" s="659">
        <f>ROUND(F272/$F$242*100,1)</f>
        <v>12.2</v>
      </c>
      <c r="H272" s="651">
        <f>SUM(H244:H246)</f>
        <v>16490</v>
      </c>
      <c r="I272" s="659">
        <f>ROUND(H272/$H$242*100,1)</f>
        <v>12</v>
      </c>
      <c r="J272" s="651">
        <f>SUM(J244:J246)</f>
        <v>16030</v>
      </c>
      <c r="K272" s="659">
        <f>ROUND(J272/$J$242*100,1)</f>
        <v>11.7</v>
      </c>
      <c r="L272" s="651">
        <f>SUM(L244:L246)</f>
        <v>15587</v>
      </c>
      <c r="M272" s="659">
        <f>ROUND(L272/$L$242*100,1)</f>
        <v>11.5</v>
      </c>
      <c r="N272" s="651">
        <f>SUM(N244:N246)</f>
        <v>15146</v>
      </c>
      <c r="O272" s="659">
        <f>ROUND(N272/$N$242*100,1)</f>
        <v>11.2</v>
      </c>
      <c r="P272" s="651">
        <f>SUM(P244:P246)</f>
        <v>14642</v>
      </c>
      <c r="Q272" s="659">
        <f>ROUND(P272/$P$242*100,1)</f>
        <v>10.9</v>
      </c>
      <c r="R272" s="651">
        <f>SUM(R244:R246)</f>
        <v>14146</v>
      </c>
      <c r="S272" s="659">
        <f>ROUND(R272/$R$242*100,1)</f>
        <v>10.6</v>
      </c>
      <c r="T272" s="670">
        <f>SUM(T244:T246)</f>
        <v>13759</v>
      </c>
      <c r="U272" s="671">
        <f>ROUND(T272/$T$242*100,1)</f>
        <v>10.4</v>
      </c>
    </row>
    <row r="273" spans="1:21" ht="14.25" customHeight="1">
      <c r="A273" s="740"/>
      <c r="B273" s="657"/>
      <c r="C273" s="659"/>
      <c r="D273" s="651"/>
      <c r="E273" s="659"/>
      <c r="F273" s="651"/>
      <c r="G273" s="659"/>
      <c r="H273" s="651"/>
      <c r="I273" s="659"/>
      <c r="J273" s="651"/>
      <c r="K273" s="659"/>
      <c r="L273" s="651"/>
      <c r="M273" s="659"/>
      <c r="N273" s="651"/>
      <c r="O273" s="659"/>
      <c r="P273" s="651"/>
      <c r="Q273" s="659"/>
      <c r="R273" s="651"/>
      <c r="S273" s="659"/>
      <c r="T273" s="670"/>
      <c r="U273" s="671"/>
    </row>
    <row r="274" spans="1:21" ht="14.25" customHeight="1">
      <c r="A274" s="740"/>
      <c r="B274" s="657"/>
      <c r="C274" s="659"/>
      <c r="D274" s="651"/>
      <c r="E274" s="659"/>
      <c r="F274" s="651"/>
      <c r="G274" s="659"/>
      <c r="H274" s="651"/>
      <c r="I274" s="659"/>
      <c r="J274" s="651"/>
      <c r="K274" s="659"/>
      <c r="L274" s="651"/>
      <c r="M274" s="659"/>
      <c r="N274" s="651"/>
      <c r="O274" s="659"/>
      <c r="P274" s="651"/>
      <c r="Q274" s="659"/>
      <c r="R274" s="651"/>
      <c r="S274" s="659"/>
      <c r="T274" s="670"/>
      <c r="U274" s="671"/>
    </row>
    <row r="275" spans="1:21" ht="14.25" customHeight="1">
      <c r="A275" s="655" t="s">
        <v>218</v>
      </c>
      <c r="B275" s="657">
        <f>SUM(B247:B259)</f>
        <v>90661</v>
      </c>
      <c r="C275" s="659">
        <f>ROUND(B275/$B$242*100,1)</f>
        <v>64.9</v>
      </c>
      <c r="D275" s="651">
        <f>SUM(D247:D259)</f>
        <v>88601</v>
      </c>
      <c r="E275" s="659">
        <f>ROUND(D275/$D$242*100,1)</f>
        <v>63.9</v>
      </c>
      <c r="F275" s="651">
        <f>SUM(F247:F259)</f>
        <v>86761</v>
      </c>
      <c r="G275" s="659">
        <f>ROUND(F275/$F$242*100,1)</f>
        <v>62.9</v>
      </c>
      <c r="H275" s="651">
        <f>SUM(H247:H259)</f>
        <v>84783</v>
      </c>
      <c r="I275" s="659">
        <f>ROUND(H275/$H$242*100,1)</f>
        <v>61.9</v>
      </c>
      <c r="J275" s="651">
        <f>SUM(J247:J259)</f>
        <v>83665</v>
      </c>
      <c r="K275" s="659">
        <f>ROUND(J275/$J$242*100,1)</f>
        <v>61.2</v>
      </c>
      <c r="L275" s="651">
        <f>SUM(L247:L259)</f>
        <v>82227</v>
      </c>
      <c r="M275" s="659">
        <f>ROUND(L275/$L$242*100,1)</f>
        <v>60.5</v>
      </c>
      <c r="N275" s="651">
        <f>SUM(N247:N259)</f>
        <v>80962</v>
      </c>
      <c r="O275" s="659">
        <f>ROUND(N275/$N$242*100,1)</f>
        <v>59.9</v>
      </c>
      <c r="P275" s="651">
        <f>SUM(P247:P259)</f>
        <v>79746</v>
      </c>
      <c r="Q275" s="659">
        <f>ROUND(P275/$P$242*100,1)</f>
        <v>59.5</v>
      </c>
      <c r="R275" s="651">
        <f>SUM(R247:R259)</f>
        <v>78658</v>
      </c>
      <c r="S275" s="659">
        <f>ROUND(R275/$R$242*100,1)</f>
        <v>59.1</v>
      </c>
      <c r="T275" s="670">
        <f>SUM(T247:T259)</f>
        <v>77678</v>
      </c>
      <c r="U275" s="671">
        <f>ROUND(T275/$T$242*100,1)</f>
        <v>58.8</v>
      </c>
    </row>
    <row r="276" spans="1:21" ht="14.25" customHeight="1">
      <c r="A276" s="655"/>
      <c r="B276" s="657"/>
      <c r="C276" s="659"/>
      <c r="D276" s="651"/>
      <c r="E276" s="659"/>
      <c r="F276" s="651"/>
      <c r="G276" s="659"/>
      <c r="H276" s="651"/>
      <c r="I276" s="659"/>
      <c r="J276" s="651"/>
      <c r="K276" s="659"/>
      <c r="L276" s="651"/>
      <c r="M276" s="659"/>
      <c r="N276" s="651"/>
      <c r="O276" s="659"/>
      <c r="P276" s="651"/>
      <c r="Q276" s="659"/>
      <c r="R276" s="651"/>
      <c r="S276" s="659"/>
      <c r="T276" s="670"/>
      <c r="U276" s="671"/>
    </row>
    <row r="277" spans="1:21" ht="14.25" customHeight="1">
      <c r="A277" s="655"/>
      <c r="B277" s="657"/>
      <c r="C277" s="659"/>
      <c r="D277" s="651"/>
      <c r="E277" s="659"/>
      <c r="F277" s="651"/>
      <c r="G277" s="659"/>
      <c r="H277" s="651"/>
      <c r="I277" s="659"/>
      <c r="J277" s="651"/>
      <c r="K277" s="659"/>
      <c r="L277" s="651"/>
      <c r="M277" s="659"/>
      <c r="N277" s="651"/>
      <c r="O277" s="659"/>
      <c r="P277" s="651"/>
      <c r="Q277" s="659"/>
      <c r="R277" s="651"/>
      <c r="S277" s="659"/>
      <c r="T277" s="670"/>
      <c r="U277" s="671"/>
    </row>
    <row r="278" spans="1:21" ht="14.25" customHeight="1">
      <c r="A278" s="655" t="s">
        <v>219</v>
      </c>
      <c r="B278" s="657">
        <f>SUM(B260:B270)</f>
        <v>31181</v>
      </c>
      <c r="C278" s="660">
        <f>ROUND(B278/$B$242*100,1)</f>
        <v>22.3</v>
      </c>
      <c r="D278" s="652">
        <f>SUM(D260:D270)</f>
        <v>32749</v>
      </c>
      <c r="E278" s="660">
        <f>ROUND(D278/$D$242*100,1)</f>
        <v>23.6</v>
      </c>
      <c r="F278" s="652">
        <f>SUM(F260:F270)</f>
        <v>34238</v>
      </c>
      <c r="G278" s="660">
        <f>ROUND(F278/$F$242*100,1)</f>
        <v>24.8</v>
      </c>
      <c r="H278" s="652">
        <f>SUM(H260:H270)</f>
        <v>35779</v>
      </c>
      <c r="I278" s="660">
        <f>ROUND(H278/$H$242*100,1)</f>
        <v>26.1</v>
      </c>
      <c r="J278" s="652">
        <f>SUM(J260:J270)</f>
        <v>37055</v>
      </c>
      <c r="K278" s="660">
        <f>ROUND(J278/$J$242*100,1)</f>
        <v>27.1</v>
      </c>
      <c r="L278" s="652">
        <f>SUM(L260:L270)</f>
        <v>38172</v>
      </c>
      <c r="M278" s="660">
        <f>ROUND(L278/$L$242*100,1)</f>
        <v>28.1</v>
      </c>
      <c r="N278" s="652">
        <f>SUM(N260:N270)</f>
        <v>39140</v>
      </c>
      <c r="O278" s="660">
        <f>ROUND(N278/$N$242*100,1)</f>
        <v>28.9</v>
      </c>
      <c r="P278" s="652">
        <f>SUM(P260:P270)</f>
        <v>39698</v>
      </c>
      <c r="Q278" s="660">
        <f>ROUND(P278/$P$242*100,1)</f>
        <v>29.6</v>
      </c>
      <c r="R278" s="652">
        <f>SUM(R260:R270)</f>
        <v>40228</v>
      </c>
      <c r="S278" s="660">
        <f>ROUND(R278/$R$242*100,1)</f>
        <v>30.2</v>
      </c>
      <c r="T278" s="662">
        <f>SUM(T260:T270)</f>
        <v>40708</v>
      </c>
      <c r="U278" s="664">
        <f>ROUND(T278/$T$242*100,1)</f>
        <v>30.8</v>
      </c>
    </row>
    <row r="279" spans="1:21" ht="14.25" customHeight="1">
      <c r="A279" s="655"/>
      <c r="B279" s="657"/>
      <c r="C279" s="660"/>
      <c r="D279" s="652"/>
      <c r="E279" s="660"/>
      <c r="F279" s="652"/>
      <c r="G279" s="660"/>
      <c r="H279" s="652"/>
      <c r="I279" s="660"/>
      <c r="J279" s="652"/>
      <c r="K279" s="660"/>
      <c r="L279" s="652"/>
      <c r="M279" s="660"/>
      <c r="N279" s="652"/>
      <c r="O279" s="660"/>
      <c r="P279" s="652"/>
      <c r="Q279" s="660"/>
      <c r="R279" s="652"/>
      <c r="S279" s="660"/>
      <c r="T279" s="662"/>
      <c r="U279" s="664"/>
    </row>
    <row r="280" spans="1:21" ht="14.25" customHeight="1">
      <c r="A280" s="656"/>
      <c r="B280" s="658"/>
      <c r="C280" s="661"/>
      <c r="D280" s="653"/>
      <c r="E280" s="661"/>
      <c r="F280" s="653"/>
      <c r="G280" s="661"/>
      <c r="H280" s="653"/>
      <c r="I280" s="661"/>
      <c r="J280" s="653"/>
      <c r="K280" s="661"/>
      <c r="L280" s="653"/>
      <c r="M280" s="661"/>
      <c r="N280" s="653"/>
      <c r="O280" s="661"/>
      <c r="P280" s="653"/>
      <c r="Q280" s="661"/>
      <c r="R280" s="653"/>
      <c r="S280" s="661"/>
      <c r="T280" s="663"/>
      <c r="U280" s="665"/>
    </row>
    <row r="281" spans="1:21" ht="14.25" customHeight="1">
      <c r="A281" s="213"/>
      <c r="B281" s="248"/>
      <c r="C281" s="288"/>
      <c r="D281" s="248"/>
      <c r="E281" s="288"/>
      <c r="F281" s="248"/>
      <c r="G281" s="288"/>
      <c r="H281" s="246"/>
      <c r="I281" s="288"/>
      <c r="J281" s="297"/>
      <c r="K281" s="298"/>
      <c r="L281" s="248"/>
      <c r="M281" s="288"/>
      <c r="N281" s="248"/>
      <c r="O281" s="288"/>
      <c r="P281" s="299"/>
      <c r="Q281" s="288"/>
      <c r="R281" s="299"/>
      <c r="S281" s="299"/>
      <c r="T281" s="213"/>
      <c r="U281" s="219"/>
    </row>
    <row r="282" spans="1:21" ht="14.25" customHeight="1">
      <c r="A282" s="213"/>
      <c r="B282" s="213"/>
      <c r="C282" s="213"/>
      <c r="D282" s="213"/>
      <c r="E282" s="213"/>
      <c r="F282" s="213"/>
      <c r="G282" s="213"/>
      <c r="H282" s="222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301"/>
      <c r="U282" s="213"/>
    </row>
    <row r="283" spans="1:21" ht="14.25" customHeight="1">
      <c r="A283" s="654" t="s">
        <v>4</v>
      </c>
      <c r="B283" s="654"/>
      <c r="C283" s="654"/>
      <c r="D283" s="654"/>
      <c r="E283" s="654"/>
      <c r="F283" s="654"/>
      <c r="G283" s="654"/>
      <c r="H283" s="654"/>
      <c r="I283" s="654"/>
      <c r="J283" s="654"/>
      <c r="K283" s="654"/>
      <c r="L283" s="654"/>
      <c r="M283" s="213"/>
      <c r="N283" s="213"/>
      <c r="O283" s="213"/>
      <c r="P283" s="213"/>
      <c r="Q283" s="213"/>
      <c r="R283" s="213"/>
      <c r="S283" s="213"/>
      <c r="T283" s="213"/>
      <c r="U283" s="213"/>
    </row>
    <row r="284" spans="2:21" ht="14.25" customHeight="1">
      <c r="B284" s="3"/>
      <c r="C284" s="3"/>
      <c r="D284" s="3"/>
      <c r="E284" s="3"/>
      <c r="F284" s="3"/>
      <c r="G284" s="3"/>
      <c r="H284" s="579"/>
      <c r="I284" s="3"/>
      <c r="J284" s="3"/>
      <c r="K284" s="3"/>
      <c r="L284" s="3" t="s">
        <v>771</v>
      </c>
      <c r="M284" s="213"/>
      <c r="N284" s="213"/>
      <c r="O284" s="213"/>
      <c r="P284" s="213"/>
      <c r="Q284" s="213"/>
      <c r="R284" s="213"/>
      <c r="S284" s="213"/>
      <c r="T284" s="213"/>
      <c r="U284" s="213"/>
    </row>
    <row r="285" spans="1:21" ht="14.25" customHeight="1">
      <c r="A285" s="735" t="s">
        <v>44</v>
      </c>
      <c r="B285" s="736"/>
      <c r="C285" s="747" t="s">
        <v>29</v>
      </c>
      <c r="D285" s="734" t="s">
        <v>665</v>
      </c>
      <c r="E285" s="735"/>
      <c r="F285" s="736"/>
      <c r="G285" s="747" t="s">
        <v>45</v>
      </c>
      <c r="H285" s="749" t="s">
        <v>222</v>
      </c>
      <c r="I285" s="744" t="s">
        <v>777</v>
      </c>
      <c r="J285" s="744"/>
      <c r="K285" s="735" t="s">
        <v>779</v>
      </c>
      <c r="L285" s="735"/>
      <c r="M285" s="213"/>
      <c r="N285" s="213"/>
      <c r="O285" s="213"/>
      <c r="P285" s="213"/>
      <c r="Q285" s="213"/>
      <c r="R285" s="213"/>
      <c r="S285" s="213"/>
      <c r="T285" s="213"/>
      <c r="U285" s="213"/>
    </row>
    <row r="286" spans="1:21" ht="14.25" customHeight="1">
      <c r="A286" s="745"/>
      <c r="B286" s="769"/>
      <c r="C286" s="750"/>
      <c r="D286" s="737"/>
      <c r="E286" s="738"/>
      <c r="F286" s="739"/>
      <c r="G286" s="750"/>
      <c r="H286" s="749"/>
      <c r="I286" s="744"/>
      <c r="J286" s="744"/>
      <c r="K286" s="745"/>
      <c r="L286" s="745"/>
      <c r="M286" s="213"/>
      <c r="N286" s="213"/>
      <c r="O286" s="213"/>
      <c r="P286" s="213"/>
      <c r="Q286" s="213"/>
      <c r="R286" s="213"/>
      <c r="S286" s="213"/>
      <c r="T286" s="213"/>
      <c r="U286" s="213"/>
    </row>
    <row r="287" spans="1:21" ht="14.25" customHeight="1">
      <c r="A287" s="745"/>
      <c r="B287" s="769"/>
      <c r="C287" s="750"/>
      <c r="D287" s="747" t="s">
        <v>666</v>
      </c>
      <c r="E287" s="747" t="s">
        <v>30</v>
      </c>
      <c r="F287" s="747" t="s">
        <v>31</v>
      </c>
      <c r="G287" s="750"/>
      <c r="H287" s="749"/>
      <c r="I287" s="744"/>
      <c r="J287" s="744"/>
      <c r="K287" s="734" t="s">
        <v>46</v>
      </c>
      <c r="L287" s="734" t="s">
        <v>47</v>
      </c>
      <c r="M287" s="213"/>
      <c r="N287" s="213"/>
      <c r="O287" s="213"/>
      <c r="P287" s="213"/>
      <c r="Q287" s="213"/>
      <c r="R287" s="213"/>
      <c r="S287" s="213"/>
      <c r="T287" s="213"/>
      <c r="U287" s="213"/>
    </row>
    <row r="288" spans="1:21" ht="14.25" customHeight="1">
      <c r="A288" s="738"/>
      <c r="B288" s="739"/>
      <c r="C288" s="748"/>
      <c r="D288" s="748"/>
      <c r="E288" s="748"/>
      <c r="F288" s="748"/>
      <c r="G288" s="748"/>
      <c r="H288" s="749"/>
      <c r="I288" s="25" t="s">
        <v>29</v>
      </c>
      <c r="J288" s="25" t="s">
        <v>48</v>
      </c>
      <c r="K288" s="737"/>
      <c r="L288" s="737"/>
      <c r="M288" s="213"/>
      <c r="N288" s="213"/>
      <c r="O288" s="213"/>
      <c r="P288" s="213"/>
      <c r="Q288" s="213"/>
      <c r="R288" s="213"/>
      <c r="S288" s="213"/>
      <c r="T288" s="213"/>
      <c r="U288" s="213"/>
    </row>
    <row r="289" spans="1:21" ht="14.25" customHeight="1">
      <c r="A289" s="35"/>
      <c r="B289" s="35"/>
      <c r="C289" s="580"/>
      <c r="D289" s="581"/>
      <c r="E289" s="581"/>
      <c r="F289" s="582"/>
      <c r="G289" s="4"/>
      <c r="H289" s="583"/>
      <c r="I289" s="584"/>
      <c r="J289" s="581"/>
      <c r="K289" s="5"/>
      <c r="M289" s="213"/>
      <c r="N289" s="213"/>
      <c r="O289" s="213"/>
      <c r="P289" s="213"/>
      <c r="Q289" s="213"/>
      <c r="R289" s="213"/>
      <c r="S289" s="213"/>
      <c r="T289" s="213"/>
      <c r="U289" s="213"/>
    </row>
    <row r="290" spans="1:21" ht="14.25" customHeight="1">
      <c r="A290" s="753" t="s">
        <v>226</v>
      </c>
      <c r="B290" s="753"/>
      <c r="C290" s="526">
        <f>C322+C356+C382+C404+C419+C432+C444+C469+C488+C509+C520</f>
        <v>63894</v>
      </c>
      <c r="D290" s="485">
        <f>D322+D356+D382+D404+D419+D432+D444+D469+D488+D509+D520</f>
        <v>132145</v>
      </c>
      <c r="E290" s="485">
        <f>E322+E356+E382+E404+E419+E432+E444+E469+E488+E509+E520</f>
        <v>66357</v>
      </c>
      <c r="F290" s="485">
        <f>F322+F356+F382+F404+F419+F432+F444+F469+F488+F509+F520</f>
        <v>65788</v>
      </c>
      <c r="G290" s="467">
        <f>ROUND(E290/F290*100,1)</f>
        <v>100.9</v>
      </c>
      <c r="H290" s="467">
        <f>D290/C290</f>
        <v>2.068191066453814</v>
      </c>
      <c r="I290" s="485">
        <f>I322+I356+I382+I404+I419+I432+I444+I469+I488+I509+I520</f>
        <v>61897</v>
      </c>
      <c r="J290" s="485">
        <f>J322+J356+J382+J404+J419+J432+J444+J469+J488+J509+J520</f>
        <v>136750</v>
      </c>
      <c r="K290" s="468">
        <f>D290-J290</f>
        <v>-4605</v>
      </c>
      <c r="L290" s="469">
        <f>D290/J290*100-100</f>
        <v>-3.367458866544794</v>
      </c>
      <c r="M290" s="213"/>
      <c r="N290" s="213"/>
      <c r="O290" s="213"/>
      <c r="P290" s="213"/>
      <c r="Q290" s="213"/>
      <c r="R290" s="213"/>
      <c r="S290" s="213"/>
      <c r="T290" s="213"/>
      <c r="U290" s="213"/>
    </row>
    <row r="291" spans="1:21" ht="14.25" customHeight="1">
      <c r="A291" s="17"/>
      <c r="B291" s="32"/>
      <c r="C291" s="86"/>
      <c r="D291" s="66"/>
      <c r="E291" s="66"/>
      <c r="F291" s="66"/>
      <c r="G291" s="22"/>
      <c r="H291" s="22"/>
      <c r="I291" s="66"/>
      <c r="J291" s="66"/>
      <c r="K291" s="66"/>
      <c r="L291" s="66"/>
      <c r="M291" s="213"/>
      <c r="N291" s="213"/>
      <c r="O291" s="213"/>
      <c r="P291" s="213"/>
      <c r="Q291" s="213"/>
      <c r="R291" s="213"/>
      <c r="S291" s="213"/>
      <c r="T291" s="213"/>
      <c r="U291" s="213"/>
    </row>
    <row r="292" spans="1:21" ht="14.25" customHeight="1">
      <c r="A292" s="751" t="s">
        <v>49</v>
      </c>
      <c r="B292" s="752"/>
      <c r="C292" s="456">
        <v>261</v>
      </c>
      <c r="D292" s="470">
        <f>+E292+F292</f>
        <v>562</v>
      </c>
      <c r="E292" s="86">
        <v>270</v>
      </c>
      <c r="F292" s="86">
        <v>292</v>
      </c>
      <c r="G292" s="471">
        <f>ROUND(E292/F292*100,1)</f>
        <v>92.5</v>
      </c>
      <c r="H292" s="471">
        <f>D292/C292</f>
        <v>2.153256704980843</v>
      </c>
      <c r="I292" s="585">
        <v>242</v>
      </c>
      <c r="J292" s="586">
        <v>552</v>
      </c>
      <c r="K292" s="472">
        <f>D292-J292</f>
        <v>10</v>
      </c>
      <c r="L292" s="473">
        <f>D292/J292*100-100</f>
        <v>1.8115942028985614</v>
      </c>
      <c r="M292" s="213"/>
      <c r="N292" s="213"/>
      <c r="O292" s="213"/>
      <c r="P292" s="213"/>
      <c r="Q292" s="213"/>
      <c r="R292" s="213"/>
      <c r="S292" s="213"/>
      <c r="T292" s="213"/>
      <c r="U292" s="213"/>
    </row>
    <row r="293" spans="1:21" ht="14.25" customHeight="1">
      <c r="A293" s="751" t="s">
        <v>50</v>
      </c>
      <c r="B293" s="752"/>
      <c r="C293" s="456">
        <v>362</v>
      </c>
      <c r="D293" s="470">
        <f>+E293+F293</f>
        <v>719</v>
      </c>
      <c r="E293" s="86">
        <v>354</v>
      </c>
      <c r="F293" s="86">
        <v>365</v>
      </c>
      <c r="G293" s="471">
        <f>ROUND(E293/F293*100,1)</f>
        <v>97</v>
      </c>
      <c r="H293" s="471">
        <f>D293/C293</f>
        <v>1.9861878453038675</v>
      </c>
      <c r="I293" s="585">
        <v>381</v>
      </c>
      <c r="J293" s="586">
        <v>810</v>
      </c>
      <c r="K293" s="472">
        <f>D293-J293</f>
        <v>-91</v>
      </c>
      <c r="L293" s="473">
        <f>D293/J293*100-100</f>
        <v>-11.23456790123457</v>
      </c>
      <c r="M293" s="213"/>
      <c r="N293" s="213"/>
      <c r="O293" s="213"/>
      <c r="P293" s="213"/>
      <c r="Q293" s="213"/>
      <c r="R293" s="213"/>
      <c r="S293" s="213"/>
      <c r="T293" s="213"/>
      <c r="U293" s="213"/>
    </row>
    <row r="294" spans="1:21" ht="14.25" customHeight="1">
      <c r="A294" s="751" t="s">
        <v>51</v>
      </c>
      <c r="B294" s="752"/>
      <c r="C294" s="456">
        <v>294</v>
      </c>
      <c r="D294" s="470">
        <f>+E294+F294</f>
        <v>656</v>
      </c>
      <c r="E294" s="86">
        <v>333</v>
      </c>
      <c r="F294" s="86">
        <v>323</v>
      </c>
      <c r="G294" s="471">
        <f>ROUND(E294/F294*100,1)</f>
        <v>103.1</v>
      </c>
      <c r="H294" s="471">
        <f>D294/C294</f>
        <v>2.2312925170068025</v>
      </c>
      <c r="I294" s="585">
        <v>295</v>
      </c>
      <c r="J294" s="586">
        <v>693</v>
      </c>
      <c r="K294" s="472">
        <f>D294-J294</f>
        <v>-37</v>
      </c>
      <c r="L294" s="473">
        <f>D294/J294*100-100</f>
        <v>-5.339105339105345</v>
      </c>
      <c r="M294" s="213"/>
      <c r="N294" s="213"/>
      <c r="O294" s="213"/>
      <c r="P294" s="213"/>
      <c r="Q294" s="213"/>
      <c r="R294" s="213"/>
      <c r="S294" s="213"/>
      <c r="T294" s="213"/>
      <c r="U294" s="213"/>
    </row>
    <row r="295" spans="1:21" ht="14.25" customHeight="1">
      <c r="A295" s="17"/>
      <c r="B295" s="32"/>
      <c r="C295" s="456"/>
      <c r="D295" s="86"/>
      <c r="G295" s="86"/>
      <c r="H295" s="474"/>
      <c r="I295" s="524"/>
      <c r="J295" s="335"/>
      <c r="K295" s="86"/>
      <c r="L295" s="86"/>
      <c r="M295" s="213"/>
      <c r="N295" s="213"/>
      <c r="O295" s="213"/>
      <c r="P295" s="213"/>
      <c r="Q295" s="213"/>
      <c r="R295" s="213"/>
      <c r="S295" s="213"/>
      <c r="T295" s="213"/>
      <c r="U295" s="213"/>
    </row>
    <row r="296" spans="1:21" ht="14.25" customHeight="1">
      <c r="A296" s="751" t="s">
        <v>52</v>
      </c>
      <c r="B296" s="752"/>
      <c r="C296" s="456">
        <v>149</v>
      </c>
      <c r="D296" s="470">
        <f>+E296+F296</f>
        <v>286</v>
      </c>
      <c r="E296" s="86">
        <v>146</v>
      </c>
      <c r="F296" s="86">
        <v>140</v>
      </c>
      <c r="G296" s="471">
        <f>ROUND(E296/F296*100,1)</f>
        <v>104.3</v>
      </c>
      <c r="H296" s="471">
        <f>D296/C296</f>
        <v>1.919463087248322</v>
      </c>
      <c r="I296" s="585">
        <v>152</v>
      </c>
      <c r="J296" s="586">
        <v>296</v>
      </c>
      <c r="K296" s="472">
        <f>D296-J296</f>
        <v>-10</v>
      </c>
      <c r="L296" s="473">
        <f>D296/J296*100-100</f>
        <v>-3.378378378378372</v>
      </c>
      <c r="M296" s="213"/>
      <c r="N296" s="213"/>
      <c r="O296" s="213"/>
      <c r="P296" s="213"/>
      <c r="Q296" s="213"/>
      <c r="R296" s="213"/>
      <c r="S296" s="213"/>
      <c r="T296" s="213"/>
      <c r="U296" s="213"/>
    </row>
    <row r="297" spans="1:21" ht="14.25" customHeight="1">
      <c r="A297" s="751" t="s">
        <v>53</v>
      </c>
      <c r="B297" s="752"/>
      <c r="C297" s="456">
        <v>103</v>
      </c>
      <c r="D297" s="470">
        <f>+E297+F297</f>
        <v>170</v>
      </c>
      <c r="E297" s="86">
        <v>85</v>
      </c>
      <c r="F297" s="86">
        <v>85</v>
      </c>
      <c r="G297" s="471">
        <f>ROUND(E297/F297*100,1)</f>
        <v>100</v>
      </c>
      <c r="H297" s="471">
        <f>D297/C297</f>
        <v>1.6504854368932038</v>
      </c>
      <c r="I297" s="585">
        <v>93</v>
      </c>
      <c r="J297" s="586">
        <v>162</v>
      </c>
      <c r="K297" s="472">
        <f>D297-J297</f>
        <v>8</v>
      </c>
      <c r="L297" s="473">
        <f>D297/J297*100-100</f>
        <v>4.938271604938265</v>
      </c>
      <c r="M297" s="213"/>
      <c r="N297" s="213"/>
      <c r="O297" s="213"/>
      <c r="P297" s="213"/>
      <c r="Q297" s="213"/>
      <c r="R297" s="213"/>
      <c r="S297" s="213"/>
      <c r="T297" s="213"/>
      <c r="U297" s="213"/>
    </row>
    <row r="298" spans="1:21" ht="14.25" customHeight="1">
      <c r="A298" s="751" t="s">
        <v>54</v>
      </c>
      <c r="B298" s="752"/>
      <c r="C298" s="456">
        <v>132</v>
      </c>
      <c r="D298" s="470">
        <f>+E298+F298</f>
        <v>330</v>
      </c>
      <c r="E298" s="86">
        <v>155</v>
      </c>
      <c r="F298" s="86">
        <v>175</v>
      </c>
      <c r="G298" s="471">
        <f>ROUND(E298/F298*100,1)</f>
        <v>88.6</v>
      </c>
      <c r="H298" s="471">
        <f>D298/C298</f>
        <v>2.5</v>
      </c>
      <c r="I298" s="585">
        <v>129</v>
      </c>
      <c r="J298" s="586">
        <v>328</v>
      </c>
      <c r="K298" s="472">
        <f>D298-J298</f>
        <v>2</v>
      </c>
      <c r="L298" s="473">
        <f>D298/J298*100-100</f>
        <v>0.6097560975609753</v>
      </c>
      <c r="M298" s="213"/>
      <c r="N298" s="213"/>
      <c r="O298" s="213"/>
      <c r="P298" s="213"/>
      <c r="Q298" s="213"/>
      <c r="R298" s="213"/>
      <c r="S298" s="213"/>
      <c r="T298" s="213"/>
      <c r="U298" s="213"/>
    </row>
    <row r="299" spans="1:21" ht="14.25" customHeight="1">
      <c r="A299" s="17"/>
      <c r="B299" s="32"/>
      <c r="C299" s="456"/>
      <c r="D299" s="86"/>
      <c r="G299" s="86"/>
      <c r="H299" s="474"/>
      <c r="I299" s="524"/>
      <c r="J299" s="335"/>
      <c r="K299" s="86"/>
      <c r="L299" s="86"/>
      <c r="M299" s="213"/>
      <c r="N299" s="213"/>
      <c r="O299" s="213"/>
      <c r="P299" s="213"/>
      <c r="Q299" s="213"/>
      <c r="R299" s="213"/>
      <c r="S299" s="213"/>
      <c r="T299" s="213"/>
      <c r="U299" s="213"/>
    </row>
    <row r="300" spans="1:21" ht="14.25" customHeight="1">
      <c r="A300" s="751" t="s">
        <v>55</v>
      </c>
      <c r="B300" s="752"/>
      <c r="C300" s="456">
        <v>276</v>
      </c>
      <c r="D300" s="470">
        <f>+E300+F300</f>
        <v>518</v>
      </c>
      <c r="E300" s="86">
        <v>252</v>
      </c>
      <c r="F300" s="86">
        <v>266</v>
      </c>
      <c r="G300" s="471">
        <f>ROUND(E300/F300*100,1)</f>
        <v>94.7</v>
      </c>
      <c r="H300" s="471">
        <f>D300/C300</f>
        <v>1.8768115942028984</v>
      </c>
      <c r="I300" s="523">
        <v>279</v>
      </c>
      <c r="J300" s="523">
        <v>554</v>
      </c>
      <c r="K300" s="472">
        <f>D300-J300</f>
        <v>-36</v>
      </c>
      <c r="L300" s="473">
        <f>D300/J300*100-100</f>
        <v>-6.4981949458483825</v>
      </c>
      <c r="M300" s="213"/>
      <c r="N300" s="213"/>
      <c r="O300" s="213"/>
      <c r="P300" s="213"/>
      <c r="Q300" s="213"/>
      <c r="R300" s="213"/>
      <c r="S300" s="213"/>
      <c r="T300" s="213"/>
      <c r="U300" s="213"/>
    </row>
    <row r="301" spans="1:21" ht="14.25" customHeight="1">
      <c r="A301" s="17"/>
      <c r="B301" s="32"/>
      <c r="C301" s="456"/>
      <c r="D301" s="86"/>
      <c r="G301" s="86"/>
      <c r="H301" s="474"/>
      <c r="I301" s="524"/>
      <c r="J301" s="524"/>
      <c r="K301" s="86"/>
      <c r="L301" s="86"/>
      <c r="M301" s="213"/>
      <c r="N301" s="213"/>
      <c r="O301" s="213"/>
      <c r="P301" s="213"/>
      <c r="Q301" s="213"/>
      <c r="R301" s="213"/>
      <c r="S301" s="213"/>
      <c r="T301" s="213"/>
      <c r="U301" s="213"/>
    </row>
    <row r="302" spans="1:21" ht="14.25" customHeight="1">
      <c r="A302" s="751" t="s">
        <v>667</v>
      </c>
      <c r="B302" s="752"/>
      <c r="C302" s="456">
        <v>431</v>
      </c>
      <c r="D302" s="470">
        <f>+E302+F302</f>
        <v>830</v>
      </c>
      <c r="E302" s="86">
        <v>414</v>
      </c>
      <c r="F302" s="86">
        <v>416</v>
      </c>
      <c r="G302" s="471">
        <f>ROUND(E302/F302*100,1)</f>
        <v>99.5</v>
      </c>
      <c r="H302" s="471">
        <f>D302/C302</f>
        <v>1.925754060324826</v>
      </c>
      <c r="I302" s="523">
        <v>423</v>
      </c>
      <c r="J302" s="523">
        <v>885</v>
      </c>
      <c r="K302" s="472">
        <f>D302-J302</f>
        <v>-55</v>
      </c>
      <c r="L302" s="473">
        <f>D302/J302*100-100</f>
        <v>-6.21468926553672</v>
      </c>
      <c r="M302" s="213"/>
      <c r="N302" s="213"/>
      <c r="O302" s="213"/>
      <c r="P302" s="213"/>
      <c r="Q302" s="213"/>
      <c r="R302" s="213"/>
      <c r="S302" s="213"/>
      <c r="T302" s="213"/>
      <c r="U302" s="213"/>
    </row>
    <row r="303" spans="1:21" ht="14.25" customHeight="1">
      <c r="A303" s="17"/>
      <c r="B303" s="32"/>
      <c r="C303" s="456"/>
      <c r="D303" s="86"/>
      <c r="G303" s="86"/>
      <c r="H303" s="474"/>
      <c r="I303" s="524"/>
      <c r="J303" s="524"/>
      <c r="K303" s="86"/>
      <c r="L303" s="86"/>
      <c r="M303" s="213"/>
      <c r="N303" s="213"/>
      <c r="O303" s="213"/>
      <c r="P303" s="213"/>
      <c r="Q303" s="213"/>
      <c r="R303" s="213"/>
      <c r="S303" s="213"/>
      <c r="T303" s="213"/>
      <c r="U303" s="213"/>
    </row>
    <row r="304" spans="1:21" ht="14.25" customHeight="1">
      <c r="A304" s="751" t="s">
        <v>227</v>
      </c>
      <c r="B304" s="752"/>
      <c r="C304" s="456">
        <v>211</v>
      </c>
      <c r="D304" s="470">
        <f>+E304+F304</f>
        <v>410</v>
      </c>
      <c r="E304" s="86">
        <v>206</v>
      </c>
      <c r="F304" s="86">
        <v>204</v>
      </c>
      <c r="G304" s="471">
        <f>ROUND(E304/F304*100,1)</f>
        <v>101</v>
      </c>
      <c r="H304" s="471">
        <f>D304/C304</f>
        <v>1.9431279620853081</v>
      </c>
      <c r="I304" s="523">
        <v>213</v>
      </c>
      <c r="J304" s="523">
        <v>443</v>
      </c>
      <c r="K304" s="472">
        <f>D304-J304</f>
        <v>-33</v>
      </c>
      <c r="L304" s="473">
        <f>D304/J304*100-100</f>
        <v>-7.4492099322799135</v>
      </c>
      <c r="M304" s="213"/>
      <c r="N304" s="213"/>
      <c r="O304" s="213"/>
      <c r="P304" s="213"/>
      <c r="Q304" s="213"/>
      <c r="R304" s="213"/>
      <c r="S304" s="213"/>
      <c r="T304" s="213"/>
      <c r="U304" s="213"/>
    </row>
    <row r="305" spans="1:21" ht="14.25" customHeight="1">
      <c r="A305" s="17"/>
      <c r="B305" s="32"/>
      <c r="C305" s="456"/>
      <c r="D305" s="86"/>
      <c r="G305" s="86"/>
      <c r="H305" s="474"/>
      <c r="I305" s="524"/>
      <c r="J305" s="524"/>
      <c r="K305" s="86"/>
      <c r="L305" s="86"/>
      <c r="M305" s="213"/>
      <c r="N305" s="213"/>
      <c r="O305" s="213"/>
      <c r="P305" s="213"/>
      <c r="Q305" s="213"/>
      <c r="R305" s="213"/>
      <c r="S305" s="213"/>
      <c r="T305" s="213"/>
      <c r="U305" s="213"/>
    </row>
    <row r="306" spans="1:21" ht="14.25" customHeight="1">
      <c r="A306" s="751" t="s">
        <v>228</v>
      </c>
      <c r="B306" s="752"/>
      <c r="C306" s="456">
        <v>125</v>
      </c>
      <c r="D306" s="470">
        <f>+E306+F306</f>
        <v>221</v>
      </c>
      <c r="E306" s="86">
        <v>103</v>
      </c>
      <c r="F306" s="86">
        <v>118</v>
      </c>
      <c r="G306" s="471">
        <f>ROUND(E306/F306*100,1)</f>
        <v>87.3</v>
      </c>
      <c r="H306" s="471">
        <f>D306/C306</f>
        <v>1.768</v>
      </c>
      <c r="I306" s="523">
        <v>133</v>
      </c>
      <c r="J306" s="523">
        <v>256</v>
      </c>
      <c r="K306" s="472">
        <f>D306-J306</f>
        <v>-35</v>
      </c>
      <c r="L306" s="473">
        <f>D306/J306*100-100</f>
        <v>-13.671875</v>
      </c>
      <c r="M306" s="213"/>
      <c r="N306" s="213"/>
      <c r="O306" s="213"/>
      <c r="P306" s="213"/>
      <c r="Q306" s="213"/>
      <c r="R306" s="213"/>
      <c r="S306" s="213"/>
      <c r="T306" s="213"/>
      <c r="U306" s="213"/>
    </row>
    <row r="307" spans="1:21" ht="14.25" customHeight="1">
      <c r="A307" s="17"/>
      <c r="B307" s="32"/>
      <c r="C307" s="456"/>
      <c r="D307" s="86"/>
      <c r="G307" s="86"/>
      <c r="H307" s="474"/>
      <c r="I307" s="524"/>
      <c r="J307" s="524"/>
      <c r="K307" s="86"/>
      <c r="L307" s="86"/>
      <c r="M307" s="213"/>
      <c r="N307" s="213"/>
      <c r="O307" s="213"/>
      <c r="P307" s="213"/>
      <c r="Q307" s="213"/>
      <c r="R307" s="213"/>
      <c r="S307" s="213"/>
      <c r="T307" s="213"/>
      <c r="U307" s="213"/>
    </row>
    <row r="308" spans="1:21" ht="14.25" customHeight="1">
      <c r="A308" s="751" t="s">
        <v>56</v>
      </c>
      <c r="B308" s="752"/>
      <c r="C308" s="456">
        <v>181</v>
      </c>
      <c r="D308" s="470">
        <f>+E308+F308</f>
        <v>414</v>
      </c>
      <c r="E308" s="86">
        <v>213</v>
      </c>
      <c r="F308" s="86">
        <v>201</v>
      </c>
      <c r="G308" s="471">
        <f>ROUND(E308/F308*100,1)</f>
        <v>106</v>
      </c>
      <c r="H308" s="471">
        <f>D308/C308</f>
        <v>2.287292817679558</v>
      </c>
      <c r="I308" s="523">
        <v>175</v>
      </c>
      <c r="J308" s="523">
        <v>430</v>
      </c>
      <c r="K308" s="472">
        <f>D308-J308</f>
        <v>-16</v>
      </c>
      <c r="L308" s="473">
        <f>D308/J308*100-100</f>
        <v>-3.720930232558146</v>
      </c>
      <c r="M308" s="213"/>
      <c r="N308" s="213"/>
      <c r="O308" s="213"/>
      <c r="P308" s="213"/>
      <c r="Q308" s="213"/>
      <c r="R308" s="213"/>
      <c r="S308" s="213"/>
      <c r="T308" s="213"/>
      <c r="U308" s="213"/>
    </row>
    <row r="309" spans="1:21" ht="14.25" customHeight="1">
      <c r="A309" s="17"/>
      <c r="B309" s="32"/>
      <c r="C309" s="456"/>
      <c r="D309" s="86"/>
      <c r="G309" s="86"/>
      <c r="H309" s="474"/>
      <c r="I309" s="524"/>
      <c r="J309" s="524"/>
      <c r="K309" s="86"/>
      <c r="L309" s="86"/>
      <c r="M309" s="213"/>
      <c r="N309" s="213"/>
      <c r="O309" s="213"/>
      <c r="P309" s="213"/>
      <c r="Q309" s="213"/>
      <c r="R309" s="213"/>
      <c r="S309" s="213"/>
      <c r="T309" s="213"/>
      <c r="U309" s="213"/>
    </row>
    <row r="310" spans="1:21" ht="14.25" customHeight="1">
      <c r="A310" s="751" t="s">
        <v>57</v>
      </c>
      <c r="B310" s="752"/>
      <c r="C310" s="456">
        <v>421</v>
      </c>
      <c r="D310" s="470">
        <f>+E310+F310</f>
        <v>854</v>
      </c>
      <c r="E310" s="86">
        <v>414</v>
      </c>
      <c r="F310" s="86">
        <v>440</v>
      </c>
      <c r="G310" s="471">
        <f>ROUND(E310/F310*100,1)</f>
        <v>94.1</v>
      </c>
      <c r="H310" s="471">
        <f>D310/C310</f>
        <v>2.0285035629453683</v>
      </c>
      <c r="I310" s="523">
        <v>451</v>
      </c>
      <c r="J310" s="523">
        <v>987</v>
      </c>
      <c r="K310" s="472">
        <f>D310-J310</f>
        <v>-133</v>
      </c>
      <c r="L310" s="473">
        <f>D310/J310*100-100</f>
        <v>-13.475177304964532</v>
      </c>
      <c r="M310" s="213"/>
      <c r="N310" s="213"/>
      <c r="O310" s="213"/>
      <c r="P310" s="213"/>
      <c r="Q310" s="213"/>
      <c r="R310" s="213"/>
      <c r="S310" s="213"/>
      <c r="T310" s="213"/>
      <c r="U310" s="213"/>
    </row>
    <row r="311" spans="1:21" ht="14.25" customHeight="1">
      <c r="A311" s="17"/>
      <c r="B311" s="32"/>
      <c r="C311" s="86"/>
      <c r="D311" s="86"/>
      <c r="E311" s="86"/>
      <c r="F311" s="86"/>
      <c r="G311" s="86"/>
      <c r="H311" s="474"/>
      <c r="I311" s="524"/>
      <c r="J311" s="524"/>
      <c r="K311" s="86"/>
      <c r="L311" s="86"/>
      <c r="M311" s="213"/>
      <c r="N311" s="213"/>
      <c r="O311" s="213"/>
      <c r="P311" s="213"/>
      <c r="Q311" s="213"/>
      <c r="R311" s="213"/>
      <c r="S311" s="213"/>
      <c r="T311" s="213"/>
      <c r="U311" s="213"/>
    </row>
    <row r="312" spans="1:21" ht="14.25" customHeight="1">
      <c r="A312" s="751" t="s">
        <v>58</v>
      </c>
      <c r="B312" s="752"/>
      <c r="C312" s="456">
        <v>504</v>
      </c>
      <c r="D312" s="470">
        <f>+E312+F312</f>
        <v>1047</v>
      </c>
      <c r="E312" s="86">
        <v>527</v>
      </c>
      <c r="F312" s="86">
        <v>520</v>
      </c>
      <c r="G312" s="471">
        <f>ROUND(E312/F312*100,1)</f>
        <v>101.3</v>
      </c>
      <c r="H312" s="471">
        <f>D312/C312</f>
        <v>2.0773809523809526</v>
      </c>
      <c r="I312" s="523">
        <v>514</v>
      </c>
      <c r="J312" s="523">
        <v>1121</v>
      </c>
      <c r="K312" s="472">
        <f>D312-J312</f>
        <v>-74</v>
      </c>
      <c r="L312" s="473">
        <f>D312/J312*100-100</f>
        <v>-6.601248884924175</v>
      </c>
      <c r="M312" s="213"/>
      <c r="N312" s="213"/>
      <c r="O312" s="213"/>
      <c r="P312" s="213"/>
      <c r="Q312" s="213"/>
      <c r="R312" s="213"/>
      <c r="S312" s="213"/>
      <c r="T312" s="213"/>
      <c r="U312" s="213"/>
    </row>
    <row r="313" spans="1:21" ht="14.25" customHeight="1">
      <c r="A313" s="17"/>
      <c r="B313" s="32"/>
      <c r="C313" s="86"/>
      <c r="D313" s="86"/>
      <c r="E313" s="86"/>
      <c r="F313" s="86"/>
      <c r="G313" s="86"/>
      <c r="H313" s="474"/>
      <c r="I313" s="524"/>
      <c r="J313" s="524"/>
      <c r="K313" s="86"/>
      <c r="L313" s="86"/>
      <c r="M313" s="213"/>
      <c r="N313" s="213"/>
      <c r="O313" s="213"/>
      <c r="P313" s="213"/>
      <c r="Q313" s="213"/>
      <c r="R313" s="213"/>
      <c r="S313" s="213"/>
      <c r="T313" s="213"/>
      <c r="U313" s="213"/>
    </row>
    <row r="314" spans="1:21" ht="14.25" customHeight="1">
      <c r="A314" s="751" t="s">
        <v>59</v>
      </c>
      <c r="B314" s="752"/>
      <c r="C314" s="456">
        <v>303</v>
      </c>
      <c r="D314" s="470">
        <f>+E314+F314</f>
        <v>573</v>
      </c>
      <c r="E314" s="86">
        <v>284</v>
      </c>
      <c r="F314" s="86">
        <v>289</v>
      </c>
      <c r="G314" s="471">
        <f>ROUND(E314/F314*100,1)</f>
        <v>98.3</v>
      </c>
      <c r="H314" s="471">
        <f>D314/C314</f>
        <v>1.891089108910891</v>
      </c>
      <c r="I314" s="523">
        <v>317</v>
      </c>
      <c r="J314" s="523">
        <v>645</v>
      </c>
      <c r="K314" s="472">
        <f>D314-J314</f>
        <v>-72</v>
      </c>
      <c r="L314" s="473">
        <f>D314/J314*100-100</f>
        <v>-11.162790697674424</v>
      </c>
      <c r="M314" s="213"/>
      <c r="N314" s="213"/>
      <c r="O314" s="213"/>
      <c r="P314" s="213"/>
      <c r="Q314" s="213"/>
      <c r="R314" s="213"/>
      <c r="S314" s="213"/>
      <c r="T314" s="213"/>
      <c r="U314" s="213"/>
    </row>
    <row r="315" spans="1:21" ht="14.25" customHeight="1">
      <c r="A315" s="17"/>
      <c r="B315" s="32"/>
      <c r="C315" s="86"/>
      <c r="D315" s="86"/>
      <c r="E315" s="86"/>
      <c r="F315" s="86"/>
      <c r="G315" s="86"/>
      <c r="H315" s="474"/>
      <c r="I315" s="524"/>
      <c r="J315" s="524"/>
      <c r="K315" s="86"/>
      <c r="L315" s="86"/>
      <c r="M315" s="213"/>
      <c r="N315" s="213"/>
      <c r="O315" s="213"/>
      <c r="P315" s="213"/>
      <c r="Q315" s="213"/>
      <c r="R315" s="213"/>
      <c r="S315" s="213"/>
      <c r="T315" s="213"/>
      <c r="U315" s="213"/>
    </row>
    <row r="316" spans="1:21" ht="14.25" customHeight="1">
      <c r="A316" s="751" t="s">
        <v>60</v>
      </c>
      <c r="B316" s="752"/>
      <c r="C316" s="456">
        <v>507</v>
      </c>
      <c r="D316" s="470">
        <f>+E316+F316</f>
        <v>1021</v>
      </c>
      <c r="E316" s="86">
        <v>503</v>
      </c>
      <c r="F316" s="86">
        <v>518</v>
      </c>
      <c r="G316" s="471">
        <f>ROUND(E316/F316*100,1)</f>
        <v>97.1</v>
      </c>
      <c r="H316" s="471">
        <f>D316/C316</f>
        <v>2.0138067061143983</v>
      </c>
      <c r="I316" s="523">
        <v>518</v>
      </c>
      <c r="J316" s="523">
        <v>1123</v>
      </c>
      <c r="K316" s="472">
        <f>D316-J316</f>
        <v>-102</v>
      </c>
      <c r="L316" s="473">
        <f>D316/J316*100-100</f>
        <v>-9.08281389136242</v>
      </c>
      <c r="M316" s="213"/>
      <c r="N316" s="213"/>
      <c r="O316" s="213"/>
      <c r="P316" s="213"/>
      <c r="Q316" s="213"/>
      <c r="R316" s="213"/>
      <c r="S316" s="213"/>
      <c r="T316" s="213"/>
      <c r="U316" s="213"/>
    </row>
    <row r="317" spans="1:21" ht="14.25" customHeight="1">
      <c r="A317" s="17"/>
      <c r="B317" s="32"/>
      <c r="C317" s="86"/>
      <c r="D317" s="86"/>
      <c r="E317" s="86"/>
      <c r="F317" s="86"/>
      <c r="G317" s="86"/>
      <c r="H317" s="474"/>
      <c r="I317" s="524"/>
      <c r="J317" s="524"/>
      <c r="K317" s="86"/>
      <c r="L317" s="86"/>
      <c r="M317" s="213"/>
      <c r="N317" s="213"/>
      <c r="O317" s="213"/>
      <c r="P317" s="213"/>
      <c r="Q317" s="213"/>
      <c r="R317" s="213"/>
      <c r="S317" s="213"/>
      <c r="T317" s="213"/>
      <c r="U317" s="213"/>
    </row>
    <row r="318" spans="1:21" ht="14.25" customHeight="1">
      <c r="A318" s="751" t="s">
        <v>61</v>
      </c>
      <c r="B318" s="752"/>
      <c r="C318" s="456">
        <v>205</v>
      </c>
      <c r="D318" s="470">
        <f>+E318+F318</f>
        <v>403</v>
      </c>
      <c r="E318" s="86">
        <v>200</v>
      </c>
      <c r="F318" s="86">
        <v>203</v>
      </c>
      <c r="G318" s="471">
        <f>ROUND(E318/F318*100,1)</f>
        <v>98.5</v>
      </c>
      <c r="H318" s="471">
        <f>D318/C318</f>
        <v>1.9658536585365853</v>
      </c>
      <c r="I318" s="585">
        <v>214</v>
      </c>
      <c r="J318" s="586">
        <v>457</v>
      </c>
      <c r="K318" s="472">
        <f>D318-J318</f>
        <v>-54</v>
      </c>
      <c r="L318" s="473">
        <f>D318/J318*100-100</f>
        <v>-11.816192560175054</v>
      </c>
      <c r="M318" s="213"/>
      <c r="N318" s="213"/>
      <c r="O318" s="213"/>
      <c r="P318" s="213"/>
      <c r="Q318" s="213"/>
      <c r="R318" s="213"/>
      <c r="S318" s="213"/>
      <c r="T318" s="213"/>
      <c r="U318" s="213"/>
    </row>
    <row r="319" spans="1:21" ht="14.25" customHeight="1">
      <c r="A319" s="751" t="s">
        <v>62</v>
      </c>
      <c r="B319" s="752"/>
      <c r="C319" s="456">
        <v>254</v>
      </c>
      <c r="D319" s="470">
        <f>+E319+F319</f>
        <v>528</v>
      </c>
      <c r="E319" s="86">
        <v>262</v>
      </c>
      <c r="F319" s="86">
        <v>266</v>
      </c>
      <c r="G319" s="471">
        <f>ROUND(E319/F319*100,1)</f>
        <v>98.5</v>
      </c>
      <c r="H319" s="471">
        <f>D319/C319</f>
        <v>2.078740157480315</v>
      </c>
      <c r="I319" s="585">
        <v>272</v>
      </c>
      <c r="J319" s="586">
        <v>624</v>
      </c>
      <c r="K319" s="472">
        <f>D319-J319</f>
        <v>-96</v>
      </c>
      <c r="L319" s="473">
        <f>D319/J319*100-100</f>
        <v>-15.384615384615387</v>
      </c>
      <c r="M319" s="213"/>
      <c r="N319" s="213"/>
      <c r="O319" s="213"/>
      <c r="P319" s="213"/>
      <c r="Q319" s="213"/>
      <c r="R319" s="213"/>
      <c r="S319" s="213"/>
      <c r="T319" s="213"/>
      <c r="U319" s="213"/>
    </row>
    <row r="320" spans="1:21" ht="14.25" customHeight="1">
      <c r="A320" s="751" t="s">
        <v>63</v>
      </c>
      <c r="B320" s="752"/>
      <c r="C320" s="456">
        <v>305</v>
      </c>
      <c r="D320" s="470">
        <f>+E320+F320</f>
        <v>721</v>
      </c>
      <c r="E320" s="86">
        <v>364</v>
      </c>
      <c r="F320" s="86">
        <v>357</v>
      </c>
      <c r="G320" s="471">
        <f>ROUND(E320/F320*100,1)</f>
        <v>102</v>
      </c>
      <c r="H320" s="471">
        <f>D320/C320</f>
        <v>2.363934426229508</v>
      </c>
      <c r="I320" s="585">
        <v>306</v>
      </c>
      <c r="J320" s="586">
        <v>758</v>
      </c>
      <c r="K320" s="472">
        <f>D320-J320</f>
        <v>-37</v>
      </c>
      <c r="L320" s="473">
        <f>D320/J320*100-100</f>
        <v>-4.881266490765171</v>
      </c>
      <c r="M320" s="213"/>
      <c r="N320" s="213"/>
      <c r="O320" s="213"/>
      <c r="P320" s="213"/>
      <c r="Q320" s="213"/>
      <c r="R320" s="213"/>
      <c r="S320" s="213"/>
      <c r="T320" s="213"/>
      <c r="U320" s="213"/>
    </row>
    <row r="321" spans="1:21" ht="14.25" customHeight="1">
      <c r="A321" s="17"/>
      <c r="B321" s="32"/>
      <c r="C321" s="111"/>
      <c r="D321" s="66"/>
      <c r="E321" s="66"/>
      <c r="F321" s="66"/>
      <c r="G321" s="66"/>
      <c r="H321" s="475"/>
      <c r="I321" s="66"/>
      <c r="J321" s="66"/>
      <c r="K321" s="66"/>
      <c r="L321" s="66"/>
      <c r="M321" s="213"/>
      <c r="N321" s="213"/>
      <c r="O321" s="213"/>
      <c r="P321" s="213"/>
      <c r="Q321" s="213"/>
      <c r="R321" s="213"/>
      <c r="S321" s="213"/>
      <c r="T321" s="213"/>
      <c r="U321" s="213"/>
    </row>
    <row r="322" spans="1:21" ht="14.25" customHeight="1">
      <c r="A322" s="753" t="s">
        <v>64</v>
      </c>
      <c r="B322" s="754"/>
      <c r="C322" s="526">
        <f>SUM(C292:C321)</f>
        <v>5024</v>
      </c>
      <c r="D322" s="466">
        <f>SUM(D292:D320)</f>
        <v>10263</v>
      </c>
      <c r="E322" s="466">
        <f>SUM(E292:E321)</f>
        <v>5085</v>
      </c>
      <c r="F322" s="466">
        <f>SUM(F292:F321)</f>
        <v>5178</v>
      </c>
      <c r="G322" s="467">
        <f>ROUND(E322/F322*100,1)</f>
        <v>98.2</v>
      </c>
      <c r="H322" s="467">
        <f>D322/C322</f>
        <v>2.042794585987261</v>
      </c>
      <c r="I322" s="466">
        <f>SUM(I292:I320)</f>
        <v>5107</v>
      </c>
      <c r="J322" s="466">
        <f>SUM(J292:J320)</f>
        <v>11124</v>
      </c>
      <c r="K322" s="468">
        <f>D322-J322</f>
        <v>-861</v>
      </c>
      <c r="L322" s="469">
        <f>D322/J322*100-100</f>
        <v>-7.740021574973028</v>
      </c>
      <c r="M322" s="213"/>
      <c r="N322" s="213"/>
      <c r="O322" s="213"/>
      <c r="P322" s="213"/>
      <c r="Q322" s="213"/>
      <c r="R322" s="213"/>
      <c r="S322" s="213"/>
      <c r="T322" s="213"/>
      <c r="U322" s="213"/>
    </row>
    <row r="323" spans="1:21" ht="14.25" customHeight="1">
      <c r="A323" s="17"/>
      <c r="B323" s="32"/>
      <c r="C323" s="111"/>
      <c r="D323" s="476"/>
      <c r="E323" s="476"/>
      <c r="F323" s="476"/>
      <c r="G323" s="477" t="s">
        <v>668</v>
      </c>
      <c r="H323" s="477" t="s">
        <v>668</v>
      </c>
      <c r="I323" s="66"/>
      <c r="J323" s="66"/>
      <c r="K323" s="66"/>
      <c r="L323" s="66"/>
      <c r="M323" s="213"/>
      <c r="N323" s="213"/>
      <c r="O323" s="213"/>
      <c r="P323" s="213"/>
      <c r="Q323" s="213"/>
      <c r="R323" s="213"/>
      <c r="S323" s="213"/>
      <c r="T323" s="213"/>
      <c r="U323" s="213"/>
    </row>
    <row r="324" spans="1:21" ht="14.25" customHeight="1">
      <c r="A324" s="751" t="s">
        <v>65</v>
      </c>
      <c r="B324" s="752"/>
      <c r="C324" s="103">
        <v>225</v>
      </c>
      <c r="D324" s="470">
        <f>+E324+F324</f>
        <v>519</v>
      </c>
      <c r="E324" s="86">
        <v>257</v>
      </c>
      <c r="F324" s="86">
        <v>262</v>
      </c>
      <c r="G324" s="471">
        <f>ROUND(E324/F324*100,1)</f>
        <v>98.1</v>
      </c>
      <c r="H324" s="471">
        <f>D324/C324</f>
        <v>2.3066666666666666</v>
      </c>
      <c r="I324" s="587">
        <v>236</v>
      </c>
      <c r="J324" s="588">
        <v>559</v>
      </c>
      <c r="K324" s="472">
        <f>D324-J324</f>
        <v>-40</v>
      </c>
      <c r="L324" s="473">
        <f>D324/J324*100-100</f>
        <v>-7.1556350626118075</v>
      </c>
      <c r="M324" s="213"/>
      <c r="N324" s="213"/>
      <c r="O324" s="213"/>
      <c r="P324" s="213"/>
      <c r="Q324" s="213"/>
      <c r="R324" s="213"/>
      <c r="S324" s="213"/>
      <c r="T324" s="213"/>
      <c r="U324" s="213"/>
    </row>
    <row r="325" spans="1:21" ht="14.25" customHeight="1">
      <c r="A325" s="751" t="s">
        <v>66</v>
      </c>
      <c r="B325" s="752"/>
      <c r="C325" s="103">
        <v>369</v>
      </c>
      <c r="D325" s="470">
        <f>+E325+F325</f>
        <v>752</v>
      </c>
      <c r="E325" s="86">
        <v>385</v>
      </c>
      <c r="F325" s="86">
        <v>367</v>
      </c>
      <c r="G325" s="471">
        <f>ROUND(E325/F325*100,1)</f>
        <v>104.9</v>
      </c>
      <c r="H325" s="471">
        <f>D325/C325</f>
        <v>2.037940379403794</v>
      </c>
      <c r="I325" s="587">
        <v>365</v>
      </c>
      <c r="J325" s="588">
        <v>823</v>
      </c>
      <c r="K325" s="472">
        <f>D325-J325</f>
        <v>-71</v>
      </c>
      <c r="L325" s="473">
        <f>D325/J325*100-100</f>
        <v>-8.626974483596598</v>
      </c>
      <c r="M325" s="213"/>
      <c r="N325" s="213"/>
      <c r="O325" s="213"/>
      <c r="P325" s="213"/>
      <c r="Q325" s="213"/>
      <c r="R325" s="213"/>
      <c r="S325" s="213"/>
      <c r="T325" s="213"/>
      <c r="U325" s="213"/>
    </row>
    <row r="326" spans="1:21" ht="14.25" customHeight="1">
      <c r="A326" s="751" t="s">
        <v>67</v>
      </c>
      <c r="B326" s="752"/>
      <c r="C326" s="103">
        <v>207</v>
      </c>
      <c r="D326" s="470">
        <f>+E326+F326</f>
        <v>495</v>
      </c>
      <c r="E326" s="86">
        <v>242</v>
      </c>
      <c r="F326" s="86">
        <v>253</v>
      </c>
      <c r="G326" s="471">
        <f>ROUND(E326/F326*100,1)</f>
        <v>95.7</v>
      </c>
      <c r="H326" s="471">
        <f>D326/C326</f>
        <v>2.391304347826087</v>
      </c>
      <c r="I326" s="587">
        <v>210</v>
      </c>
      <c r="J326" s="588">
        <v>539</v>
      </c>
      <c r="K326" s="472">
        <f>D326-J326</f>
        <v>-44</v>
      </c>
      <c r="L326" s="473">
        <f>D326/J326*100-100</f>
        <v>-8.16326530612244</v>
      </c>
      <c r="M326" s="213"/>
      <c r="N326" s="213"/>
      <c r="O326" s="213"/>
      <c r="P326" s="213"/>
      <c r="Q326" s="213"/>
      <c r="R326" s="213"/>
      <c r="S326" s="213"/>
      <c r="T326" s="213"/>
      <c r="U326" s="213"/>
    </row>
    <row r="327" spans="1:21" ht="14.25" customHeight="1">
      <c r="A327" s="17"/>
      <c r="B327" s="32"/>
      <c r="D327" s="86"/>
      <c r="G327" s="66"/>
      <c r="H327" s="475"/>
      <c r="I327" s="523"/>
      <c r="J327" s="524"/>
      <c r="K327" s="66"/>
      <c r="L327" s="66"/>
      <c r="M327" s="219"/>
      <c r="N327" s="213"/>
      <c r="O327" s="213"/>
      <c r="P327" s="213"/>
      <c r="Q327" s="213"/>
      <c r="R327" s="213"/>
      <c r="S327" s="213"/>
      <c r="T327" s="213"/>
      <c r="U327" s="213"/>
    </row>
    <row r="328" spans="1:21" ht="14.25" customHeight="1">
      <c r="A328" s="751" t="s">
        <v>68</v>
      </c>
      <c r="B328" s="752"/>
      <c r="C328" s="103">
        <v>719</v>
      </c>
      <c r="D328" s="470">
        <f aca="true" t="shared" si="9" ref="D328:D336">+E328+F328</f>
        <v>1366</v>
      </c>
      <c r="E328" s="86">
        <v>681</v>
      </c>
      <c r="F328" s="66">
        <v>685</v>
      </c>
      <c r="G328" s="471">
        <f aca="true" t="shared" si="10" ref="G328:G336">ROUND(E328/F328*100,1)</f>
        <v>99.4</v>
      </c>
      <c r="H328" s="471">
        <f aca="true" t="shared" si="11" ref="H328:H336">D328/C328</f>
        <v>1.8998609179415855</v>
      </c>
      <c r="I328" s="587">
        <v>686</v>
      </c>
      <c r="J328" s="588">
        <v>1400</v>
      </c>
      <c r="K328" s="472">
        <f aca="true" t="shared" si="12" ref="K328:K336">D328-J328</f>
        <v>-34</v>
      </c>
      <c r="L328" s="473">
        <f>D328/J328*100-100</f>
        <v>-2.4285714285714306</v>
      </c>
      <c r="M328" s="213"/>
      <c r="N328" s="213"/>
      <c r="O328" s="213"/>
      <c r="P328" s="213"/>
      <c r="Q328" s="213"/>
      <c r="R328" s="213"/>
      <c r="S328" s="213"/>
      <c r="T328" s="213"/>
      <c r="U328" s="213"/>
    </row>
    <row r="329" spans="1:21" ht="14.25" customHeight="1">
      <c r="A329" s="751" t="s">
        <v>215</v>
      </c>
      <c r="B329" s="752"/>
      <c r="C329" s="103">
        <v>734</v>
      </c>
      <c r="D329" s="470">
        <f t="shared" si="9"/>
        <v>1636</v>
      </c>
      <c r="E329" s="86">
        <v>814</v>
      </c>
      <c r="F329" s="86">
        <v>822</v>
      </c>
      <c r="G329" s="471">
        <f t="shared" si="10"/>
        <v>99</v>
      </c>
      <c r="H329" s="471">
        <f t="shared" si="11"/>
        <v>2.2288828337874658</v>
      </c>
      <c r="I329" s="587">
        <v>728</v>
      </c>
      <c r="J329" s="588">
        <v>1745</v>
      </c>
      <c r="K329" s="472">
        <f t="shared" si="12"/>
        <v>-109</v>
      </c>
      <c r="L329" s="473">
        <f aca="true" t="shared" si="13" ref="L329:L336">D329/J329*100-100</f>
        <v>-6.246418338108882</v>
      </c>
      <c r="M329" s="213"/>
      <c r="N329" s="213"/>
      <c r="O329" s="213"/>
      <c r="P329" s="213"/>
      <c r="Q329" s="213"/>
      <c r="R329" s="213"/>
      <c r="S329" s="213"/>
      <c r="T329" s="213"/>
      <c r="U329" s="213"/>
    </row>
    <row r="330" spans="1:21" ht="14.25" customHeight="1">
      <c r="A330" s="751" t="s">
        <v>69</v>
      </c>
      <c r="B330" s="752"/>
      <c r="C330" s="103">
        <v>401</v>
      </c>
      <c r="D330" s="470">
        <f t="shared" si="9"/>
        <v>959</v>
      </c>
      <c r="E330" s="86">
        <v>490</v>
      </c>
      <c r="F330" s="86">
        <v>469</v>
      </c>
      <c r="G330" s="471">
        <f t="shared" si="10"/>
        <v>104.5</v>
      </c>
      <c r="H330" s="471">
        <f t="shared" si="11"/>
        <v>2.3915211970074814</v>
      </c>
      <c r="I330" s="587">
        <v>388</v>
      </c>
      <c r="J330" s="588">
        <v>1029</v>
      </c>
      <c r="K330" s="472">
        <f t="shared" si="12"/>
        <v>-70</v>
      </c>
      <c r="L330" s="473">
        <f t="shared" si="13"/>
        <v>-6.802721088435376</v>
      </c>
      <c r="M330" s="213"/>
      <c r="N330" s="213"/>
      <c r="O330" s="213"/>
      <c r="P330" s="213"/>
      <c r="Q330" s="213"/>
      <c r="R330" s="213"/>
      <c r="S330" s="213"/>
      <c r="T330" s="213"/>
      <c r="U330" s="213"/>
    </row>
    <row r="331" spans="1:21" ht="14.25" customHeight="1">
      <c r="A331" s="751" t="s">
        <v>70</v>
      </c>
      <c r="B331" s="752"/>
      <c r="C331" s="103">
        <v>793</v>
      </c>
      <c r="D331" s="470">
        <f t="shared" si="9"/>
        <v>1661</v>
      </c>
      <c r="E331" s="86">
        <v>781</v>
      </c>
      <c r="F331" s="86">
        <v>880</v>
      </c>
      <c r="G331" s="471">
        <f t="shared" si="10"/>
        <v>88.8</v>
      </c>
      <c r="H331" s="471">
        <f t="shared" si="11"/>
        <v>2.094577553593947</v>
      </c>
      <c r="I331" s="589">
        <v>799</v>
      </c>
      <c r="J331" s="588">
        <v>1811</v>
      </c>
      <c r="K331" s="472">
        <f t="shared" si="12"/>
        <v>-150</v>
      </c>
      <c r="L331" s="473">
        <f t="shared" si="13"/>
        <v>-8.282716731087788</v>
      </c>
      <c r="M331" s="213"/>
      <c r="N331" s="213"/>
      <c r="O331" s="213"/>
      <c r="P331" s="213"/>
      <c r="Q331" s="213"/>
      <c r="R331" s="213"/>
      <c r="S331" s="213"/>
      <c r="T331" s="213"/>
      <c r="U331" s="213"/>
    </row>
    <row r="332" spans="1:21" ht="14.25" customHeight="1">
      <c r="A332" s="751" t="s">
        <v>71</v>
      </c>
      <c r="B332" s="752"/>
      <c r="C332" s="103">
        <v>529</v>
      </c>
      <c r="D332" s="470">
        <f t="shared" si="9"/>
        <v>1039</v>
      </c>
      <c r="E332" s="86">
        <v>501</v>
      </c>
      <c r="F332" s="86">
        <v>538</v>
      </c>
      <c r="G332" s="471">
        <f t="shared" si="10"/>
        <v>93.1</v>
      </c>
      <c r="H332" s="471">
        <f t="shared" si="11"/>
        <v>1.9640831758034027</v>
      </c>
      <c r="I332" s="587">
        <v>525</v>
      </c>
      <c r="J332" s="588">
        <v>1081</v>
      </c>
      <c r="K332" s="472">
        <f t="shared" si="12"/>
        <v>-42</v>
      </c>
      <c r="L332" s="473">
        <f t="shared" si="13"/>
        <v>-3.885291396854768</v>
      </c>
      <c r="M332" s="213"/>
      <c r="N332" s="213"/>
      <c r="O332" s="213"/>
      <c r="P332" s="213"/>
      <c r="Q332" s="213"/>
      <c r="R332" s="213"/>
      <c r="S332" s="213"/>
      <c r="T332" s="213"/>
      <c r="U332" s="213"/>
    </row>
    <row r="333" spans="1:21" ht="14.25" customHeight="1">
      <c r="A333" s="751" t="s">
        <v>72</v>
      </c>
      <c r="B333" s="752"/>
      <c r="C333" s="103">
        <v>218</v>
      </c>
      <c r="D333" s="470">
        <f t="shared" si="9"/>
        <v>446</v>
      </c>
      <c r="E333" s="86">
        <v>209</v>
      </c>
      <c r="F333" s="86">
        <v>237</v>
      </c>
      <c r="G333" s="471">
        <f t="shared" si="10"/>
        <v>88.2</v>
      </c>
      <c r="H333" s="471">
        <f t="shared" si="11"/>
        <v>2.0458715596330275</v>
      </c>
      <c r="I333" s="587">
        <v>258</v>
      </c>
      <c r="J333" s="588">
        <v>521</v>
      </c>
      <c r="K333" s="472">
        <f t="shared" si="12"/>
        <v>-75</v>
      </c>
      <c r="L333" s="473">
        <f t="shared" si="13"/>
        <v>-14.395393474088294</v>
      </c>
      <c r="M333" s="213"/>
      <c r="N333" s="213"/>
      <c r="O333" s="213"/>
      <c r="P333" s="213"/>
      <c r="Q333" s="213"/>
      <c r="R333" s="213"/>
      <c r="S333" s="213"/>
      <c r="T333" s="213"/>
      <c r="U333" s="213"/>
    </row>
    <row r="334" spans="1:21" ht="14.25" customHeight="1">
      <c r="A334" s="751" t="s">
        <v>73</v>
      </c>
      <c r="B334" s="752"/>
      <c r="C334" s="103">
        <v>494</v>
      </c>
      <c r="D334" s="470">
        <f t="shared" si="9"/>
        <v>922</v>
      </c>
      <c r="E334" s="86">
        <v>500</v>
      </c>
      <c r="F334" s="86">
        <v>422</v>
      </c>
      <c r="G334" s="471">
        <f t="shared" si="10"/>
        <v>118.5</v>
      </c>
      <c r="H334" s="471">
        <f t="shared" si="11"/>
        <v>1.8663967611336032</v>
      </c>
      <c r="I334" s="587">
        <v>488</v>
      </c>
      <c r="J334" s="588">
        <v>1000</v>
      </c>
      <c r="K334" s="472">
        <f t="shared" si="12"/>
        <v>-78</v>
      </c>
      <c r="L334" s="473">
        <f t="shared" si="13"/>
        <v>-7.799999999999997</v>
      </c>
      <c r="M334" s="213"/>
      <c r="N334" s="213"/>
      <c r="O334" s="213"/>
      <c r="P334" s="213"/>
      <c r="Q334" s="213"/>
      <c r="R334" s="213"/>
      <c r="S334" s="213"/>
      <c r="T334" s="213"/>
      <c r="U334" s="213"/>
    </row>
    <row r="335" spans="1:21" ht="14.25" customHeight="1">
      <c r="A335" s="751" t="s">
        <v>74</v>
      </c>
      <c r="B335" s="752"/>
      <c r="C335" s="103">
        <v>281</v>
      </c>
      <c r="D335" s="470">
        <f t="shared" si="9"/>
        <v>597</v>
      </c>
      <c r="E335" s="86">
        <v>307</v>
      </c>
      <c r="F335" s="86">
        <v>290</v>
      </c>
      <c r="G335" s="471">
        <f t="shared" si="10"/>
        <v>105.9</v>
      </c>
      <c r="H335" s="471">
        <f t="shared" si="11"/>
        <v>2.1245551601423487</v>
      </c>
      <c r="I335" s="587">
        <v>272</v>
      </c>
      <c r="J335" s="588">
        <v>608</v>
      </c>
      <c r="K335" s="472">
        <f t="shared" si="12"/>
        <v>-11</v>
      </c>
      <c r="L335" s="473">
        <f t="shared" si="13"/>
        <v>-1.8092105263157805</v>
      </c>
      <c r="M335" s="213"/>
      <c r="N335" s="213"/>
      <c r="O335" s="213"/>
      <c r="P335" s="213"/>
      <c r="Q335" s="213"/>
      <c r="R335" s="213"/>
      <c r="S335" s="213"/>
      <c r="T335" s="213"/>
      <c r="U335" s="213"/>
    </row>
    <row r="336" spans="1:21" ht="14.25" customHeight="1">
      <c r="A336" s="757" t="s">
        <v>75</v>
      </c>
      <c r="B336" s="768"/>
      <c r="C336" s="331">
        <v>4</v>
      </c>
      <c r="D336" s="478">
        <f t="shared" si="9"/>
        <v>8</v>
      </c>
      <c r="E336" s="87">
        <v>4</v>
      </c>
      <c r="F336" s="87">
        <v>4</v>
      </c>
      <c r="G336" s="471">
        <f t="shared" si="10"/>
        <v>100</v>
      </c>
      <c r="H336" s="471">
        <f t="shared" si="11"/>
        <v>2</v>
      </c>
      <c r="I336" s="590">
        <v>3</v>
      </c>
      <c r="J336" s="591">
        <v>7</v>
      </c>
      <c r="K336" s="641">
        <f t="shared" si="12"/>
        <v>1</v>
      </c>
      <c r="L336" s="479">
        <f t="shared" si="13"/>
        <v>14.285714285714278</v>
      </c>
      <c r="M336" s="213"/>
      <c r="N336" s="213"/>
      <c r="O336" s="213"/>
      <c r="P336" s="213"/>
      <c r="Q336" s="213"/>
      <c r="R336" s="213"/>
      <c r="S336" s="213"/>
      <c r="T336" s="213"/>
      <c r="U336" s="213"/>
    </row>
    <row r="337" spans="2:21" ht="14.25" customHeight="1">
      <c r="B337" s="3"/>
      <c r="C337" s="110"/>
      <c r="D337" s="110"/>
      <c r="E337" s="110"/>
      <c r="F337" s="110"/>
      <c r="G337" s="480"/>
      <c r="H337" s="481"/>
      <c r="I337" s="110"/>
      <c r="J337" s="110"/>
      <c r="K337" s="110"/>
      <c r="L337" s="3" t="str">
        <f>L284</f>
        <v>（令和３．１．１）</v>
      </c>
      <c r="M337" s="213"/>
      <c r="N337" s="213"/>
      <c r="O337" s="213"/>
      <c r="P337" s="213"/>
      <c r="Q337" s="213"/>
      <c r="R337" s="213"/>
      <c r="S337" s="213"/>
      <c r="T337" s="213"/>
      <c r="U337" s="213"/>
    </row>
    <row r="338" spans="1:21" ht="14.25" customHeight="1">
      <c r="A338" s="735" t="s">
        <v>44</v>
      </c>
      <c r="B338" s="735"/>
      <c r="C338" s="747" t="s">
        <v>29</v>
      </c>
      <c r="D338" s="744" t="s">
        <v>669</v>
      </c>
      <c r="E338" s="744"/>
      <c r="F338" s="744"/>
      <c r="G338" s="744" t="s">
        <v>45</v>
      </c>
      <c r="H338" s="746" t="s">
        <v>222</v>
      </c>
      <c r="I338" s="744" t="s">
        <v>777</v>
      </c>
      <c r="J338" s="744"/>
      <c r="K338" s="735" t="s">
        <v>779</v>
      </c>
      <c r="L338" s="735"/>
      <c r="M338" s="213"/>
      <c r="N338" s="213"/>
      <c r="O338" s="213"/>
      <c r="P338" s="213"/>
      <c r="Q338" s="213"/>
      <c r="R338" s="213"/>
      <c r="S338" s="213"/>
      <c r="T338" s="213"/>
      <c r="U338" s="213"/>
    </row>
    <row r="339" spans="1:21" ht="14.25" customHeight="1">
      <c r="A339" s="745"/>
      <c r="B339" s="745"/>
      <c r="C339" s="750"/>
      <c r="D339" s="744"/>
      <c r="E339" s="744"/>
      <c r="F339" s="744"/>
      <c r="G339" s="744"/>
      <c r="H339" s="746"/>
      <c r="I339" s="744"/>
      <c r="J339" s="744"/>
      <c r="K339" s="745"/>
      <c r="L339" s="745"/>
      <c r="M339" s="213"/>
      <c r="N339" s="213"/>
      <c r="O339" s="213"/>
      <c r="P339" s="213"/>
      <c r="Q339" s="213"/>
      <c r="R339" s="213"/>
      <c r="S339" s="213"/>
      <c r="T339" s="213"/>
      <c r="U339" s="213"/>
    </row>
    <row r="340" spans="1:21" ht="14.25" customHeight="1">
      <c r="A340" s="745"/>
      <c r="B340" s="745"/>
      <c r="C340" s="750"/>
      <c r="D340" s="744" t="s">
        <v>666</v>
      </c>
      <c r="E340" s="744" t="s">
        <v>30</v>
      </c>
      <c r="F340" s="744" t="s">
        <v>31</v>
      </c>
      <c r="G340" s="744"/>
      <c r="H340" s="746"/>
      <c r="I340" s="744"/>
      <c r="J340" s="744"/>
      <c r="K340" s="734" t="s">
        <v>46</v>
      </c>
      <c r="L340" s="734" t="s">
        <v>47</v>
      </c>
      <c r="M340" s="213"/>
      <c r="N340" s="213"/>
      <c r="O340" s="213"/>
      <c r="P340" s="213"/>
      <c r="Q340" s="213"/>
      <c r="R340" s="213"/>
      <c r="S340" s="213"/>
      <c r="T340" s="213"/>
      <c r="U340" s="213"/>
    </row>
    <row r="341" spans="1:21" ht="14.25" customHeight="1">
      <c r="A341" s="738"/>
      <c r="B341" s="738"/>
      <c r="C341" s="748"/>
      <c r="D341" s="744"/>
      <c r="E341" s="744"/>
      <c r="F341" s="744"/>
      <c r="G341" s="744"/>
      <c r="H341" s="746"/>
      <c r="I341" s="25" t="s">
        <v>29</v>
      </c>
      <c r="J341" s="25" t="s">
        <v>48</v>
      </c>
      <c r="K341" s="737"/>
      <c r="L341" s="737"/>
      <c r="M341" s="213"/>
      <c r="N341" s="213"/>
      <c r="O341" s="213"/>
      <c r="P341" s="213"/>
      <c r="Q341" s="213"/>
      <c r="R341" s="213"/>
      <c r="S341" s="213"/>
      <c r="T341" s="213"/>
      <c r="U341" s="213"/>
    </row>
    <row r="342" spans="1:21" ht="14.25" customHeight="1">
      <c r="A342" s="26"/>
      <c r="B342" s="34"/>
      <c r="C342" s="26"/>
      <c r="D342" s="16"/>
      <c r="E342" s="16"/>
      <c r="F342" s="16"/>
      <c r="G342" s="16"/>
      <c r="H342" s="482"/>
      <c r="I342" s="483"/>
      <c r="J342" s="483"/>
      <c r="K342" s="16"/>
      <c r="L342" s="16"/>
      <c r="M342" s="213"/>
      <c r="N342" s="213"/>
      <c r="O342" s="213"/>
      <c r="P342" s="213"/>
      <c r="Q342" s="213"/>
      <c r="R342" s="213"/>
      <c r="S342" s="213"/>
      <c r="T342" s="213"/>
      <c r="U342" s="213"/>
    </row>
    <row r="343" spans="1:21" ht="14.25" customHeight="1">
      <c r="A343" s="751" t="s">
        <v>76</v>
      </c>
      <c r="B343" s="752"/>
      <c r="C343" s="86">
        <v>309</v>
      </c>
      <c r="D343" s="470">
        <f aca="true" t="shared" si="14" ref="D343:D354">+E343+F343</f>
        <v>626</v>
      </c>
      <c r="E343" s="86">
        <v>317</v>
      </c>
      <c r="F343" s="86">
        <v>309</v>
      </c>
      <c r="G343" s="471">
        <f>ROUND(E343/F343*100,1)</f>
        <v>102.6</v>
      </c>
      <c r="H343" s="471">
        <f>D343/C343</f>
        <v>2.0258899676375406</v>
      </c>
      <c r="I343" s="587">
        <v>308</v>
      </c>
      <c r="J343" s="588">
        <v>704</v>
      </c>
      <c r="K343" s="472">
        <f>D343-J343</f>
        <v>-78</v>
      </c>
      <c r="L343" s="473">
        <f>D343/J343*100-100</f>
        <v>-11.079545454545453</v>
      </c>
      <c r="M343" s="213"/>
      <c r="N343" s="213"/>
      <c r="O343" s="213"/>
      <c r="P343" s="213"/>
      <c r="Q343" s="213"/>
      <c r="R343" s="213"/>
      <c r="S343" s="213"/>
      <c r="T343" s="213"/>
      <c r="U343" s="213"/>
    </row>
    <row r="344" spans="1:21" ht="14.25" customHeight="1">
      <c r="A344" s="751" t="s">
        <v>77</v>
      </c>
      <c r="B344" s="752"/>
      <c r="C344" s="86">
        <v>321</v>
      </c>
      <c r="D344" s="470">
        <f t="shared" si="14"/>
        <v>577</v>
      </c>
      <c r="E344" s="86">
        <v>294</v>
      </c>
      <c r="F344" s="86">
        <v>283</v>
      </c>
      <c r="G344" s="471">
        <f>ROUND(E344/F344*100,1)</f>
        <v>103.9</v>
      </c>
      <c r="H344" s="471">
        <f>D344/C344</f>
        <v>1.7975077881619939</v>
      </c>
      <c r="I344" s="587">
        <v>351</v>
      </c>
      <c r="J344" s="588">
        <v>648</v>
      </c>
      <c r="K344" s="472">
        <f>D344-J344</f>
        <v>-71</v>
      </c>
      <c r="L344" s="473">
        <f>D344/J344*100-100</f>
        <v>-10.956790123456798</v>
      </c>
      <c r="M344" s="213"/>
      <c r="N344" s="213"/>
      <c r="O344" s="213"/>
      <c r="P344" s="213"/>
      <c r="Q344" s="213"/>
      <c r="R344" s="213"/>
      <c r="S344" s="213"/>
      <c r="T344" s="213"/>
      <c r="U344" s="213"/>
    </row>
    <row r="345" spans="1:21" ht="14.25" customHeight="1">
      <c r="A345" s="751" t="s">
        <v>78</v>
      </c>
      <c r="B345" s="752"/>
      <c r="C345" s="86">
        <v>346</v>
      </c>
      <c r="D345" s="470">
        <f t="shared" si="14"/>
        <v>747</v>
      </c>
      <c r="E345" s="86">
        <v>392</v>
      </c>
      <c r="F345" s="86">
        <v>355</v>
      </c>
      <c r="G345" s="471">
        <f>ROUND(E345/F345*100,1)</f>
        <v>110.4</v>
      </c>
      <c r="H345" s="471">
        <f>D345/C345</f>
        <v>2.158959537572254</v>
      </c>
      <c r="I345" s="587">
        <v>309</v>
      </c>
      <c r="J345" s="588">
        <v>779</v>
      </c>
      <c r="K345" s="472">
        <f>D345-J345</f>
        <v>-32</v>
      </c>
      <c r="L345" s="473">
        <f>D345/J345*100-100</f>
        <v>-4.107830551989736</v>
      </c>
      <c r="M345" s="213"/>
      <c r="N345" s="213"/>
      <c r="O345" s="213"/>
      <c r="P345" s="213"/>
      <c r="Q345" s="213"/>
      <c r="R345" s="213"/>
      <c r="S345" s="213"/>
      <c r="T345" s="213"/>
      <c r="U345" s="213"/>
    </row>
    <row r="346" spans="1:21" ht="14.25" customHeight="1">
      <c r="A346" s="751" t="s">
        <v>79</v>
      </c>
      <c r="B346" s="752"/>
      <c r="C346" s="86">
        <v>308</v>
      </c>
      <c r="D346" s="470">
        <f t="shared" si="14"/>
        <v>723</v>
      </c>
      <c r="E346" s="86">
        <v>369</v>
      </c>
      <c r="F346" s="86">
        <v>354</v>
      </c>
      <c r="G346" s="471">
        <f>ROUND(E346/F346*100,1)</f>
        <v>104.2</v>
      </c>
      <c r="H346" s="471">
        <f>D346/C346</f>
        <v>2.3474025974025974</v>
      </c>
      <c r="I346" s="587">
        <v>304</v>
      </c>
      <c r="J346" s="588">
        <v>755</v>
      </c>
      <c r="K346" s="472">
        <f>D346-J346</f>
        <v>-32</v>
      </c>
      <c r="L346" s="473">
        <f>D346/J346*100-100</f>
        <v>-4.238410596026483</v>
      </c>
      <c r="M346" s="213"/>
      <c r="N346" s="213"/>
      <c r="O346" s="213"/>
      <c r="P346" s="213"/>
      <c r="Q346" s="213"/>
      <c r="R346" s="213"/>
      <c r="S346" s="213"/>
      <c r="T346" s="213"/>
      <c r="U346" s="213"/>
    </row>
    <row r="347" spans="1:21" ht="14.25" customHeight="1">
      <c r="A347" s="751" t="s">
        <v>80</v>
      </c>
      <c r="B347" s="752"/>
      <c r="C347" s="86">
        <v>323</v>
      </c>
      <c r="D347" s="470">
        <f t="shared" si="14"/>
        <v>713</v>
      </c>
      <c r="E347" s="86">
        <v>358</v>
      </c>
      <c r="F347" s="86">
        <v>355</v>
      </c>
      <c r="G347" s="471">
        <f>ROUND(E347/F347*100,1)</f>
        <v>100.8</v>
      </c>
      <c r="H347" s="471">
        <f>D347/C347</f>
        <v>2.2074303405572757</v>
      </c>
      <c r="I347" s="587">
        <v>306</v>
      </c>
      <c r="J347" s="588">
        <v>709</v>
      </c>
      <c r="K347" s="472">
        <f>D347-J347</f>
        <v>4</v>
      </c>
      <c r="L347" s="473">
        <f>D347/J347*100-100</f>
        <v>0.5641748942172029</v>
      </c>
      <c r="M347" s="213"/>
      <c r="N347" s="213"/>
      <c r="O347" s="213"/>
      <c r="P347" s="213"/>
      <c r="Q347" s="213"/>
      <c r="R347" s="213"/>
      <c r="S347" s="213"/>
      <c r="T347" s="213"/>
      <c r="U347" s="213"/>
    </row>
    <row r="348" spans="1:21" ht="14.25" customHeight="1">
      <c r="A348" s="36"/>
      <c r="B348" s="484"/>
      <c r="D348" s="94"/>
      <c r="G348" s="86"/>
      <c r="H348" s="474"/>
      <c r="I348" s="524"/>
      <c r="J348" s="335"/>
      <c r="K348" s="86"/>
      <c r="L348" s="86"/>
      <c r="M348" s="213"/>
      <c r="N348" s="213"/>
      <c r="O348" s="213"/>
      <c r="P348" s="213"/>
      <c r="Q348" s="213"/>
      <c r="R348" s="213"/>
      <c r="S348" s="213"/>
      <c r="T348" s="213"/>
      <c r="U348" s="213"/>
    </row>
    <row r="349" spans="1:21" ht="14.25" customHeight="1">
      <c r="A349" s="751" t="s">
        <v>81</v>
      </c>
      <c r="B349" s="752"/>
      <c r="C349" s="86">
        <v>658</v>
      </c>
      <c r="D349" s="470">
        <f t="shared" si="14"/>
        <v>1391</v>
      </c>
      <c r="E349" s="86">
        <v>691</v>
      </c>
      <c r="F349" s="86">
        <v>700</v>
      </c>
      <c r="G349" s="471">
        <f aca="true" t="shared" si="15" ref="G349:G354">ROUND(E349/F349*100,1)</f>
        <v>98.7</v>
      </c>
      <c r="H349" s="471">
        <f aca="true" t="shared" si="16" ref="H349:H354">D349/C349</f>
        <v>2.113981762917933</v>
      </c>
      <c r="I349" s="587">
        <v>663</v>
      </c>
      <c r="J349" s="588">
        <v>1519</v>
      </c>
      <c r="K349" s="472">
        <f aca="true" t="shared" si="17" ref="K349:K354">D349-J349</f>
        <v>-128</v>
      </c>
      <c r="L349" s="473">
        <f aca="true" t="shared" si="18" ref="L349:L354">D349/J349*100-100</f>
        <v>-8.426596445029617</v>
      </c>
      <c r="M349" s="213"/>
      <c r="N349" s="213"/>
      <c r="O349" s="213"/>
      <c r="P349" s="213"/>
      <c r="Q349" s="213"/>
      <c r="R349" s="213"/>
      <c r="S349" s="213"/>
      <c r="T349" s="213"/>
      <c r="U349" s="213"/>
    </row>
    <row r="350" spans="1:21" ht="14.25" customHeight="1">
      <c r="A350" s="751" t="s">
        <v>82</v>
      </c>
      <c r="B350" s="752"/>
      <c r="C350" s="86">
        <v>554</v>
      </c>
      <c r="D350" s="470">
        <f t="shared" si="14"/>
        <v>1149</v>
      </c>
      <c r="E350" s="86">
        <v>575</v>
      </c>
      <c r="F350" s="86">
        <v>574</v>
      </c>
      <c r="G350" s="471">
        <f t="shared" si="15"/>
        <v>100.2</v>
      </c>
      <c r="H350" s="471">
        <f t="shared" si="16"/>
        <v>2.0740072202166067</v>
      </c>
      <c r="I350" s="587">
        <v>543</v>
      </c>
      <c r="J350" s="588">
        <v>1245</v>
      </c>
      <c r="K350" s="472">
        <f t="shared" si="17"/>
        <v>-96</v>
      </c>
      <c r="L350" s="473">
        <f t="shared" si="18"/>
        <v>-7.7108433734939865</v>
      </c>
      <c r="M350" s="213"/>
      <c r="N350" s="213"/>
      <c r="O350" s="213"/>
      <c r="P350" s="213"/>
      <c r="Q350" s="213"/>
      <c r="R350" s="213"/>
      <c r="S350" s="213"/>
      <c r="T350" s="213"/>
      <c r="U350" s="213"/>
    </row>
    <row r="351" spans="1:21" ht="14.25" customHeight="1">
      <c r="A351" s="751" t="s">
        <v>83</v>
      </c>
      <c r="B351" s="752"/>
      <c r="C351" s="86">
        <v>411</v>
      </c>
      <c r="D351" s="470">
        <f t="shared" si="14"/>
        <v>902</v>
      </c>
      <c r="E351" s="86">
        <v>494</v>
      </c>
      <c r="F351" s="86">
        <v>408</v>
      </c>
      <c r="G351" s="471">
        <f t="shared" si="15"/>
        <v>121.1</v>
      </c>
      <c r="H351" s="471">
        <f t="shared" si="16"/>
        <v>2.1946472019464722</v>
      </c>
      <c r="I351" s="587">
        <v>404</v>
      </c>
      <c r="J351" s="588">
        <v>944</v>
      </c>
      <c r="K351" s="472">
        <f t="shared" si="17"/>
        <v>-42</v>
      </c>
      <c r="L351" s="473">
        <f t="shared" si="18"/>
        <v>-4.449152542372886</v>
      </c>
      <c r="M351" s="213"/>
      <c r="N351" s="213"/>
      <c r="O351" s="213"/>
      <c r="P351" s="213"/>
      <c r="Q351" s="213"/>
      <c r="R351" s="213"/>
      <c r="S351" s="213"/>
      <c r="T351" s="213"/>
      <c r="U351" s="213"/>
    </row>
    <row r="352" spans="1:21" ht="14.25" customHeight="1">
      <c r="A352" s="751" t="s">
        <v>84</v>
      </c>
      <c r="B352" s="752"/>
      <c r="C352" s="86">
        <v>487</v>
      </c>
      <c r="D352" s="470">
        <f t="shared" si="14"/>
        <v>913</v>
      </c>
      <c r="E352" s="86">
        <v>498</v>
      </c>
      <c r="F352" s="86">
        <v>415</v>
      </c>
      <c r="G352" s="471">
        <f t="shared" si="15"/>
        <v>120</v>
      </c>
      <c r="H352" s="471">
        <f t="shared" si="16"/>
        <v>1.8747433264887063</v>
      </c>
      <c r="I352" s="587">
        <v>467</v>
      </c>
      <c r="J352" s="588">
        <v>967</v>
      </c>
      <c r="K352" s="472">
        <f t="shared" si="17"/>
        <v>-54</v>
      </c>
      <c r="L352" s="473">
        <f t="shared" si="18"/>
        <v>-5.584281282316439</v>
      </c>
      <c r="M352" s="213"/>
      <c r="N352" s="213"/>
      <c r="O352" s="213"/>
      <c r="P352" s="213"/>
      <c r="Q352" s="213"/>
      <c r="R352" s="213"/>
      <c r="S352" s="213"/>
      <c r="T352" s="213"/>
      <c r="U352" s="213"/>
    </row>
    <row r="353" spans="1:21" ht="14.25" customHeight="1">
      <c r="A353" s="751" t="s">
        <v>85</v>
      </c>
      <c r="B353" s="752"/>
      <c r="C353" s="86">
        <v>543</v>
      </c>
      <c r="D353" s="470">
        <f t="shared" si="14"/>
        <v>1106</v>
      </c>
      <c r="E353" s="456">
        <v>564</v>
      </c>
      <c r="F353" s="86">
        <v>542</v>
      </c>
      <c r="G353" s="471">
        <f t="shared" si="15"/>
        <v>104.1</v>
      </c>
      <c r="H353" s="471">
        <f t="shared" si="16"/>
        <v>2.03683241252302</v>
      </c>
      <c r="I353" s="587">
        <v>523</v>
      </c>
      <c r="J353" s="588">
        <v>1188</v>
      </c>
      <c r="K353" s="472">
        <f t="shared" si="17"/>
        <v>-82</v>
      </c>
      <c r="L353" s="473">
        <f t="shared" si="18"/>
        <v>-6.9023569023569</v>
      </c>
      <c r="M353" s="213"/>
      <c r="N353" s="213"/>
      <c r="O353" s="213"/>
      <c r="P353" s="213"/>
      <c r="Q353" s="213"/>
      <c r="R353" s="213"/>
      <c r="S353" s="213"/>
      <c r="T353" s="213"/>
      <c r="U353" s="213"/>
    </row>
    <row r="354" spans="1:21" ht="14.25" customHeight="1">
      <c r="A354" s="751" t="s">
        <v>86</v>
      </c>
      <c r="B354" s="752"/>
      <c r="C354" s="86">
        <v>385</v>
      </c>
      <c r="D354" s="470">
        <f t="shared" si="14"/>
        <v>797</v>
      </c>
      <c r="E354" s="456">
        <v>387</v>
      </c>
      <c r="F354" s="86">
        <v>410</v>
      </c>
      <c r="G354" s="471">
        <f t="shared" si="15"/>
        <v>94.4</v>
      </c>
      <c r="H354" s="471">
        <f t="shared" si="16"/>
        <v>2.07012987012987</v>
      </c>
      <c r="I354" s="587">
        <v>378</v>
      </c>
      <c r="J354" s="588">
        <v>826</v>
      </c>
      <c r="K354" s="472">
        <f t="shared" si="17"/>
        <v>-29</v>
      </c>
      <c r="L354" s="473">
        <f t="shared" si="18"/>
        <v>-3.5108958837772377</v>
      </c>
      <c r="M354" s="213"/>
      <c r="N354" s="213"/>
      <c r="O354" s="213"/>
      <c r="P354" s="213"/>
      <c r="Q354" s="213"/>
      <c r="R354" s="213"/>
      <c r="S354" s="213"/>
      <c r="T354" s="213"/>
      <c r="U354" s="213"/>
    </row>
    <row r="355" spans="1:21" ht="14.25" customHeight="1">
      <c r="A355" s="36"/>
      <c r="B355" s="484"/>
      <c r="C355" s="66"/>
      <c r="D355" s="66"/>
      <c r="E355" s="66"/>
      <c r="F355" s="66"/>
      <c r="G355" s="22" t="s">
        <v>668</v>
      </c>
      <c r="H355" s="22" t="s">
        <v>668</v>
      </c>
      <c r="I355" s="86"/>
      <c r="J355" s="86"/>
      <c r="K355" s="86"/>
      <c r="L355" s="86"/>
      <c r="M355" s="213"/>
      <c r="N355" s="213"/>
      <c r="O355" s="213"/>
      <c r="P355" s="213"/>
      <c r="Q355" s="213"/>
      <c r="R355" s="213"/>
      <c r="S355" s="213"/>
      <c r="T355" s="213"/>
      <c r="U355" s="213"/>
    </row>
    <row r="356" spans="1:21" ht="14.25" customHeight="1">
      <c r="A356" s="753" t="s">
        <v>87</v>
      </c>
      <c r="B356" s="754"/>
      <c r="C356" s="485">
        <f>SUM(C324:C355)</f>
        <v>9619</v>
      </c>
      <c r="D356" s="485">
        <f>SUM(D324:D354)</f>
        <v>20044</v>
      </c>
      <c r="E356" s="485">
        <f>SUM(E324:E354)</f>
        <v>10110</v>
      </c>
      <c r="F356" s="485">
        <f>SUM(F324:F354)</f>
        <v>9934</v>
      </c>
      <c r="G356" s="467">
        <f>ROUND(E356/F356*100,1)</f>
        <v>101.8</v>
      </c>
      <c r="H356" s="467">
        <f>D356/C356</f>
        <v>2.0837924940222474</v>
      </c>
      <c r="I356" s="485">
        <f>SUM(I324+I325+I326+I328+I329+I330+I331+I332+I333+I334+I335+I336+I343+I344+I345+I346+I347+I349+I350+I351+I352+I353+I354)</f>
        <v>9514</v>
      </c>
      <c r="J356" s="485">
        <f>SUM(J324+J325+J326+J328+J329+J330+J331+J332+J333+J334+J335+J336+J343+J344+J345+J346+J347+J349+J350+J351+J352+J353+J354)</f>
        <v>21407</v>
      </c>
      <c r="K356" s="468">
        <f>D356-J356</f>
        <v>-1363</v>
      </c>
      <c r="L356" s="469">
        <f>D356/J356*100-100</f>
        <v>-6.367076190031298</v>
      </c>
      <c r="M356" s="213"/>
      <c r="N356" s="213"/>
      <c r="O356" s="213"/>
      <c r="P356" s="213"/>
      <c r="Q356" s="213"/>
      <c r="R356" s="213"/>
      <c r="S356" s="213"/>
      <c r="T356" s="213"/>
      <c r="U356" s="213"/>
    </row>
    <row r="357" spans="1:21" ht="14.25" customHeight="1">
      <c r="A357" s="36"/>
      <c r="B357" s="484"/>
      <c r="C357" s="66"/>
      <c r="D357" s="66"/>
      <c r="E357" s="66"/>
      <c r="F357" s="66"/>
      <c r="G357" s="477" t="s">
        <v>668</v>
      </c>
      <c r="H357" s="477" t="s">
        <v>668</v>
      </c>
      <c r="I357" s="86"/>
      <c r="J357" s="86"/>
      <c r="K357" s="86"/>
      <c r="L357" s="86"/>
      <c r="M357" s="213"/>
      <c r="N357" s="213"/>
      <c r="O357" s="213"/>
      <c r="P357" s="213"/>
      <c r="Q357" s="213"/>
      <c r="R357" s="213"/>
      <c r="S357" s="213"/>
      <c r="T357" s="213"/>
      <c r="U357" s="213"/>
    </row>
    <row r="358" spans="1:21" ht="14.25" customHeight="1">
      <c r="A358" s="751" t="s">
        <v>229</v>
      </c>
      <c r="B358" s="752"/>
      <c r="C358" s="86">
        <v>595</v>
      </c>
      <c r="D358" s="470">
        <f>+E358+F358</f>
        <v>1307</v>
      </c>
      <c r="E358" s="86">
        <v>648</v>
      </c>
      <c r="F358" s="86">
        <v>659</v>
      </c>
      <c r="G358" s="471">
        <f>ROUND(E358/F358*100,1)</f>
        <v>98.3</v>
      </c>
      <c r="H358" s="471">
        <f>D358/C358</f>
        <v>2.196638655462185</v>
      </c>
      <c r="I358" s="66">
        <v>595</v>
      </c>
      <c r="J358" s="66">
        <v>1341</v>
      </c>
      <c r="K358" s="472">
        <f>D358-J358</f>
        <v>-34</v>
      </c>
      <c r="L358" s="473">
        <f>D358/J358*100-100</f>
        <v>-2.5354213273676436</v>
      </c>
      <c r="M358" s="213"/>
      <c r="N358" s="213"/>
      <c r="O358" s="213"/>
      <c r="P358" s="213"/>
      <c r="Q358" s="213"/>
      <c r="R358" s="213"/>
      <c r="S358" s="213"/>
      <c r="T358" s="213"/>
      <c r="U358" s="213"/>
    </row>
    <row r="359" spans="1:21" ht="14.25" customHeight="1">
      <c r="A359" s="36"/>
      <c r="B359" s="484"/>
      <c r="D359" s="66"/>
      <c r="G359" s="477" t="s">
        <v>668</v>
      </c>
      <c r="H359" s="477" t="s">
        <v>668</v>
      </c>
      <c r="I359" s="86"/>
      <c r="J359" s="86"/>
      <c r="K359" s="86"/>
      <c r="L359" s="86"/>
      <c r="M359" s="213"/>
      <c r="N359" s="213"/>
      <c r="O359" s="213"/>
      <c r="P359" s="213"/>
      <c r="Q359" s="213"/>
      <c r="R359" s="213"/>
      <c r="S359" s="213"/>
      <c r="T359" s="213"/>
      <c r="U359" s="213"/>
    </row>
    <row r="360" spans="1:21" ht="14.25" customHeight="1">
      <c r="A360" s="751" t="s">
        <v>88</v>
      </c>
      <c r="B360" s="752"/>
      <c r="C360" s="86">
        <v>345</v>
      </c>
      <c r="D360" s="470">
        <f>+E360+F360</f>
        <v>796</v>
      </c>
      <c r="E360" s="66">
        <v>410</v>
      </c>
      <c r="F360" s="66">
        <v>386</v>
      </c>
      <c r="G360" s="471">
        <f>ROUND(E360/F360*100,1)</f>
        <v>106.2</v>
      </c>
      <c r="H360" s="471">
        <f>D360/C360</f>
        <v>2.307246376811594</v>
      </c>
      <c r="I360" s="592">
        <v>314</v>
      </c>
      <c r="J360" s="588">
        <v>794</v>
      </c>
      <c r="K360" s="472">
        <f>D360-J360</f>
        <v>2</v>
      </c>
      <c r="L360" s="473">
        <f>D360/J360*100-100</f>
        <v>0.2518891687657572</v>
      </c>
      <c r="M360" s="213"/>
      <c r="N360" s="213"/>
      <c r="O360" s="213"/>
      <c r="P360" s="213"/>
      <c r="Q360" s="213"/>
      <c r="R360" s="213"/>
      <c r="S360" s="213"/>
      <c r="T360" s="213"/>
      <c r="U360" s="213"/>
    </row>
    <row r="361" spans="1:21" ht="14.25" customHeight="1">
      <c r="A361" s="751" t="s">
        <v>89</v>
      </c>
      <c r="B361" s="752"/>
      <c r="C361" s="86">
        <v>634</v>
      </c>
      <c r="D361" s="470">
        <f>+E361+F361</f>
        <v>1334</v>
      </c>
      <c r="E361" s="86">
        <v>664</v>
      </c>
      <c r="F361" s="86">
        <v>670</v>
      </c>
      <c r="G361" s="471">
        <f>ROUND(E361/F361*100,1)</f>
        <v>99.1</v>
      </c>
      <c r="H361" s="471">
        <f>D361/C361</f>
        <v>2.1041009463722395</v>
      </c>
      <c r="I361" s="592">
        <v>606</v>
      </c>
      <c r="J361" s="588">
        <v>1362</v>
      </c>
      <c r="K361" s="472">
        <f>D361-J361</f>
        <v>-28</v>
      </c>
      <c r="L361" s="473">
        <f>D361/J361*100-100</f>
        <v>-2.0558002936857633</v>
      </c>
      <c r="M361" s="213"/>
      <c r="N361" s="213"/>
      <c r="O361" s="213"/>
      <c r="P361" s="213"/>
      <c r="Q361" s="213"/>
      <c r="R361" s="213"/>
      <c r="S361" s="213"/>
      <c r="T361" s="213"/>
      <c r="U361" s="213"/>
    </row>
    <row r="362" spans="1:21" ht="14.25" customHeight="1">
      <c r="A362" s="751" t="s">
        <v>90</v>
      </c>
      <c r="B362" s="752"/>
      <c r="C362" s="86">
        <v>1577</v>
      </c>
      <c r="D362" s="470">
        <f>+E362+F362</f>
        <v>2895</v>
      </c>
      <c r="E362" s="86">
        <v>1483</v>
      </c>
      <c r="F362" s="86">
        <v>1412</v>
      </c>
      <c r="G362" s="471">
        <f>ROUND(E362/F362*100,1)</f>
        <v>105</v>
      </c>
      <c r="H362" s="471">
        <f>D362/C362</f>
        <v>1.8357641090678503</v>
      </c>
      <c r="I362" s="592">
        <v>1458</v>
      </c>
      <c r="J362" s="588">
        <v>2945</v>
      </c>
      <c r="K362" s="472">
        <f>D362-J362</f>
        <v>-50</v>
      </c>
      <c r="L362" s="473">
        <f>D362/J362*100-100</f>
        <v>-1.6977928692699606</v>
      </c>
      <c r="M362" s="213"/>
      <c r="N362" s="213"/>
      <c r="O362" s="213"/>
      <c r="P362" s="213"/>
      <c r="Q362" s="213"/>
      <c r="R362" s="213"/>
      <c r="S362" s="213"/>
      <c r="T362" s="213"/>
      <c r="U362" s="213"/>
    </row>
    <row r="363" spans="1:21" ht="14.25" customHeight="1">
      <c r="A363" s="751" t="s">
        <v>91</v>
      </c>
      <c r="B363" s="752"/>
      <c r="C363" s="86">
        <v>793</v>
      </c>
      <c r="D363" s="470">
        <f>+E363+F363</f>
        <v>1550</v>
      </c>
      <c r="E363" s="86">
        <v>788</v>
      </c>
      <c r="F363" s="86">
        <v>762</v>
      </c>
      <c r="G363" s="471">
        <f>ROUND(E363/F363*100,1)</f>
        <v>103.4</v>
      </c>
      <c r="H363" s="471">
        <f>D363/C363</f>
        <v>1.9546027742749055</v>
      </c>
      <c r="I363" s="592">
        <v>761</v>
      </c>
      <c r="J363" s="588">
        <v>1562</v>
      </c>
      <c r="K363" s="472">
        <f>D363-J363</f>
        <v>-12</v>
      </c>
      <c r="L363" s="473">
        <f>D363/J363*100-100</f>
        <v>-0.7682458386683635</v>
      </c>
      <c r="M363" s="213"/>
      <c r="N363" s="213"/>
      <c r="O363" s="213"/>
      <c r="P363" s="213"/>
      <c r="Q363" s="213"/>
      <c r="R363" s="213"/>
      <c r="S363" s="213"/>
      <c r="T363" s="213"/>
      <c r="U363" s="213"/>
    </row>
    <row r="364" spans="1:21" ht="14.25" customHeight="1">
      <c r="A364" s="17"/>
      <c r="B364" s="27"/>
      <c r="D364" s="66"/>
      <c r="G364" s="477" t="s">
        <v>668</v>
      </c>
      <c r="H364" s="477" t="s">
        <v>668</v>
      </c>
      <c r="I364" s="94"/>
      <c r="J364" s="94"/>
      <c r="K364" s="86"/>
      <c r="L364" s="86"/>
      <c r="M364" s="213"/>
      <c r="N364" s="213"/>
      <c r="O364" s="213"/>
      <c r="P364" s="213"/>
      <c r="Q364" s="213"/>
      <c r="R364" s="213"/>
      <c r="S364" s="213"/>
      <c r="T364" s="213"/>
      <c r="U364" s="213"/>
    </row>
    <row r="365" spans="1:21" ht="14.25" customHeight="1">
      <c r="A365" s="751" t="s">
        <v>92</v>
      </c>
      <c r="B365" s="752"/>
      <c r="C365" s="86">
        <v>811</v>
      </c>
      <c r="D365" s="470">
        <f>+E365+F365</f>
        <v>1768</v>
      </c>
      <c r="E365" s="86">
        <v>915</v>
      </c>
      <c r="F365" s="86">
        <v>853</v>
      </c>
      <c r="G365" s="471">
        <f>ROUND(E365/F365*100,1)</f>
        <v>107.3</v>
      </c>
      <c r="H365" s="471">
        <f>D365/C365</f>
        <v>2.1800246609124536</v>
      </c>
      <c r="I365" s="592">
        <v>789</v>
      </c>
      <c r="J365" s="588">
        <v>1792</v>
      </c>
      <c r="K365" s="472">
        <f>D365-J365</f>
        <v>-24</v>
      </c>
      <c r="L365" s="473">
        <f>D365/J365*100-100</f>
        <v>-1.3392857142857082</v>
      </c>
      <c r="M365" s="213"/>
      <c r="N365" s="213"/>
      <c r="O365" s="213"/>
      <c r="P365" s="213"/>
      <c r="Q365" s="213"/>
      <c r="R365" s="213"/>
      <c r="S365" s="213"/>
      <c r="T365" s="213"/>
      <c r="U365" s="213"/>
    </row>
    <row r="366" spans="1:21" ht="14.25" customHeight="1">
      <c r="A366" s="751" t="s">
        <v>93</v>
      </c>
      <c r="B366" s="752"/>
      <c r="C366" s="86">
        <v>339</v>
      </c>
      <c r="D366" s="470">
        <f>+E366+F366</f>
        <v>806</v>
      </c>
      <c r="E366" s="66">
        <v>393</v>
      </c>
      <c r="F366" s="66">
        <v>413</v>
      </c>
      <c r="G366" s="471">
        <f>ROUND(E366/F366*100,1)</f>
        <v>95.2</v>
      </c>
      <c r="H366" s="471">
        <f>D366/C366</f>
        <v>2.377581120943953</v>
      </c>
      <c r="I366" s="592">
        <v>331</v>
      </c>
      <c r="J366" s="588">
        <v>815</v>
      </c>
      <c r="K366" s="472">
        <f>D366-J366</f>
        <v>-9</v>
      </c>
      <c r="L366" s="473">
        <f>D366/J366*100-100</f>
        <v>-1.1042944785276063</v>
      </c>
      <c r="M366" s="213"/>
      <c r="N366" s="213"/>
      <c r="O366" s="213"/>
      <c r="P366" s="213"/>
      <c r="Q366" s="213"/>
      <c r="R366" s="213"/>
      <c r="S366" s="213"/>
      <c r="T366" s="213"/>
      <c r="U366" s="213"/>
    </row>
    <row r="367" spans="1:21" ht="14.25" customHeight="1">
      <c r="A367" s="751" t="s">
        <v>94</v>
      </c>
      <c r="B367" s="752"/>
      <c r="C367" s="86">
        <v>741</v>
      </c>
      <c r="D367" s="470">
        <f>+E367+F367</f>
        <v>1741</v>
      </c>
      <c r="E367" s="86">
        <v>854</v>
      </c>
      <c r="F367" s="86">
        <v>887</v>
      </c>
      <c r="G367" s="471">
        <f>ROUND(E367/F367*100,1)</f>
        <v>96.3</v>
      </c>
      <c r="H367" s="471">
        <f>D367/C367</f>
        <v>2.349527665317139</v>
      </c>
      <c r="I367" s="592">
        <v>698</v>
      </c>
      <c r="J367" s="588">
        <v>1709</v>
      </c>
      <c r="K367" s="472">
        <f>D367-J367</f>
        <v>32</v>
      </c>
      <c r="L367" s="473">
        <f>D367/J367*100-100</f>
        <v>1.8724400234055025</v>
      </c>
      <c r="M367" s="213"/>
      <c r="N367" s="213"/>
      <c r="O367" s="213"/>
      <c r="P367" s="213"/>
      <c r="Q367" s="213"/>
      <c r="R367" s="213"/>
      <c r="S367" s="213"/>
      <c r="T367" s="213"/>
      <c r="U367" s="213"/>
    </row>
    <row r="368" spans="1:21" ht="14.25" customHeight="1">
      <c r="A368" s="36"/>
      <c r="B368" s="484"/>
      <c r="D368" s="66"/>
      <c r="G368" s="477"/>
      <c r="H368" s="477" t="s">
        <v>668</v>
      </c>
      <c r="I368" s="94"/>
      <c r="J368" s="94"/>
      <c r="K368" s="86"/>
      <c r="L368" s="86"/>
      <c r="M368" s="213"/>
      <c r="N368" s="213"/>
      <c r="O368" s="213"/>
      <c r="P368" s="213"/>
      <c r="Q368" s="213"/>
      <c r="R368" s="213"/>
      <c r="S368" s="213"/>
      <c r="T368" s="213"/>
      <c r="U368" s="213"/>
    </row>
    <row r="369" spans="1:21" ht="14.25" customHeight="1">
      <c r="A369" s="751" t="s">
        <v>670</v>
      </c>
      <c r="B369" s="752"/>
      <c r="C369" s="86">
        <v>458</v>
      </c>
      <c r="D369" s="470">
        <f>+E369+F369</f>
        <v>955</v>
      </c>
      <c r="E369" s="86">
        <v>437</v>
      </c>
      <c r="F369" s="86">
        <v>518</v>
      </c>
      <c r="G369" s="471">
        <f>ROUND(E369/F369*100,1)</f>
        <v>84.4</v>
      </c>
      <c r="H369" s="471">
        <f>D369/C369</f>
        <v>2.0851528384279474</v>
      </c>
      <c r="I369" s="94">
        <v>427</v>
      </c>
      <c r="J369" s="94">
        <v>874</v>
      </c>
      <c r="K369" s="472">
        <f>D369-J369</f>
        <v>81</v>
      </c>
      <c r="L369" s="473">
        <f>D369/J369*100-100</f>
        <v>9.267734553775739</v>
      </c>
      <c r="M369" s="213"/>
      <c r="N369" s="213"/>
      <c r="O369" s="213"/>
      <c r="P369" s="213"/>
      <c r="Q369" s="213"/>
      <c r="R369" s="213"/>
      <c r="S369" s="213"/>
      <c r="T369" s="213"/>
      <c r="U369" s="213"/>
    </row>
    <row r="370" spans="1:21" ht="14.25" customHeight="1">
      <c r="A370" s="36"/>
      <c r="B370" s="484"/>
      <c r="D370" s="66"/>
      <c r="G370" s="477" t="s">
        <v>668</v>
      </c>
      <c r="H370" s="477" t="s">
        <v>668</v>
      </c>
      <c r="I370" s="94"/>
      <c r="J370" s="94"/>
      <c r="K370" s="86"/>
      <c r="L370" s="86"/>
      <c r="M370" s="213"/>
      <c r="N370" s="213"/>
      <c r="O370" s="213"/>
      <c r="P370" s="213"/>
      <c r="Q370" s="213"/>
      <c r="R370" s="213"/>
      <c r="S370" s="213"/>
      <c r="T370" s="213"/>
      <c r="U370" s="213"/>
    </row>
    <row r="371" spans="1:21" ht="14.25" customHeight="1">
      <c r="A371" s="751" t="s">
        <v>671</v>
      </c>
      <c r="B371" s="752"/>
      <c r="C371" s="86">
        <v>481</v>
      </c>
      <c r="D371" s="470">
        <f>+E371+F371</f>
        <v>1106</v>
      </c>
      <c r="E371" s="86">
        <v>554</v>
      </c>
      <c r="F371" s="86">
        <v>552</v>
      </c>
      <c r="G371" s="471">
        <f>ROUND(E371/F371*100,1)</f>
        <v>100.4</v>
      </c>
      <c r="H371" s="471">
        <f>D371/C371</f>
        <v>2.2993762993762994</v>
      </c>
      <c r="I371" s="94">
        <v>422</v>
      </c>
      <c r="J371" s="94">
        <v>1051</v>
      </c>
      <c r="K371" s="472">
        <f>D371-J371</f>
        <v>55</v>
      </c>
      <c r="L371" s="473">
        <f>D371/J371*100-100</f>
        <v>5.233111322549959</v>
      </c>
      <c r="M371" s="213"/>
      <c r="N371" s="213"/>
      <c r="O371" s="213"/>
      <c r="P371" s="213"/>
      <c r="Q371" s="213"/>
      <c r="R371" s="213"/>
      <c r="S371" s="213"/>
      <c r="T371" s="213"/>
      <c r="U371" s="213"/>
    </row>
    <row r="372" spans="1:21" ht="14.25" customHeight="1">
      <c r="A372" s="36"/>
      <c r="B372" s="484"/>
      <c r="D372" s="66"/>
      <c r="G372" s="477" t="s">
        <v>668</v>
      </c>
      <c r="H372" s="477" t="s">
        <v>668</v>
      </c>
      <c r="I372" s="94"/>
      <c r="J372" s="94"/>
      <c r="K372" s="86"/>
      <c r="L372" s="86"/>
      <c r="M372" s="213"/>
      <c r="N372" s="213"/>
      <c r="O372" s="213"/>
      <c r="P372" s="213"/>
      <c r="Q372" s="213"/>
      <c r="R372" s="213"/>
      <c r="S372" s="213"/>
      <c r="T372" s="213"/>
      <c r="U372" s="213"/>
    </row>
    <row r="373" spans="1:21" ht="14.25" customHeight="1">
      <c r="A373" s="751" t="s">
        <v>95</v>
      </c>
      <c r="B373" s="752"/>
      <c r="C373" s="86">
        <v>272</v>
      </c>
      <c r="D373" s="470">
        <f>+E373+F373</f>
        <v>627</v>
      </c>
      <c r="E373" s="66">
        <v>315</v>
      </c>
      <c r="F373" s="66">
        <v>312</v>
      </c>
      <c r="G373" s="471">
        <f>ROUND(E373/F373*100,1)</f>
        <v>101</v>
      </c>
      <c r="H373" s="471">
        <f>D373/C373</f>
        <v>2.3051470588235294</v>
      </c>
      <c r="I373" s="94">
        <v>271</v>
      </c>
      <c r="J373" s="94">
        <v>656</v>
      </c>
      <c r="K373" s="472">
        <f>D373-J373</f>
        <v>-29</v>
      </c>
      <c r="L373" s="473">
        <f>D373/J373*100-100</f>
        <v>-4.420731707317074</v>
      </c>
      <c r="M373" s="213"/>
      <c r="N373" s="213"/>
      <c r="O373" s="213"/>
      <c r="P373" s="213"/>
      <c r="Q373" s="213"/>
      <c r="R373" s="213"/>
      <c r="S373" s="213"/>
      <c r="T373" s="213"/>
      <c r="U373" s="213"/>
    </row>
    <row r="374" spans="1:21" ht="14.25" customHeight="1">
      <c r="A374" s="751" t="s">
        <v>96</v>
      </c>
      <c r="B374" s="752"/>
      <c r="C374" s="86">
        <v>278</v>
      </c>
      <c r="D374" s="470">
        <f>+E374+F374</f>
        <v>693</v>
      </c>
      <c r="E374" s="86">
        <v>350</v>
      </c>
      <c r="F374" s="86">
        <v>343</v>
      </c>
      <c r="G374" s="471">
        <f>ROUND(E374/F374*100,1)</f>
        <v>102</v>
      </c>
      <c r="H374" s="471">
        <f>D374/C374</f>
        <v>2.4928057553956835</v>
      </c>
      <c r="I374" s="94">
        <v>244</v>
      </c>
      <c r="J374" s="94">
        <v>678</v>
      </c>
      <c r="K374" s="472">
        <f>D374-J374</f>
        <v>15</v>
      </c>
      <c r="L374" s="473">
        <f>D374/J374*100-100</f>
        <v>2.212389380530965</v>
      </c>
      <c r="M374" s="213"/>
      <c r="N374" s="213"/>
      <c r="O374" s="213"/>
      <c r="P374" s="213"/>
      <c r="Q374" s="213"/>
      <c r="R374" s="213"/>
      <c r="S374" s="213"/>
      <c r="T374" s="213"/>
      <c r="U374" s="213"/>
    </row>
    <row r="375" spans="1:21" ht="14.25" customHeight="1">
      <c r="A375" s="36"/>
      <c r="B375" s="484"/>
      <c r="C375" s="86"/>
      <c r="D375" s="66"/>
      <c r="E375" s="66"/>
      <c r="F375" s="66"/>
      <c r="G375" s="477" t="s">
        <v>668</v>
      </c>
      <c r="H375" s="477" t="s">
        <v>668</v>
      </c>
      <c r="I375" s="94"/>
      <c r="J375" s="94"/>
      <c r="K375" s="86"/>
      <c r="L375" s="86"/>
      <c r="M375" s="213"/>
      <c r="N375" s="213"/>
      <c r="O375" s="213"/>
      <c r="P375" s="213"/>
      <c r="Q375" s="213"/>
      <c r="R375" s="213"/>
      <c r="S375" s="213"/>
      <c r="T375" s="213"/>
      <c r="U375" s="213"/>
    </row>
    <row r="376" spans="1:21" ht="14.25" customHeight="1">
      <c r="A376" s="751" t="s">
        <v>97</v>
      </c>
      <c r="B376" s="752"/>
      <c r="C376" s="86">
        <v>603</v>
      </c>
      <c r="D376" s="470">
        <f>+E376+F376</f>
        <v>1600</v>
      </c>
      <c r="E376" s="66">
        <v>814</v>
      </c>
      <c r="F376" s="66">
        <v>786</v>
      </c>
      <c r="G376" s="471">
        <f>ROUND(E376/F376*100,1)</f>
        <v>103.6</v>
      </c>
      <c r="H376" s="471">
        <f>D376/C376</f>
        <v>2.6533996683250414</v>
      </c>
      <c r="I376" s="592">
        <v>515</v>
      </c>
      <c r="J376" s="588">
        <v>1444</v>
      </c>
      <c r="K376" s="472">
        <f>D376-J376</f>
        <v>156</v>
      </c>
      <c r="L376" s="473">
        <f>D376/J376*100-100</f>
        <v>10.803324099723</v>
      </c>
      <c r="M376" s="213"/>
      <c r="N376" s="213"/>
      <c r="O376" s="213"/>
      <c r="P376" s="213"/>
      <c r="Q376" s="213"/>
      <c r="R376" s="213"/>
      <c r="S376" s="213"/>
      <c r="T376" s="213"/>
      <c r="U376" s="213"/>
    </row>
    <row r="377" spans="1:21" ht="14.25" customHeight="1">
      <c r="A377" s="751" t="s">
        <v>98</v>
      </c>
      <c r="B377" s="752"/>
      <c r="C377" s="86">
        <v>144</v>
      </c>
      <c r="D377" s="470">
        <f>+E377+F377</f>
        <v>389</v>
      </c>
      <c r="E377" s="86">
        <v>196</v>
      </c>
      <c r="F377" s="86">
        <v>193</v>
      </c>
      <c r="G377" s="471">
        <f>ROUND(E377/F377*100,1)</f>
        <v>101.6</v>
      </c>
      <c r="H377" s="471">
        <f>D377/C377</f>
        <v>2.701388888888889</v>
      </c>
      <c r="I377" s="592">
        <v>115</v>
      </c>
      <c r="J377" s="588">
        <v>294</v>
      </c>
      <c r="K377" s="472">
        <f>D377-J377</f>
        <v>95</v>
      </c>
      <c r="L377" s="473">
        <f>D377/J377*100-100</f>
        <v>32.31292517006804</v>
      </c>
      <c r="M377" s="213"/>
      <c r="N377" s="213"/>
      <c r="O377" s="213"/>
      <c r="P377" s="213"/>
      <c r="Q377" s="213"/>
      <c r="R377" s="213"/>
      <c r="S377" s="213"/>
      <c r="T377" s="213"/>
      <c r="U377" s="213"/>
    </row>
    <row r="378" spans="1:21" ht="14.25" customHeight="1">
      <c r="A378" s="751" t="s">
        <v>99</v>
      </c>
      <c r="B378" s="752"/>
      <c r="C378" s="86">
        <v>389</v>
      </c>
      <c r="D378" s="470">
        <f>+E378+F378</f>
        <v>968</v>
      </c>
      <c r="E378" s="66">
        <v>519</v>
      </c>
      <c r="F378" s="66">
        <v>449</v>
      </c>
      <c r="G378" s="471">
        <f>ROUND(E378/F378*100,1)</f>
        <v>115.6</v>
      </c>
      <c r="H378" s="471">
        <f>D378/C378</f>
        <v>2.488431876606684</v>
      </c>
      <c r="I378" s="592">
        <v>326</v>
      </c>
      <c r="J378" s="588">
        <v>850</v>
      </c>
      <c r="K378" s="472">
        <f>D378-J378</f>
        <v>118</v>
      </c>
      <c r="L378" s="473">
        <f>D378/J378*100-100</f>
        <v>13.882352941176478</v>
      </c>
      <c r="M378" s="213"/>
      <c r="N378" s="213"/>
      <c r="O378" s="213"/>
      <c r="P378" s="213"/>
      <c r="Q378" s="213"/>
      <c r="R378" s="213"/>
      <c r="S378" s="213"/>
      <c r="T378" s="213"/>
      <c r="U378" s="213"/>
    </row>
    <row r="379" spans="1:21" ht="14.25" customHeight="1">
      <c r="A379" s="751" t="s">
        <v>100</v>
      </c>
      <c r="B379" s="752"/>
      <c r="C379" s="86">
        <v>620</v>
      </c>
      <c r="D379" s="470">
        <f>+E379+F379</f>
        <v>1474</v>
      </c>
      <c r="E379" s="86">
        <v>754</v>
      </c>
      <c r="F379" s="86">
        <v>720</v>
      </c>
      <c r="G379" s="471">
        <f>ROUND(E379/F379*100,1)</f>
        <v>104.7</v>
      </c>
      <c r="H379" s="471">
        <f>D379/C379</f>
        <v>2.3774193548387097</v>
      </c>
      <c r="I379" s="592">
        <v>573</v>
      </c>
      <c r="J379" s="588">
        <v>1475</v>
      </c>
      <c r="K379" s="472">
        <f>D379-J379</f>
        <v>-1</v>
      </c>
      <c r="L379" s="473">
        <f>D379/J379*100-100</f>
        <v>-0.0677966101694949</v>
      </c>
      <c r="M379" s="213"/>
      <c r="N379" s="213"/>
      <c r="O379" s="213"/>
      <c r="P379" s="213"/>
      <c r="Q379" s="213"/>
      <c r="R379" s="213"/>
      <c r="S379" s="213"/>
      <c r="T379" s="213"/>
      <c r="U379" s="213"/>
    </row>
    <row r="380" spans="1:21" ht="14.25" customHeight="1">
      <c r="A380" s="751" t="s">
        <v>101</v>
      </c>
      <c r="B380" s="752"/>
      <c r="C380" s="86">
        <v>531</v>
      </c>
      <c r="D380" s="470">
        <f>+E380+F380</f>
        <v>1311</v>
      </c>
      <c r="E380" s="86">
        <v>640</v>
      </c>
      <c r="F380" s="86">
        <v>671</v>
      </c>
      <c r="G380" s="471">
        <f>ROUND(E380/F380*100,1)</f>
        <v>95.4</v>
      </c>
      <c r="H380" s="471">
        <f>D380/C380</f>
        <v>2.468926553672316</v>
      </c>
      <c r="I380" s="592">
        <v>471</v>
      </c>
      <c r="J380" s="588">
        <v>1263</v>
      </c>
      <c r="K380" s="472">
        <f>D380-J380</f>
        <v>48</v>
      </c>
      <c r="L380" s="473">
        <f>D380/J380*100-100</f>
        <v>3.800475059382407</v>
      </c>
      <c r="M380" s="213"/>
      <c r="N380" s="213"/>
      <c r="O380" s="213"/>
      <c r="P380" s="213"/>
      <c r="Q380" s="213"/>
      <c r="R380" s="213"/>
      <c r="S380" s="213"/>
      <c r="T380" s="213"/>
      <c r="U380" s="213"/>
    </row>
    <row r="381" spans="1:21" ht="14.25" customHeight="1">
      <c r="A381" s="36"/>
      <c r="B381" s="484"/>
      <c r="C381" s="103"/>
      <c r="D381" s="66"/>
      <c r="E381" s="66"/>
      <c r="F381" s="66"/>
      <c r="G381" s="477" t="s">
        <v>668</v>
      </c>
      <c r="H381" s="477" t="s">
        <v>668</v>
      </c>
      <c r="I381" s="86"/>
      <c r="J381" s="86"/>
      <c r="K381" s="86"/>
      <c r="L381" s="86"/>
      <c r="M381" s="213"/>
      <c r="N381" s="213"/>
      <c r="O381" s="213"/>
      <c r="P381" s="213"/>
      <c r="Q381" s="213"/>
      <c r="R381" s="213"/>
      <c r="S381" s="213"/>
      <c r="T381" s="213"/>
      <c r="U381" s="213"/>
    </row>
    <row r="382" spans="1:21" ht="14.25" customHeight="1">
      <c r="A382" s="753" t="s">
        <v>102</v>
      </c>
      <c r="B382" s="754"/>
      <c r="C382" s="466">
        <f>SUM(C358:C380)</f>
        <v>9611</v>
      </c>
      <c r="D382" s="466">
        <f>SUM(D358:D380)</f>
        <v>21320</v>
      </c>
      <c r="E382" s="466">
        <f>SUM(E358:E380)</f>
        <v>10734</v>
      </c>
      <c r="F382" s="466">
        <f>SUM(F358:F380)</f>
        <v>10586</v>
      </c>
      <c r="G382" s="467">
        <f>ROUND(E382/F382*100,1)</f>
        <v>101.4</v>
      </c>
      <c r="H382" s="467">
        <f>D382/C382</f>
        <v>2.21829154094267</v>
      </c>
      <c r="I382" s="466">
        <f>SUM(I358:I380)</f>
        <v>8916</v>
      </c>
      <c r="J382" s="466">
        <f>SUM(J358:J380)</f>
        <v>20905</v>
      </c>
      <c r="K382" s="468">
        <f>D382-J382</f>
        <v>415</v>
      </c>
      <c r="L382" s="469">
        <f>D382/J382*100-100</f>
        <v>1.985171011719686</v>
      </c>
      <c r="M382" s="302"/>
      <c r="N382" s="302"/>
      <c r="O382" s="213"/>
      <c r="P382" s="213"/>
      <c r="Q382" s="213"/>
      <c r="R382" s="213"/>
      <c r="S382" s="213"/>
      <c r="T382" s="213"/>
      <c r="U382" s="213"/>
    </row>
    <row r="383" spans="1:21" ht="14.25" customHeight="1">
      <c r="A383" s="36" t="s">
        <v>672</v>
      </c>
      <c r="B383" s="484"/>
      <c r="C383" s="103"/>
      <c r="D383" s="66"/>
      <c r="E383" s="66"/>
      <c r="F383" s="66"/>
      <c r="G383" s="477" t="s">
        <v>668</v>
      </c>
      <c r="H383" s="477" t="s">
        <v>668</v>
      </c>
      <c r="I383" s="86"/>
      <c r="J383" s="86"/>
      <c r="K383" s="86"/>
      <c r="L383" s="86"/>
      <c r="M383" s="213"/>
      <c r="N383" s="213"/>
      <c r="O383" s="213"/>
      <c r="P383" s="213"/>
      <c r="Q383" s="213"/>
      <c r="R383" s="213"/>
      <c r="S383" s="213"/>
      <c r="T383" s="213"/>
      <c r="U383" s="213"/>
    </row>
    <row r="384" spans="1:21" ht="14.25" customHeight="1">
      <c r="A384" s="751" t="s">
        <v>103</v>
      </c>
      <c r="B384" s="752"/>
      <c r="C384" s="103">
        <v>495</v>
      </c>
      <c r="D384" s="470">
        <f aca="true" t="shared" si="19" ref="D384:D389">+E384+F384</f>
        <v>933</v>
      </c>
      <c r="E384" s="86">
        <v>427</v>
      </c>
      <c r="F384" s="593">
        <v>506</v>
      </c>
      <c r="G384" s="471">
        <f aca="true" t="shared" si="20" ref="G384:G389">ROUND(E384/F384*100,1)</f>
        <v>84.4</v>
      </c>
      <c r="H384" s="471">
        <f aca="true" t="shared" si="21" ref="H384:H389">D384/C384</f>
        <v>1.8848484848484848</v>
      </c>
      <c r="I384" s="592">
        <v>480</v>
      </c>
      <c r="J384" s="588">
        <v>979</v>
      </c>
      <c r="K384" s="472">
        <f aca="true" t="shared" si="22" ref="K384:K389">D384-J384</f>
        <v>-46</v>
      </c>
      <c r="L384" s="473">
        <f aca="true" t="shared" si="23" ref="L384:L389">D384/J384*100-100</f>
        <v>-4.6986721144024415</v>
      </c>
      <c r="M384" s="213"/>
      <c r="N384" s="213"/>
      <c r="O384" s="213"/>
      <c r="P384" s="213"/>
      <c r="Q384" s="213"/>
      <c r="R384" s="213"/>
      <c r="S384" s="213"/>
      <c r="T384" s="213"/>
      <c r="U384" s="213"/>
    </row>
    <row r="385" spans="1:21" ht="14.25" customHeight="1">
      <c r="A385" s="751" t="s">
        <v>104</v>
      </c>
      <c r="B385" s="752"/>
      <c r="C385" s="103">
        <v>828</v>
      </c>
      <c r="D385" s="470">
        <f t="shared" si="19"/>
        <v>1565</v>
      </c>
      <c r="E385" s="86">
        <v>770</v>
      </c>
      <c r="F385" s="593">
        <v>795</v>
      </c>
      <c r="G385" s="471">
        <f t="shared" si="20"/>
        <v>96.9</v>
      </c>
      <c r="H385" s="471">
        <f t="shared" si="21"/>
        <v>1.8900966183574879</v>
      </c>
      <c r="I385" s="592">
        <v>813</v>
      </c>
      <c r="J385" s="588">
        <v>1614</v>
      </c>
      <c r="K385" s="472">
        <f t="shared" si="22"/>
        <v>-49</v>
      </c>
      <c r="L385" s="473">
        <f t="shared" si="23"/>
        <v>-3.035935563816608</v>
      </c>
      <c r="M385" s="213"/>
      <c r="N385" s="213"/>
      <c r="O385" s="213"/>
      <c r="P385" s="213"/>
      <c r="Q385" s="213"/>
      <c r="R385" s="213"/>
      <c r="S385" s="213"/>
      <c r="T385" s="213"/>
      <c r="U385" s="213"/>
    </row>
    <row r="386" spans="1:21" ht="14.25" customHeight="1">
      <c r="A386" s="751" t="s">
        <v>105</v>
      </c>
      <c r="B386" s="752"/>
      <c r="C386" s="103">
        <v>1139</v>
      </c>
      <c r="D386" s="470">
        <f t="shared" si="19"/>
        <v>2206</v>
      </c>
      <c r="E386" s="86">
        <v>1094</v>
      </c>
      <c r="F386" s="104">
        <v>1112</v>
      </c>
      <c r="G386" s="471">
        <f t="shared" si="20"/>
        <v>98.4</v>
      </c>
      <c r="H386" s="471">
        <f t="shared" si="21"/>
        <v>1.9367866549604917</v>
      </c>
      <c r="I386" s="592">
        <v>1075</v>
      </c>
      <c r="J386" s="588">
        <v>2184</v>
      </c>
      <c r="K386" s="472">
        <f t="shared" si="22"/>
        <v>22</v>
      </c>
      <c r="L386" s="473">
        <f t="shared" si="23"/>
        <v>1.0073260073260002</v>
      </c>
      <c r="M386" s="213"/>
      <c r="N386" s="213"/>
      <c r="O386" s="213"/>
      <c r="P386" s="213"/>
      <c r="Q386" s="213"/>
      <c r="R386" s="213"/>
      <c r="S386" s="213"/>
      <c r="T386" s="213"/>
      <c r="U386" s="213"/>
    </row>
    <row r="387" spans="1:21" ht="14.25" customHeight="1">
      <c r="A387" s="751" t="s">
        <v>106</v>
      </c>
      <c r="B387" s="752"/>
      <c r="C387" s="103">
        <v>797</v>
      </c>
      <c r="D387" s="470">
        <f t="shared" si="19"/>
        <v>1359</v>
      </c>
      <c r="E387" s="86">
        <v>681</v>
      </c>
      <c r="F387" s="593">
        <v>678</v>
      </c>
      <c r="G387" s="471">
        <f t="shared" si="20"/>
        <v>100.4</v>
      </c>
      <c r="H387" s="471">
        <f t="shared" si="21"/>
        <v>1.7051442910915935</v>
      </c>
      <c r="I387" s="592">
        <v>714</v>
      </c>
      <c r="J387" s="588">
        <v>1355</v>
      </c>
      <c r="K387" s="472">
        <f t="shared" si="22"/>
        <v>4</v>
      </c>
      <c r="L387" s="473">
        <f t="shared" si="23"/>
        <v>0.29520295202951274</v>
      </c>
      <c r="M387" s="213"/>
      <c r="N387" s="213"/>
      <c r="O387" s="213"/>
      <c r="P387" s="213"/>
      <c r="Q387" s="213"/>
      <c r="R387" s="213"/>
      <c r="S387" s="213"/>
      <c r="T387" s="213"/>
      <c r="U387" s="213"/>
    </row>
    <row r="388" spans="1:21" ht="14.25" customHeight="1">
      <c r="A388" s="751" t="s">
        <v>107</v>
      </c>
      <c r="B388" s="752"/>
      <c r="C388" s="103">
        <v>1038</v>
      </c>
      <c r="D388" s="470">
        <f t="shared" si="19"/>
        <v>1952</v>
      </c>
      <c r="E388" s="86">
        <v>940</v>
      </c>
      <c r="F388" s="104">
        <v>1012</v>
      </c>
      <c r="G388" s="471">
        <f t="shared" si="20"/>
        <v>92.9</v>
      </c>
      <c r="H388" s="471">
        <f t="shared" si="21"/>
        <v>1.8805394990366089</v>
      </c>
      <c r="I388" s="592">
        <v>976</v>
      </c>
      <c r="J388" s="588">
        <v>1916</v>
      </c>
      <c r="K388" s="472">
        <f t="shared" si="22"/>
        <v>36</v>
      </c>
      <c r="L388" s="473">
        <f t="shared" si="23"/>
        <v>1.8789144050104483</v>
      </c>
      <c r="M388" s="213"/>
      <c r="N388" s="213"/>
      <c r="O388" s="213"/>
      <c r="P388" s="213"/>
      <c r="Q388" s="213"/>
      <c r="R388" s="213"/>
      <c r="S388" s="213"/>
      <c r="T388" s="213"/>
      <c r="U388" s="213"/>
    </row>
    <row r="389" spans="1:21" ht="14.25" customHeight="1">
      <c r="A389" s="757" t="s">
        <v>108</v>
      </c>
      <c r="B389" s="768"/>
      <c r="C389" s="331">
        <v>397</v>
      </c>
      <c r="D389" s="470">
        <f t="shared" si="19"/>
        <v>818</v>
      </c>
      <c r="E389" s="87">
        <v>429</v>
      </c>
      <c r="F389" s="594">
        <v>389</v>
      </c>
      <c r="G389" s="471">
        <f t="shared" si="20"/>
        <v>110.3</v>
      </c>
      <c r="H389" s="471">
        <f t="shared" si="21"/>
        <v>2.0604534005037785</v>
      </c>
      <c r="I389" s="595">
        <v>394</v>
      </c>
      <c r="J389" s="591">
        <v>851</v>
      </c>
      <c r="K389" s="472">
        <f t="shared" si="22"/>
        <v>-33</v>
      </c>
      <c r="L389" s="479">
        <f t="shared" si="23"/>
        <v>-3.8777908343125773</v>
      </c>
      <c r="M389" s="213"/>
      <c r="N389" s="213"/>
      <c r="O389" s="213"/>
      <c r="P389" s="213"/>
      <c r="Q389" s="213"/>
      <c r="R389" s="213"/>
      <c r="S389" s="213"/>
      <c r="T389" s="213"/>
      <c r="U389" s="213"/>
    </row>
    <row r="390" spans="2:21" ht="14.25" customHeight="1">
      <c r="B390" s="3"/>
      <c r="C390" s="110"/>
      <c r="D390" s="480"/>
      <c r="E390" s="110"/>
      <c r="F390" s="110"/>
      <c r="G390" s="480"/>
      <c r="H390" s="481"/>
      <c r="I390" s="110"/>
      <c r="J390" s="110"/>
      <c r="K390" s="480"/>
      <c r="L390" s="3" t="str">
        <f>L337</f>
        <v>（令和３．１．１）</v>
      </c>
      <c r="M390" s="213"/>
      <c r="N390" s="213"/>
      <c r="O390" s="213"/>
      <c r="P390" s="213"/>
      <c r="Q390" s="213"/>
      <c r="R390" s="213"/>
      <c r="S390" s="213"/>
      <c r="T390" s="213"/>
      <c r="U390" s="213"/>
    </row>
    <row r="391" spans="1:21" ht="14.25" customHeight="1">
      <c r="A391" s="735" t="s">
        <v>44</v>
      </c>
      <c r="B391" s="735"/>
      <c r="C391" s="744" t="s">
        <v>29</v>
      </c>
      <c r="D391" s="744"/>
      <c r="E391" s="744"/>
      <c r="F391" s="744"/>
      <c r="G391" s="744" t="s">
        <v>45</v>
      </c>
      <c r="H391" s="746" t="s">
        <v>222</v>
      </c>
      <c r="I391" s="744" t="s">
        <v>777</v>
      </c>
      <c r="J391" s="744"/>
      <c r="K391" s="735" t="s">
        <v>779</v>
      </c>
      <c r="L391" s="735"/>
      <c r="M391" s="213"/>
      <c r="N391" s="213"/>
      <c r="O391" s="213"/>
      <c r="P391" s="213"/>
      <c r="Q391" s="213"/>
      <c r="R391" s="213"/>
      <c r="S391" s="213"/>
      <c r="T391" s="213"/>
      <c r="U391" s="213"/>
    </row>
    <row r="392" spans="1:21" ht="14.25" customHeight="1">
      <c r="A392" s="745"/>
      <c r="B392" s="745"/>
      <c r="C392" s="744"/>
      <c r="D392" s="744"/>
      <c r="E392" s="744"/>
      <c r="F392" s="744"/>
      <c r="G392" s="744"/>
      <c r="H392" s="746"/>
      <c r="I392" s="744"/>
      <c r="J392" s="744"/>
      <c r="K392" s="745"/>
      <c r="L392" s="745"/>
      <c r="M392" s="213"/>
      <c r="N392" s="213"/>
      <c r="O392" s="213"/>
      <c r="P392" s="213"/>
      <c r="Q392" s="213"/>
      <c r="R392" s="213"/>
      <c r="S392" s="213"/>
      <c r="T392" s="213"/>
      <c r="U392" s="213"/>
    </row>
    <row r="393" spans="1:21" ht="14.25" customHeight="1">
      <c r="A393" s="745"/>
      <c r="B393" s="745"/>
      <c r="C393" s="744"/>
      <c r="D393" s="744" t="s">
        <v>666</v>
      </c>
      <c r="E393" s="744" t="s">
        <v>30</v>
      </c>
      <c r="F393" s="744" t="s">
        <v>31</v>
      </c>
      <c r="G393" s="744"/>
      <c r="H393" s="746"/>
      <c r="I393" s="744"/>
      <c r="J393" s="744"/>
      <c r="K393" s="734" t="s">
        <v>46</v>
      </c>
      <c r="L393" s="734" t="s">
        <v>47</v>
      </c>
      <c r="M393" s="213"/>
      <c r="N393" s="213"/>
      <c r="O393" s="213"/>
      <c r="P393" s="213"/>
      <c r="Q393" s="213"/>
      <c r="R393" s="213"/>
      <c r="S393" s="213"/>
      <c r="T393" s="213"/>
      <c r="U393" s="213"/>
    </row>
    <row r="394" spans="1:21" ht="14.25" customHeight="1">
      <c r="A394" s="738"/>
      <c r="B394" s="738"/>
      <c r="C394" s="744"/>
      <c r="D394" s="744"/>
      <c r="E394" s="744"/>
      <c r="F394" s="744"/>
      <c r="G394" s="744"/>
      <c r="H394" s="746"/>
      <c r="I394" s="25" t="s">
        <v>29</v>
      </c>
      <c r="J394" s="25" t="s">
        <v>48</v>
      </c>
      <c r="K394" s="737"/>
      <c r="L394" s="737"/>
      <c r="M394" s="213"/>
      <c r="N394" s="213"/>
      <c r="O394" s="213"/>
      <c r="P394" s="213"/>
      <c r="Q394" s="213"/>
      <c r="R394" s="213"/>
      <c r="S394" s="213"/>
      <c r="T394" s="213"/>
      <c r="U394" s="213"/>
    </row>
    <row r="395" spans="1:21" ht="14.25" customHeight="1">
      <c r="A395" s="26"/>
      <c r="B395" s="34"/>
      <c r="C395" s="483"/>
      <c r="D395" s="483"/>
      <c r="E395" s="483"/>
      <c r="F395" s="483"/>
      <c r="G395" s="16"/>
      <c r="H395" s="482"/>
      <c r="I395" s="483"/>
      <c r="J395" s="483"/>
      <c r="K395" s="16"/>
      <c r="L395" s="16"/>
      <c r="M395" s="213"/>
      <c r="N395" s="213"/>
      <c r="O395" s="213"/>
      <c r="P395" s="213"/>
      <c r="Q395" s="213"/>
      <c r="R395" s="213"/>
      <c r="S395" s="213"/>
      <c r="T395" s="213"/>
      <c r="U395" s="213"/>
    </row>
    <row r="396" spans="1:21" ht="14.25" customHeight="1">
      <c r="A396" s="751" t="s">
        <v>109</v>
      </c>
      <c r="B396" s="752"/>
      <c r="C396" s="86">
        <v>398</v>
      </c>
      <c r="D396" s="470">
        <f>+E396+F396</f>
        <v>816</v>
      </c>
      <c r="E396" s="86">
        <v>406</v>
      </c>
      <c r="F396" s="86">
        <v>410</v>
      </c>
      <c r="G396" s="471">
        <f>ROUND(E396/F396*100,1)</f>
        <v>99</v>
      </c>
      <c r="H396" s="471">
        <f>D396/C396</f>
        <v>2.050251256281407</v>
      </c>
      <c r="I396" s="66">
        <v>416</v>
      </c>
      <c r="J396" s="66">
        <v>906</v>
      </c>
      <c r="K396" s="472">
        <f>D396-J396</f>
        <v>-90</v>
      </c>
      <c r="L396" s="473">
        <f>D396/J396*100-100</f>
        <v>-9.933774834437088</v>
      </c>
      <c r="M396" s="213"/>
      <c r="N396" s="213"/>
      <c r="O396" s="213"/>
      <c r="P396" s="213"/>
      <c r="Q396" s="213"/>
      <c r="R396" s="213"/>
      <c r="S396" s="213"/>
      <c r="T396" s="213"/>
      <c r="U396" s="213"/>
    </row>
    <row r="397" spans="1:21" ht="14.25" customHeight="1">
      <c r="A397" s="751" t="s">
        <v>110</v>
      </c>
      <c r="B397" s="752"/>
      <c r="C397" s="86">
        <v>768</v>
      </c>
      <c r="D397" s="470">
        <f>+E397+F397</f>
        <v>1365</v>
      </c>
      <c r="E397" s="86">
        <v>622</v>
      </c>
      <c r="F397" s="86">
        <v>743</v>
      </c>
      <c r="G397" s="471">
        <f>ROUND(E397/F397*100,1)</f>
        <v>83.7</v>
      </c>
      <c r="H397" s="471">
        <f>D397/C397</f>
        <v>1.77734375</v>
      </c>
      <c r="I397" s="66">
        <v>786</v>
      </c>
      <c r="J397" s="66">
        <v>1525</v>
      </c>
      <c r="K397" s="472">
        <f>D397-J397</f>
        <v>-160</v>
      </c>
      <c r="L397" s="473">
        <f>D397/J397*100-100</f>
        <v>-10.491803278688522</v>
      </c>
      <c r="M397" s="213"/>
      <c r="N397" s="213"/>
      <c r="O397" s="213"/>
      <c r="P397" s="213"/>
      <c r="Q397" s="213"/>
      <c r="R397" s="213"/>
      <c r="S397" s="213"/>
      <c r="T397" s="213"/>
      <c r="U397" s="213"/>
    </row>
    <row r="398" spans="1:21" ht="14.25" customHeight="1">
      <c r="A398" s="36"/>
      <c r="B398" s="405"/>
      <c r="D398" s="66"/>
      <c r="G398" s="477" t="s">
        <v>668</v>
      </c>
      <c r="H398" s="477" t="s">
        <v>668</v>
      </c>
      <c r="I398" s="86"/>
      <c r="J398" s="86"/>
      <c r="K398" s="86"/>
      <c r="L398" s="86"/>
      <c r="M398" s="213"/>
      <c r="N398" s="213"/>
      <c r="O398" s="213"/>
      <c r="P398" s="213"/>
      <c r="Q398" s="213"/>
      <c r="R398" s="213"/>
      <c r="S398" s="213"/>
      <c r="T398" s="213"/>
      <c r="U398" s="213"/>
    </row>
    <row r="399" spans="1:21" ht="14.25" customHeight="1">
      <c r="A399" s="751" t="s">
        <v>111</v>
      </c>
      <c r="B399" s="752"/>
      <c r="C399" s="86">
        <v>339</v>
      </c>
      <c r="D399" s="470">
        <f>+E399+F399</f>
        <v>778</v>
      </c>
      <c r="E399" s="66">
        <v>396</v>
      </c>
      <c r="F399" s="66">
        <v>382</v>
      </c>
      <c r="G399" s="471">
        <f>ROUND(E399/F399*100,1)</f>
        <v>103.7</v>
      </c>
      <c r="H399" s="471">
        <f>D399/C399</f>
        <v>2.2949852507374633</v>
      </c>
      <c r="I399" s="66">
        <v>331</v>
      </c>
      <c r="J399" s="66">
        <v>798</v>
      </c>
      <c r="K399" s="472">
        <f>D399-J399</f>
        <v>-20</v>
      </c>
      <c r="L399" s="473">
        <f>D399/J399*100-100</f>
        <v>-2.506265664160395</v>
      </c>
      <c r="M399" s="213"/>
      <c r="N399" s="213"/>
      <c r="O399" s="213"/>
      <c r="P399" s="213"/>
      <c r="Q399" s="213"/>
      <c r="R399" s="213"/>
      <c r="S399" s="213"/>
      <c r="T399" s="213"/>
      <c r="U399" s="213"/>
    </row>
    <row r="400" spans="1:21" ht="14.25" customHeight="1">
      <c r="A400" s="751" t="s">
        <v>112</v>
      </c>
      <c r="B400" s="752"/>
      <c r="C400" s="86">
        <v>768</v>
      </c>
      <c r="D400" s="470">
        <f>+E400+F400</f>
        <v>1655</v>
      </c>
      <c r="E400" s="86">
        <v>831</v>
      </c>
      <c r="F400" s="86">
        <v>824</v>
      </c>
      <c r="G400" s="471">
        <f>ROUND(E400/F400*100,1)</f>
        <v>100.8</v>
      </c>
      <c r="H400" s="471">
        <f>D400/C400</f>
        <v>2.1549479166666665</v>
      </c>
      <c r="I400" s="66">
        <v>710</v>
      </c>
      <c r="J400" s="66">
        <v>1631</v>
      </c>
      <c r="K400" s="472">
        <f>D400-J400</f>
        <v>24</v>
      </c>
      <c r="L400" s="473">
        <f>D400/J400*100-100</f>
        <v>1.4714898835070471</v>
      </c>
      <c r="M400" s="213"/>
      <c r="N400" s="213"/>
      <c r="O400" s="213"/>
      <c r="P400" s="213"/>
      <c r="Q400" s="213"/>
      <c r="R400" s="213"/>
      <c r="S400" s="213"/>
      <c r="T400" s="213"/>
      <c r="U400" s="213"/>
    </row>
    <row r="401" spans="1:21" ht="14.25" customHeight="1">
      <c r="A401" s="751" t="s">
        <v>113</v>
      </c>
      <c r="B401" s="752"/>
      <c r="C401" s="86">
        <v>603</v>
      </c>
      <c r="D401" s="470">
        <f>+E401+F401</f>
        <v>1155</v>
      </c>
      <c r="E401" s="86">
        <v>602</v>
      </c>
      <c r="F401" s="86">
        <v>553</v>
      </c>
      <c r="G401" s="471">
        <f>ROUND(E401/F401*100,1)</f>
        <v>108.9</v>
      </c>
      <c r="H401" s="471">
        <f>D401/C401</f>
        <v>1.9154228855721394</v>
      </c>
      <c r="I401" s="66">
        <v>560</v>
      </c>
      <c r="J401" s="66">
        <v>1135</v>
      </c>
      <c r="K401" s="472">
        <f>D401-J401</f>
        <v>20</v>
      </c>
      <c r="L401" s="473">
        <f>D401/J401*100-100</f>
        <v>1.7621145374449299</v>
      </c>
      <c r="M401" s="213"/>
      <c r="N401" s="213"/>
      <c r="O401" s="213"/>
      <c r="P401" s="213"/>
      <c r="Q401" s="213"/>
      <c r="R401" s="213"/>
      <c r="S401" s="213"/>
      <c r="T401" s="213"/>
      <c r="U401" s="213"/>
    </row>
    <row r="402" spans="1:21" ht="14.25" customHeight="1">
      <c r="A402" s="751" t="s">
        <v>114</v>
      </c>
      <c r="B402" s="752"/>
      <c r="C402" s="86">
        <v>445</v>
      </c>
      <c r="D402" s="470">
        <f>+E402+F402</f>
        <v>792</v>
      </c>
      <c r="E402" s="86">
        <v>402</v>
      </c>
      <c r="F402" s="86">
        <v>390</v>
      </c>
      <c r="G402" s="471">
        <f>ROUND(E402/F402*100,1)</f>
        <v>103.1</v>
      </c>
      <c r="H402" s="471">
        <f>D402/C402</f>
        <v>1.7797752808988765</v>
      </c>
      <c r="I402" s="66">
        <v>467</v>
      </c>
      <c r="J402" s="66">
        <v>878</v>
      </c>
      <c r="K402" s="472">
        <f>D402-J402</f>
        <v>-86</v>
      </c>
      <c r="L402" s="473">
        <f>D402/J402*100-100</f>
        <v>-9.794988610478356</v>
      </c>
      <c r="M402" s="213"/>
      <c r="N402" s="213"/>
      <c r="O402" s="213"/>
      <c r="P402" s="213"/>
      <c r="Q402" s="213"/>
      <c r="R402" s="213"/>
      <c r="S402" s="213"/>
      <c r="T402" s="213"/>
      <c r="U402" s="213"/>
    </row>
    <row r="403" spans="1:21" ht="14.25" customHeight="1">
      <c r="A403" s="36"/>
      <c r="B403" s="405"/>
      <c r="C403" s="86"/>
      <c r="D403" s="66"/>
      <c r="E403" s="66"/>
      <c r="F403" s="66"/>
      <c r="G403" s="477" t="s">
        <v>668</v>
      </c>
      <c r="H403" s="477" t="s">
        <v>668</v>
      </c>
      <c r="I403" s="86"/>
      <c r="J403" s="86"/>
      <c r="K403" s="86"/>
      <c r="L403" s="86"/>
      <c r="M403" s="213"/>
      <c r="N403" s="213"/>
      <c r="O403" s="213"/>
      <c r="P403" s="213"/>
      <c r="Q403" s="213"/>
      <c r="R403" s="213"/>
      <c r="S403" s="213"/>
      <c r="T403" s="213"/>
      <c r="U403" s="213"/>
    </row>
    <row r="404" spans="1:21" ht="14.25" customHeight="1">
      <c r="A404" s="753" t="s">
        <v>115</v>
      </c>
      <c r="B404" s="754"/>
      <c r="C404" s="466">
        <f>SUM(C384:C402)</f>
        <v>8015</v>
      </c>
      <c r="D404" s="466">
        <f>SUM(D384:D402)</f>
        <v>15394</v>
      </c>
      <c r="E404" s="466">
        <f>SUM(E384:E402)</f>
        <v>7600</v>
      </c>
      <c r="F404" s="466">
        <f>SUM(F384:F402)</f>
        <v>7794</v>
      </c>
      <c r="G404" s="467">
        <f>ROUND(E404/F404*100,1)</f>
        <v>97.5</v>
      </c>
      <c r="H404" s="467">
        <f>D404/C404</f>
        <v>1.9206487835308796</v>
      </c>
      <c r="I404" s="466">
        <f>SUM(I384+I385+I386+I387+I388+I389+I396+I397+I399+I400+I401+I402)</f>
        <v>7722</v>
      </c>
      <c r="J404" s="466">
        <f>SUM(J384+J385+J386+J387+J388+J389+J396+J397+J399+J400+J401+J402)</f>
        <v>15772</v>
      </c>
      <c r="K404" s="468">
        <f>D404-J404</f>
        <v>-378</v>
      </c>
      <c r="L404" s="469">
        <f>D404/J404*100-100</f>
        <v>-2.3966522952066924</v>
      </c>
      <c r="M404" s="213"/>
      <c r="N404" s="213"/>
      <c r="O404" s="213"/>
      <c r="P404" s="213"/>
      <c r="Q404" s="213"/>
      <c r="R404" s="213"/>
      <c r="S404" s="213"/>
      <c r="T404" s="213"/>
      <c r="U404" s="213"/>
    </row>
    <row r="405" spans="1:21" ht="14.25" customHeight="1">
      <c r="A405" s="36"/>
      <c r="B405" s="405"/>
      <c r="C405" s="103"/>
      <c r="D405" s="66"/>
      <c r="E405" s="66"/>
      <c r="F405" s="66"/>
      <c r="G405" s="477" t="s">
        <v>668</v>
      </c>
      <c r="H405" s="477" t="s">
        <v>668</v>
      </c>
      <c r="I405" s="86"/>
      <c r="J405" s="86"/>
      <c r="K405" s="86"/>
      <c r="L405" s="86"/>
      <c r="M405" s="213"/>
      <c r="N405" s="213"/>
      <c r="O405" s="213"/>
      <c r="P405" s="213"/>
      <c r="Q405" s="213"/>
      <c r="R405" s="213"/>
      <c r="S405" s="213"/>
      <c r="T405" s="213"/>
      <c r="U405" s="213"/>
    </row>
    <row r="406" spans="1:21" ht="14.25" customHeight="1">
      <c r="A406" s="751" t="s">
        <v>116</v>
      </c>
      <c r="B406" s="751"/>
      <c r="C406" s="103">
        <v>1224</v>
      </c>
      <c r="D406" s="470">
        <f aca="true" t="shared" si="24" ref="D406:D414">+E406+F406</f>
        <v>2714</v>
      </c>
      <c r="E406" s="86">
        <v>1381</v>
      </c>
      <c r="F406" s="86">
        <v>1333</v>
      </c>
      <c r="G406" s="471">
        <f aca="true" t="shared" si="25" ref="G406:G414">ROUND(E406/F406*100,1)</f>
        <v>103.6</v>
      </c>
      <c r="H406" s="471">
        <f aca="true" t="shared" si="26" ref="H406:H414">D406/C406</f>
        <v>2.2173202614379086</v>
      </c>
      <c r="I406" s="587">
        <v>1177</v>
      </c>
      <c r="J406" s="66">
        <v>2740</v>
      </c>
      <c r="K406" s="472">
        <f aca="true" t="shared" si="27" ref="K406:K414">D406-J406</f>
        <v>-26</v>
      </c>
      <c r="L406" s="473">
        <f aca="true" t="shared" si="28" ref="L406:L414">D406/J406*100-100</f>
        <v>-0.948905109489047</v>
      </c>
      <c r="M406" s="213"/>
      <c r="N406" s="213"/>
      <c r="O406" s="213"/>
      <c r="P406" s="213"/>
      <c r="Q406" s="213"/>
      <c r="R406" s="213"/>
      <c r="S406" s="213"/>
      <c r="T406" s="213"/>
      <c r="U406" s="213"/>
    </row>
    <row r="407" spans="1:21" ht="14.25" customHeight="1">
      <c r="A407" s="751" t="s">
        <v>117</v>
      </c>
      <c r="B407" s="751"/>
      <c r="C407" s="103">
        <v>878</v>
      </c>
      <c r="D407" s="470">
        <f t="shared" si="24"/>
        <v>1841</v>
      </c>
      <c r="E407" s="86">
        <v>982</v>
      </c>
      <c r="F407" s="86">
        <v>859</v>
      </c>
      <c r="G407" s="471">
        <f t="shared" si="25"/>
        <v>114.3</v>
      </c>
      <c r="H407" s="471">
        <f t="shared" si="26"/>
        <v>2.0968109339407746</v>
      </c>
      <c r="I407" s="587">
        <v>757</v>
      </c>
      <c r="J407" s="66">
        <v>1773</v>
      </c>
      <c r="K407" s="472">
        <f t="shared" si="27"/>
        <v>68</v>
      </c>
      <c r="L407" s="473">
        <f t="shared" si="28"/>
        <v>3.8353073886068927</v>
      </c>
      <c r="M407" s="213"/>
      <c r="N407" s="213"/>
      <c r="O407" s="213"/>
      <c r="P407" s="213"/>
      <c r="Q407" s="213"/>
      <c r="R407" s="213"/>
      <c r="S407" s="213"/>
      <c r="T407" s="213"/>
      <c r="U407" s="213"/>
    </row>
    <row r="408" spans="1:21" ht="14.25" customHeight="1">
      <c r="A408" s="751" t="s">
        <v>118</v>
      </c>
      <c r="B408" s="751"/>
      <c r="C408" s="103">
        <v>1557</v>
      </c>
      <c r="D408" s="470">
        <f t="shared" si="24"/>
        <v>3119</v>
      </c>
      <c r="E408" s="86">
        <v>1629</v>
      </c>
      <c r="F408" s="86">
        <v>1490</v>
      </c>
      <c r="G408" s="471">
        <f t="shared" si="25"/>
        <v>109.3</v>
      </c>
      <c r="H408" s="471">
        <f t="shared" si="26"/>
        <v>2.0032113037893384</v>
      </c>
      <c r="I408" s="587">
        <v>1533</v>
      </c>
      <c r="J408" s="66">
        <v>3243</v>
      </c>
      <c r="K408" s="472">
        <f t="shared" si="27"/>
        <v>-124</v>
      </c>
      <c r="L408" s="473">
        <f t="shared" si="28"/>
        <v>-3.823620104841197</v>
      </c>
      <c r="M408" s="213"/>
      <c r="N408" s="213"/>
      <c r="O408" s="213"/>
      <c r="P408" s="213"/>
      <c r="Q408" s="213"/>
      <c r="R408" s="213"/>
      <c r="S408" s="213"/>
      <c r="T408" s="213"/>
      <c r="U408" s="213"/>
    </row>
    <row r="409" spans="1:21" ht="14.25" customHeight="1">
      <c r="A409" s="751" t="s">
        <v>119</v>
      </c>
      <c r="B409" s="751"/>
      <c r="C409" s="103">
        <v>734</v>
      </c>
      <c r="D409" s="470">
        <f t="shared" si="24"/>
        <v>1564</v>
      </c>
      <c r="E409" s="86">
        <v>776</v>
      </c>
      <c r="F409" s="86">
        <v>788</v>
      </c>
      <c r="G409" s="471">
        <f t="shared" si="25"/>
        <v>98.5</v>
      </c>
      <c r="H409" s="471">
        <f t="shared" si="26"/>
        <v>2.130790190735695</v>
      </c>
      <c r="I409" s="587">
        <v>710</v>
      </c>
      <c r="J409" s="66">
        <v>1615</v>
      </c>
      <c r="K409" s="472">
        <f t="shared" si="27"/>
        <v>-51</v>
      </c>
      <c r="L409" s="473">
        <f t="shared" si="28"/>
        <v>-3.1578947368421098</v>
      </c>
      <c r="M409" s="213"/>
      <c r="N409" s="213"/>
      <c r="O409" s="213"/>
      <c r="P409" s="213"/>
      <c r="Q409" s="213"/>
      <c r="R409" s="213"/>
      <c r="S409" s="213"/>
      <c r="T409" s="213"/>
      <c r="U409" s="213"/>
    </row>
    <row r="410" spans="1:21" ht="14.25" customHeight="1">
      <c r="A410" s="751" t="s">
        <v>120</v>
      </c>
      <c r="B410" s="751"/>
      <c r="C410" s="103">
        <v>1285</v>
      </c>
      <c r="D410" s="470">
        <f t="shared" si="24"/>
        <v>2980</v>
      </c>
      <c r="E410" s="86">
        <v>1583</v>
      </c>
      <c r="F410" s="86">
        <v>1397</v>
      </c>
      <c r="G410" s="471">
        <f t="shared" si="25"/>
        <v>113.3</v>
      </c>
      <c r="H410" s="471">
        <f t="shared" si="26"/>
        <v>2.3190661478599224</v>
      </c>
      <c r="I410" s="587">
        <v>1180</v>
      </c>
      <c r="J410" s="66">
        <v>2898</v>
      </c>
      <c r="K410" s="472">
        <f t="shared" si="27"/>
        <v>82</v>
      </c>
      <c r="L410" s="473">
        <f t="shared" si="28"/>
        <v>2.8295376121463107</v>
      </c>
      <c r="M410" s="213"/>
      <c r="N410" s="213"/>
      <c r="O410" s="213"/>
      <c r="P410" s="213"/>
      <c r="Q410" s="213"/>
      <c r="R410" s="213"/>
      <c r="S410" s="213"/>
      <c r="T410" s="213"/>
      <c r="U410" s="213"/>
    </row>
    <row r="411" spans="1:21" ht="14.25" customHeight="1">
      <c r="A411" s="751" t="s">
        <v>121</v>
      </c>
      <c r="B411" s="751"/>
      <c r="C411" s="103">
        <v>101</v>
      </c>
      <c r="D411" s="470">
        <f t="shared" si="24"/>
        <v>242</v>
      </c>
      <c r="E411" s="86">
        <v>126</v>
      </c>
      <c r="F411" s="86">
        <v>116</v>
      </c>
      <c r="G411" s="471">
        <f t="shared" si="25"/>
        <v>108.6</v>
      </c>
      <c r="H411" s="471">
        <f t="shared" si="26"/>
        <v>2.396039603960396</v>
      </c>
      <c r="I411" s="587">
        <v>98</v>
      </c>
      <c r="J411" s="66">
        <v>253</v>
      </c>
      <c r="K411" s="472">
        <f t="shared" si="27"/>
        <v>-11</v>
      </c>
      <c r="L411" s="473">
        <f t="shared" si="28"/>
        <v>-4.347826086956516</v>
      </c>
      <c r="M411" s="213"/>
      <c r="N411" s="213"/>
      <c r="O411" s="213"/>
      <c r="P411" s="213"/>
      <c r="Q411" s="213"/>
      <c r="R411" s="213"/>
      <c r="S411" s="213"/>
      <c r="T411" s="213"/>
      <c r="U411" s="213"/>
    </row>
    <row r="412" spans="1:21" ht="14.25" customHeight="1">
      <c r="A412" s="751" t="s">
        <v>122</v>
      </c>
      <c r="B412" s="751"/>
      <c r="C412" s="103">
        <v>1254</v>
      </c>
      <c r="D412" s="470">
        <f t="shared" si="24"/>
        <v>2964</v>
      </c>
      <c r="E412" s="86">
        <v>1549</v>
      </c>
      <c r="F412" s="86">
        <v>1415</v>
      </c>
      <c r="G412" s="471">
        <f t="shared" si="25"/>
        <v>109.5</v>
      </c>
      <c r="H412" s="471">
        <f t="shared" si="26"/>
        <v>2.3636363636363638</v>
      </c>
      <c r="I412" s="587">
        <v>1239</v>
      </c>
      <c r="J412" s="66">
        <v>3057</v>
      </c>
      <c r="K412" s="472">
        <f t="shared" si="27"/>
        <v>-93</v>
      </c>
      <c r="L412" s="473">
        <f t="shared" si="28"/>
        <v>-3.042198233562317</v>
      </c>
      <c r="M412" s="213"/>
      <c r="N412" s="213"/>
      <c r="O412" s="213"/>
      <c r="P412" s="213"/>
      <c r="Q412" s="213"/>
      <c r="R412" s="213"/>
      <c r="S412" s="213"/>
      <c r="T412" s="213"/>
      <c r="U412" s="213"/>
    </row>
    <row r="413" spans="1:21" ht="14.25" customHeight="1">
      <c r="A413" s="751" t="s">
        <v>123</v>
      </c>
      <c r="B413" s="751"/>
      <c r="C413" s="103">
        <v>542</v>
      </c>
      <c r="D413" s="470">
        <f t="shared" si="24"/>
        <v>1266</v>
      </c>
      <c r="E413" s="86">
        <v>634</v>
      </c>
      <c r="F413" s="86">
        <v>632</v>
      </c>
      <c r="G413" s="471">
        <f t="shared" si="25"/>
        <v>100.3</v>
      </c>
      <c r="H413" s="471">
        <f t="shared" si="26"/>
        <v>2.3357933579335795</v>
      </c>
      <c r="I413" s="587">
        <v>509</v>
      </c>
      <c r="J413" s="66">
        <v>1241</v>
      </c>
      <c r="K413" s="472">
        <f t="shared" si="27"/>
        <v>25</v>
      </c>
      <c r="L413" s="473">
        <f t="shared" si="28"/>
        <v>2.0145044319097565</v>
      </c>
      <c r="M413" s="213"/>
      <c r="N413" s="213"/>
      <c r="O413" s="213"/>
      <c r="P413" s="213"/>
      <c r="Q413" s="213"/>
      <c r="R413" s="213"/>
      <c r="S413" s="213"/>
      <c r="T413" s="213"/>
      <c r="U413" s="213"/>
    </row>
    <row r="414" spans="1:21" ht="14.25" customHeight="1">
      <c r="A414" s="751" t="s">
        <v>124</v>
      </c>
      <c r="B414" s="751"/>
      <c r="C414" s="103">
        <v>1314</v>
      </c>
      <c r="D414" s="470">
        <f t="shared" si="24"/>
        <v>2495</v>
      </c>
      <c r="E414" s="86">
        <v>1355</v>
      </c>
      <c r="F414" s="86">
        <v>1140</v>
      </c>
      <c r="G414" s="471">
        <f t="shared" si="25"/>
        <v>118.9</v>
      </c>
      <c r="H414" s="471">
        <f t="shared" si="26"/>
        <v>1.8987823439878235</v>
      </c>
      <c r="I414" s="587">
        <v>1002</v>
      </c>
      <c r="J414" s="66">
        <v>2306</v>
      </c>
      <c r="K414" s="472">
        <f t="shared" si="27"/>
        <v>189</v>
      </c>
      <c r="L414" s="473">
        <f t="shared" si="28"/>
        <v>8.196010407632272</v>
      </c>
      <c r="M414" s="213"/>
      <c r="N414" s="213"/>
      <c r="O414" s="213"/>
      <c r="P414" s="213"/>
      <c r="Q414" s="213"/>
      <c r="R414" s="213"/>
      <c r="S414" s="213"/>
      <c r="T414" s="213"/>
      <c r="U414" s="213"/>
    </row>
    <row r="415" spans="1:21" ht="14.25" customHeight="1">
      <c r="A415" s="36"/>
      <c r="B415" s="18"/>
      <c r="D415" s="66"/>
      <c r="G415" s="477" t="s">
        <v>668</v>
      </c>
      <c r="H415" s="477" t="s">
        <v>668</v>
      </c>
      <c r="I415" s="86"/>
      <c r="J415" s="86"/>
      <c r="K415" s="86"/>
      <c r="L415" s="86"/>
      <c r="M415" s="213"/>
      <c r="N415" s="213"/>
      <c r="O415" s="213"/>
      <c r="P415" s="213"/>
      <c r="Q415" s="213"/>
      <c r="R415" s="213"/>
      <c r="S415" s="213"/>
      <c r="T415" s="213"/>
      <c r="U415" s="213"/>
    </row>
    <row r="416" spans="1:21" ht="14.25" customHeight="1">
      <c r="A416" s="751" t="s">
        <v>125</v>
      </c>
      <c r="B416" s="751"/>
      <c r="C416" s="103">
        <v>115</v>
      </c>
      <c r="D416" s="470">
        <f>+E416+F416</f>
        <v>203</v>
      </c>
      <c r="E416" s="66">
        <v>97</v>
      </c>
      <c r="F416" s="66">
        <v>106</v>
      </c>
      <c r="G416" s="471">
        <f>ROUND(E416/F416*100,1)</f>
        <v>91.5</v>
      </c>
      <c r="H416" s="471">
        <f>D416/C416</f>
        <v>1.7652173913043478</v>
      </c>
      <c r="I416" s="66">
        <v>126</v>
      </c>
      <c r="J416" s="66">
        <v>229</v>
      </c>
      <c r="K416" s="472">
        <f>D416-J416</f>
        <v>-26</v>
      </c>
      <c r="L416" s="473">
        <f>D416/J416*100-100</f>
        <v>-11.353711790393021</v>
      </c>
      <c r="M416" s="213"/>
      <c r="N416" s="213"/>
      <c r="O416" s="213"/>
      <c r="P416" s="213"/>
      <c r="Q416" s="213"/>
      <c r="R416" s="213"/>
      <c r="S416" s="213"/>
      <c r="T416" s="213"/>
      <c r="U416" s="213"/>
    </row>
    <row r="417" spans="1:21" ht="14.25" customHeight="1">
      <c r="A417" s="751" t="s">
        <v>126</v>
      </c>
      <c r="B417" s="751"/>
      <c r="C417" s="103">
        <v>512</v>
      </c>
      <c r="D417" s="470">
        <f>+E417+F417</f>
        <v>1062</v>
      </c>
      <c r="E417" s="86">
        <v>538</v>
      </c>
      <c r="F417" s="86">
        <v>524</v>
      </c>
      <c r="G417" s="471">
        <f>ROUND(E417/F417*100,1)</f>
        <v>102.7</v>
      </c>
      <c r="H417" s="471">
        <f>D417/C417</f>
        <v>2.07421875</v>
      </c>
      <c r="I417" s="66">
        <v>357</v>
      </c>
      <c r="J417" s="66">
        <v>786</v>
      </c>
      <c r="K417" s="472">
        <f>D417-J417</f>
        <v>276</v>
      </c>
      <c r="L417" s="473">
        <f>D417/J417*100-100</f>
        <v>35.1145038167939</v>
      </c>
      <c r="M417" s="213"/>
      <c r="N417" s="213"/>
      <c r="O417" s="213"/>
      <c r="P417" s="213"/>
      <c r="Q417" s="213"/>
      <c r="R417" s="213"/>
      <c r="S417" s="213"/>
      <c r="T417" s="213"/>
      <c r="U417" s="213"/>
    </row>
    <row r="418" spans="1:21" ht="14.25" customHeight="1">
      <c r="A418" s="36"/>
      <c r="B418" s="405"/>
      <c r="C418" s="103"/>
      <c r="D418" s="66"/>
      <c r="E418" s="66"/>
      <c r="F418" s="66"/>
      <c r="G418" s="477" t="s">
        <v>668</v>
      </c>
      <c r="H418" s="477" t="s">
        <v>668</v>
      </c>
      <c r="I418" s="86"/>
      <c r="J418" s="86"/>
      <c r="K418" s="86"/>
      <c r="L418" s="86"/>
      <c r="M418" s="213"/>
      <c r="N418" s="213"/>
      <c r="O418" s="213"/>
      <c r="P418" s="213"/>
      <c r="Q418" s="213"/>
      <c r="R418" s="213"/>
      <c r="S418" s="213"/>
      <c r="T418" s="213"/>
      <c r="U418" s="213"/>
    </row>
    <row r="419" spans="1:21" ht="14.25" customHeight="1">
      <c r="A419" s="753" t="s">
        <v>127</v>
      </c>
      <c r="B419" s="754"/>
      <c r="C419" s="466">
        <f>SUM(C406:C417)</f>
        <v>9516</v>
      </c>
      <c r="D419" s="485">
        <f>SUM(D406:D417)</f>
        <v>20450</v>
      </c>
      <c r="E419" s="466">
        <f>SUM(E406:E417)</f>
        <v>10650</v>
      </c>
      <c r="F419" s="466">
        <f>SUM(F406:F417)</f>
        <v>9800</v>
      </c>
      <c r="G419" s="467">
        <f>ROUND(E419/F419*100,1)</f>
        <v>108.7</v>
      </c>
      <c r="H419" s="467">
        <f>D419/C419</f>
        <v>2.1490121899957964</v>
      </c>
      <c r="I419" s="466">
        <f>SUM(I406:I417)</f>
        <v>8688</v>
      </c>
      <c r="J419" s="466">
        <f>SUM(J406:J417)</f>
        <v>20141</v>
      </c>
      <c r="K419" s="468">
        <f>D419-J419</f>
        <v>309</v>
      </c>
      <c r="L419" s="469">
        <f>D419/J419*100-100</f>
        <v>1.5341840027804068</v>
      </c>
      <c r="M419" s="213"/>
      <c r="N419" s="213"/>
      <c r="O419" s="213"/>
      <c r="P419" s="213"/>
      <c r="Q419" s="213"/>
      <c r="R419" s="213"/>
      <c r="S419" s="213"/>
      <c r="T419" s="213"/>
      <c r="U419" s="213"/>
    </row>
    <row r="420" spans="1:21" ht="14.25" customHeight="1">
      <c r="A420" s="36"/>
      <c r="B420" s="405"/>
      <c r="C420" s="103"/>
      <c r="D420" s="66"/>
      <c r="E420" s="66"/>
      <c r="F420" s="66"/>
      <c r="G420" s="477" t="s">
        <v>668</v>
      </c>
      <c r="H420" s="477" t="s">
        <v>668</v>
      </c>
      <c r="I420" s="86"/>
      <c r="J420" s="86"/>
      <c r="K420" s="86"/>
      <c r="L420" s="86"/>
      <c r="M420" s="213"/>
      <c r="N420" s="213"/>
      <c r="O420" s="213"/>
      <c r="P420" s="213"/>
      <c r="Q420" s="213"/>
      <c r="R420" s="213"/>
      <c r="S420" s="213"/>
      <c r="T420" s="213"/>
      <c r="U420" s="213"/>
    </row>
    <row r="421" spans="1:21" ht="14.25" customHeight="1">
      <c r="A421" s="751" t="s">
        <v>128</v>
      </c>
      <c r="B421" s="751"/>
      <c r="C421" s="103">
        <v>809</v>
      </c>
      <c r="D421" s="470">
        <f aca="true" t="shared" si="29" ref="D421:D430">+E421+F421</f>
        <v>1675</v>
      </c>
      <c r="E421" s="86">
        <v>834</v>
      </c>
      <c r="F421" s="86">
        <v>841</v>
      </c>
      <c r="G421" s="471">
        <f>ROUND(E421/F421*100,1)</f>
        <v>99.2</v>
      </c>
      <c r="H421" s="471">
        <f aca="true" t="shared" si="30" ref="H421:H430">D421/C421</f>
        <v>2.0704573547589615</v>
      </c>
      <c r="I421" s="587">
        <v>805</v>
      </c>
      <c r="J421" s="66">
        <v>1794</v>
      </c>
      <c r="K421" s="472">
        <f aca="true" t="shared" si="31" ref="K421:K430">D421-J421</f>
        <v>-119</v>
      </c>
      <c r="L421" s="473">
        <f aca="true" t="shared" si="32" ref="L421:L430">D421/J421*100-100</f>
        <v>-6.633221850613154</v>
      </c>
      <c r="M421" s="213"/>
      <c r="N421" s="213"/>
      <c r="O421" s="213"/>
      <c r="P421" s="213"/>
      <c r="Q421" s="213"/>
      <c r="R421" s="213"/>
      <c r="S421" s="213"/>
      <c r="T421" s="213"/>
      <c r="U421" s="213"/>
    </row>
    <row r="422" spans="1:21" ht="14.25" customHeight="1">
      <c r="A422" s="751" t="s">
        <v>129</v>
      </c>
      <c r="B422" s="751"/>
      <c r="C422" s="103">
        <v>307</v>
      </c>
      <c r="D422" s="470">
        <f t="shared" si="29"/>
        <v>675</v>
      </c>
      <c r="E422" s="86">
        <v>355</v>
      </c>
      <c r="F422" s="86">
        <v>320</v>
      </c>
      <c r="G422" s="471">
        <f>ROUND(E422/F422*100,)</f>
        <v>111</v>
      </c>
      <c r="H422" s="471">
        <f t="shared" si="30"/>
        <v>2.198697068403909</v>
      </c>
      <c r="I422" s="587">
        <v>294</v>
      </c>
      <c r="J422" s="66">
        <v>721</v>
      </c>
      <c r="K422" s="472">
        <f t="shared" si="31"/>
        <v>-46</v>
      </c>
      <c r="L422" s="473">
        <f t="shared" si="32"/>
        <v>-6.380027739251034</v>
      </c>
      <c r="M422" s="213"/>
      <c r="N422" s="213"/>
      <c r="O422" s="213"/>
      <c r="P422" s="213"/>
      <c r="Q422" s="213"/>
      <c r="R422" s="213"/>
      <c r="S422" s="213"/>
      <c r="T422" s="213"/>
      <c r="U422" s="213"/>
    </row>
    <row r="423" spans="1:21" ht="14.25" customHeight="1">
      <c r="A423" s="751" t="s">
        <v>130</v>
      </c>
      <c r="B423" s="751"/>
      <c r="C423" s="103">
        <v>241</v>
      </c>
      <c r="D423" s="470">
        <f t="shared" si="29"/>
        <v>518</v>
      </c>
      <c r="E423" s="86">
        <v>258</v>
      </c>
      <c r="F423" s="86">
        <v>260</v>
      </c>
      <c r="G423" s="471">
        <f aca="true" t="shared" si="33" ref="G423:G430">ROUND(E423/F423*100,1)</f>
        <v>99.2</v>
      </c>
      <c r="H423" s="471">
        <f t="shared" si="30"/>
        <v>2.1493775933609958</v>
      </c>
      <c r="I423" s="587">
        <v>231</v>
      </c>
      <c r="J423" s="66">
        <v>533</v>
      </c>
      <c r="K423" s="472">
        <f t="shared" si="31"/>
        <v>-15</v>
      </c>
      <c r="L423" s="473">
        <f t="shared" si="32"/>
        <v>-2.8142589118198913</v>
      </c>
      <c r="M423" s="213"/>
      <c r="N423" s="213"/>
      <c r="O423" s="213"/>
      <c r="P423" s="213"/>
      <c r="Q423" s="213"/>
      <c r="R423" s="213"/>
      <c r="S423" s="213"/>
      <c r="T423" s="213"/>
      <c r="U423" s="213"/>
    </row>
    <row r="424" spans="1:21" ht="14.25" customHeight="1">
      <c r="A424" s="751" t="s">
        <v>131</v>
      </c>
      <c r="B424" s="751"/>
      <c r="C424" s="103">
        <v>772</v>
      </c>
      <c r="D424" s="470">
        <f t="shared" si="29"/>
        <v>1376</v>
      </c>
      <c r="E424" s="86">
        <v>690</v>
      </c>
      <c r="F424" s="86">
        <v>686</v>
      </c>
      <c r="G424" s="471">
        <f t="shared" si="33"/>
        <v>100.6</v>
      </c>
      <c r="H424" s="471">
        <f t="shared" si="30"/>
        <v>1.782383419689119</v>
      </c>
      <c r="I424" s="587">
        <v>737</v>
      </c>
      <c r="J424" s="66">
        <v>1454</v>
      </c>
      <c r="K424" s="472">
        <f t="shared" si="31"/>
        <v>-78</v>
      </c>
      <c r="L424" s="473">
        <f t="shared" si="32"/>
        <v>-5.364511691884459</v>
      </c>
      <c r="M424" s="213"/>
      <c r="N424" s="213"/>
      <c r="O424" s="213"/>
      <c r="P424" s="213"/>
      <c r="Q424" s="213"/>
      <c r="R424" s="213"/>
      <c r="S424" s="213"/>
      <c r="T424" s="213"/>
      <c r="U424" s="213"/>
    </row>
    <row r="425" spans="1:21" ht="14.25" customHeight="1">
      <c r="A425" s="751" t="s">
        <v>132</v>
      </c>
      <c r="B425" s="751"/>
      <c r="C425" s="103">
        <v>739</v>
      </c>
      <c r="D425" s="470">
        <f t="shared" si="29"/>
        <v>1441</v>
      </c>
      <c r="E425" s="86">
        <v>720</v>
      </c>
      <c r="F425" s="86">
        <v>721</v>
      </c>
      <c r="G425" s="471">
        <f t="shared" si="33"/>
        <v>99.9</v>
      </c>
      <c r="H425" s="471">
        <f t="shared" si="30"/>
        <v>1.9499323410013532</v>
      </c>
      <c r="I425" s="587">
        <v>726</v>
      </c>
      <c r="J425" s="66">
        <v>1464</v>
      </c>
      <c r="K425" s="472">
        <f t="shared" si="31"/>
        <v>-23</v>
      </c>
      <c r="L425" s="473">
        <f t="shared" si="32"/>
        <v>-1.5710382513661187</v>
      </c>
      <c r="M425" s="213"/>
      <c r="N425" s="213"/>
      <c r="O425" s="213"/>
      <c r="P425" s="213"/>
      <c r="Q425" s="213"/>
      <c r="R425" s="213"/>
      <c r="S425" s="213"/>
      <c r="T425" s="213"/>
      <c r="U425" s="213"/>
    </row>
    <row r="426" spans="1:21" ht="14.25" customHeight="1">
      <c r="A426" s="751" t="s">
        <v>133</v>
      </c>
      <c r="B426" s="751"/>
      <c r="C426" s="103">
        <v>1221</v>
      </c>
      <c r="D426" s="470">
        <f t="shared" si="29"/>
        <v>2493</v>
      </c>
      <c r="E426" s="86">
        <v>1241</v>
      </c>
      <c r="F426" s="86">
        <v>1252</v>
      </c>
      <c r="G426" s="471">
        <f t="shared" si="33"/>
        <v>99.1</v>
      </c>
      <c r="H426" s="471">
        <f t="shared" si="30"/>
        <v>2.041769041769042</v>
      </c>
      <c r="I426" s="587">
        <v>1239</v>
      </c>
      <c r="J426" s="66">
        <v>2654</v>
      </c>
      <c r="K426" s="472">
        <f t="shared" si="31"/>
        <v>-161</v>
      </c>
      <c r="L426" s="473">
        <f t="shared" si="32"/>
        <v>-6.066314996232109</v>
      </c>
      <c r="M426" s="213"/>
      <c r="N426" s="213"/>
      <c r="O426" s="213"/>
      <c r="P426" s="213"/>
      <c r="Q426" s="213"/>
      <c r="R426" s="213"/>
      <c r="S426" s="213"/>
      <c r="T426" s="213"/>
      <c r="U426" s="213"/>
    </row>
    <row r="427" spans="1:21" ht="14.25" customHeight="1">
      <c r="A427" s="751" t="s">
        <v>134</v>
      </c>
      <c r="B427" s="751"/>
      <c r="C427" s="103">
        <v>1142</v>
      </c>
      <c r="D427" s="470">
        <f t="shared" si="29"/>
        <v>2163</v>
      </c>
      <c r="E427" s="86">
        <v>1040</v>
      </c>
      <c r="F427" s="86">
        <v>1123</v>
      </c>
      <c r="G427" s="471">
        <f t="shared" si="33"/>
        <v>92.6</v>
      </c>
      <c r="H427" s="471">
        <f t="shared" si="30"/>
        <v>1.894045534150613</v>
      </c>
      <c r="I427" s="587">
        <v>1103</v>
      </c>
      <c r="J427" s="66">
        <v>2227</v>
      </c>
      <c r="K427" s="472">
        <f t="shared" si="31"/>
        <v>-64</v>
      </c>
      <c r="L427" s="473">
        <f t="shared" si="32"/>
        <v>-2.873821284238886</v>
      </c>
      <c r="M427" s="213"/>
      <c r="N427" s="213"/>
      <c r="O427" s="213"/>
      <c r="P427" s="213"/>
      <c r="Q427" s="213"/>
      <c r="R427" s="213"/>
      <c r="S427" s="213"/>
      <c r="T427" s="213"/>
      <c r="U427" s="213"/>
    </row>
    <row r="428" spans="1:21" ht="14.25" customHeight="1">
      <c r="A428" s="751" t="s">
        <v>135</v>
      </c>
      <c r="B428" s="751"/>
      <c r="C428" s="103">
        <v>812</v>
      </c>
      <c r="D428" s="470">
        <f t="shared" si="29"/>
        <v>1586</v>
      </c>
      <c r="E428" s="86">
        <v>843</v>
      </c>
      <c r="F428" s="86">
        <v>743</v>
      </c>
      <c r="G428" s="471">
        <f t="shared" si="33"/>
        <v>113.5</v>
      </c>
      <c r="H428" s="471">
        <f t="shared" si="30"/>
        <v>1.9532019704433496</v>
      </c>
      <c r="I428" s="587">
        <v>793</v>
      </c>
      <c r="J428" s="66">
        <v>1605</v>
      </c>
      <c r="K428" s="472">
        <f t="shared" si="31"/>
        <v>-19</v>
      </c>
      <c r="L428" s="473">
        <f t="shared" si="32"/>
        <v>-1.18380062305296</v>
      </c>
      <c r="M428" s="213"/>
      <c r="N428" s="213"/>
      <c r="O428" s="213"/>
      <c r="P428" s="213"/>
      <c r="Q428" s="213"/>
      <c r="R428" s="213"/>
      <c r="S428" s="213"/>
      <c r="T428" s="213"/>
      <c r="U428" s="213"/>
    </row>
    <row r="429" spans="1:21" ht="14.25" customHeight="1">
      <c r="A429" s="751" t="s">
        <v>136</v>
      </c>
      <c r="B429" s="751"/>
      <c r="C429" s="103">
        <v>971</v>
      </c>
      <c r="D429" s="470">
        <f t="shared" si="29"/>
        <v>1759</v>
      </c>
      <c r="E429" s="86">
        <v>825</v>
      </c>
      <c r="F429" s="86">
        <v>934</v>
      </c>
      <c r="G429" s="471">
        <f t="shared" si="33"/>
        <v>88.3</v>
      </c>
      <c r="H429" s="471">
        <f t="shared" si="30"/>
        <v>1.811534500514933</v>
      </c>
      <c r="I429" s="587">
        <v>937</v>
      </c>
      <c r="J429" s="66">
        <v>1843</v>
      </c>
      <c r="K429" s="472">
        <f t="shared" si="31"/>
        <v>-84</v>
      </c>
      <c r="L429" s="473">
        <f t="shared" si="32"/>
        <v>-4.557786218122629</v>
      </c>
      <c r="M429" s="213"/>
      <c r="N429" s="213"/>
      <c r="O429" s="213"/>
      <c r="P429" s="213"/>
      <c r="Q429" s="213"/>
      <c r="R429" s="213"/>
      <c r="S429" s="213"/>
      <c r="T429" s="213"/>
      <c r="U429" s="213"/>
    </row>
    <row r="430" spans="1:21" ht="14.25" customHeight="1">
      <c r="A430" s="751" t="s">
        <v>137</v>
      </c>
      <c r="B430" s="751"/>
      <c r="C430" s="103">
        <v>960</v>
      </c>
      <c r="D430" s="470">
        <f t="shared" si="29"/>
        <v>1573</v>
      </c>
      <c r="E430" s="86">
        <v>793</v>
      </c>
      <c r="F430" s="86">
        <v>780</v>
      </c>
      <c r="G430" s="471">
        <f t="shared" si="33"/>
        <v>101.7</v>
      </c>
      <c r="H430" s="471">
        <f t="shared" si="30"/>
        <v>1.6385416666666666</v>
      </c>
      <c r="I430" s="587">
        <v>880</v>
      </c>
      <c r="J430" s="66">
        <v>1552</v>
      </c>
      <c r="K430" s="472">
        <f t="shared" si="31"/>
        <v>21</v>
      </c>
      <c r="L430" s="473">
        <f t="shared" si="32"/>
        <v>1.3530927835051472</v>
      </c>
      <c r="M430" s="213"/>
      <c r="N430" s="213"/>
      <c r="O430" s="213"/>
      <c r="P430" s="213"/>
      <c r="Q430" s="213"/>
      <c r="R430" s="213"/>
      <c r="S430" s="213"/>
      <c r="T430" s="213"/>
      <c r="U430" s="213"/>
    </row>
    <row r="431" spans="1:21" ht="14.25" customHeight="1">
      <c r="A431" s="36"/>
      <c r="B431" s="405"/>
      <c r="C431" s="103"/>
      <c r="D431" s="66"/>
      <c r="E431" s="66"/>
      <c r="F431" s="66"/>
      <c r="G431" s="477" t="s">
        <v>668</v>
      </c>
      <c r="H431" s="477" t="s">
        <v>668</v>
      </c>
      <c r="I431" s="86"/>
      <c r="J431" s="86"/>
      <c r="K431" s="86"/>
      <c r="L431" s="86"/>
      <c r="M431" s="213"/>
      <c r="N431" s="213"/>
      <c r="O431" s="213"/>
      <c r="P431" s="213"/>
      <c r="Q431" s="213"/>
      <c r="R431" s="213"/>
      <c r="S431" s="213"/>
      <c r="T431" s="213"/>
      <c r="U431" s="213"/>
    </row>
    <row r="432" spans="1:21" ht="14.25" customHeight="1">
      <c r="A432" s="753" t="s">
        <v>138</v>
      </c>
      <c r="B432" s="754"/>
      <c r="C432" s="485">
        <f>SUM(C421:C431)</f>
        <v>7974</v>
      </c>
      <c r="D432" s="485">
        <f>SUM(D421:D431)</f>
        <v>15259</v>
      </c>
      <c r="E432" s="485">
        <f>SUM(E421:E431)</f>
        <v>7599</v>
      </c>
      <c r="F432" s="485">
        <f>SUM(F421:F431)</f>
        <v>7660</v>
      </c>
      <c r="G432" s="467">
        <f>ROUND(E432/F432*100,1)</f>
        <v>99.2</v>
      </c>
      <c r="H432" s="467">
        <f>D432/C432</f>
        <v>1.9135941810885377</v>
      </c>
      <c r="I432" s="466">
        <f>SUM(I421:I431)</f>
        <v>7745</v>
      </c>
      <c r="J432" s="466">
        <f>SUM(J421:J431)</f>
        <v>15847</v>
      </c>
      <c r="K432" s="468">
        <f>D432-J432</f>
        <v>-588</v>
      </c>
      <c r="L432" s="469">
        <f>D432/J432*100-100</f>
        <v>-3.7104814791443204</v>
      </c>
      <c r="M432" s="213"/>
      <c r="N432" s="213"/>
      <c r="O432" s="213"/>
      <c r="P432" s="213"/>
      <c r="Q432" s="213"/>
      <c r="R432" s="213"/>
      <c r="S432" s="213"/>
      <c r="T432" s="213"/>
      <c r="U432" s="213"/>
    </row>
    <row r="433" spans="1:21" ht="14.25" customHeight="1">
      <c r="A433" s="36"/>
      <c r="B433" s="405"/>
      <c r="C433" s="103"/>
      <c r="D433" s="66"/>
      <c r="E433" s="66"/>
      <c r="F433" s="66"/>
      <c r="G433" s="477" t="s">
        <v>668</v>
      </c>
      <c r="H433" s="477" t="s">
        <v>668</v>
      </c>
      <c r="I433" s="86"/>
      <c r="J433" s="86"/>
      <c r="K433" s="86"/>
      <c r="L433" s="86"/>
      <c r="M433" s="213"/>
      <c r="N433" s="213"/>
      <c r="O433" s="213"/>
      <c r="P433" s="213"/>
      <c r="Q433" s="213"/>
      <c r="R433" s="213"/>
      <c r="S433" s="213"/>
      <c r="T433" s="213"/>
      <c r="U433" s="213"/>
    </row>
    <row r="434" spans="1:21" ht="14.25" customHeight="1">
      <c r="A434" s="751" t="s">
        <v>139</v>
      </c>
      <c r="B434" s="751"/>
      <c r="C434" s="103">
        <v>189</v>
      </c>
      <c r="D434" s="470">
        <f>+E434+F434</f>
        <v>403</v>
      </c>
      <c r="E434" s="86">
        <v>192</v>
      </c>
      <c r="F434" s="86">
        <v>211</v>
      </c>
      <c r="G434" s="471">
        <f>ROUND(E434/F434*100,1)</f>
        <v>91</v>
      </c>
      <c r="H434" s="471">
        <f>D434/C434</f>
        <v>2.132275132275132</v>
      </c>
      <c r="I434" s="592">
        <v>179</v>
      </c>
      <c r="J434" s="66">
        <v>405</v>
      </c>
      <c r="K434" s="472">
        <f>D434-J434</f>
        <v>-2</v>
      </c>
      <c r="L434" s="473">
        <f>D434/J434*100-100</f>
        <v>-0.49382716049383646</v>
      </c>
      <c r="M434" s="213"/>
      <c r="N434" s="213"/>
      <c r="O434" s="213"/>
      <c r="P434" s="213"/>
      <c r="Q434" s="213"/>
      <c r="R434" s="213"/>
      <c r="S434" s="213"/>
      <c r="T434" s="213"/>
      <c r="U434" s="213"/>
    </row>
    <row r="435" spans="1:21" ht="14.25" customHeight="1">
      <c r="A435" s="751" t="s">
        <v>140</v>
      </c>
      <c r="B435" s="751"/>
      <c r="C435" s="103">
        <v>1048</v>
      </c>
      <c r="D435" s="470">
        <f>+E435+F435</f>
        <v>2485</v>
      </c>
      <c r="E435" s="86">
        <v>1272</v>
      </c>
      <c r="F435" s="86">
        <v>1213</v>
      </c>
      <c r="G435" s="471">
        <f>ROUND(E435/F435*100,1)</f>
        <v>104.9</v>
      </c>
      <c r="H435" s="471">
        <f>D435/C435</f>
        <v>2.37118320610687</v>
      </c>
      <c r="I435" s="592">
        <v>992</v>
      </c>
      <c r="J435" s="66">
        <v>2558</v>
      </c>
      <c r="K435" s="472">
        <f>D435-J435</f>
        <v>-73</v>
      </c>
      <c r="L435" s="473">
        <f>D435/J435*100-100</f>
        <v>-2.853792025019544</v>
      </c>
      <c r="M435" s="213"/>
      <c r="N435" s="213"/>
      <c r="O435" s="213"/>
      <c r="P435" s="213"/>
      <c r="Q435" s="213"/>
      <c r="R435" s="213"/>
      <c r="S435" s="213"/>
      <c r="T435" s="213"/>
      <c r="U435" s="213"/>
    </row>
    <row r="436" spans="1:21" ht="14.25" customHeight="1">
      <c r="A436" s="751" t="s">
        <v>141</v>
      </c>
      <c r="B436" s="751"/>
      <c r="C436" s="103">
        <v>372</v>
      </c>
      <c r="D436" s="470">
        <f>+E436+F436</f>
        <v>822</v>
      </c>
      <c r="E436" s="86">
        <v>405</v>
      </c>
      <c r="F436" s="86">
        <v>417</v>
      </c>
      <c r="G436" s="471">
        <f>ROUND(E436/F436*100,1)</f>
        <v>97.1</v>
      </c>
      <c r="H436" s="471">
        <f>D436/C436</f>
        <v>2.2096774193548385</v>
      </c>
      <c r="I436" s="592">
        <v>347</v>
      </c>
      <c r="J436" s="66">
        <v>875</v>
      </c>
      <c r="K436" s="472">
        <f>D436-J436</f>
        <v>-53</v>
      </c>
      <c r="L436" s="473">
        <f>D436/J436*100-100</f>
        <v>-6.057142857142864</v>
      </c>
      <c r="M436" s="213"/>
      <c r="N436" s="213"/>
      <c r="O436" s="213"/>
      <c r="P436" s="213"/>
      <c r="Q436" s="213"/>
      <c r="R436" s="213"/>
      <c r="S436" s="213"/>
      <c r="T436" s="213"/>
      <c r="U436" s="213"/>
    </row>
    <row r="437" spans="1:21" ht="14.25" customHeight="1">
      <c r="A437" s="36"/>
      <c r="B437" s="405"/>
      <c r="D437" s="66"/>
      <c r="G437" s="477"/>
      <c r="H437" s="477" t="s">
        <v>668</v>
      </c>
      <c r="I437" s="94"/>
      <c r="J437" s="86"/>
      <c r="K437" s="86"/>
      <c r="L437" s="86"/>
      <c r="M437" s="213"/>
      <c r="N437" s="213"/>
      <c r="O437" s="213"/>
      <c r="P437" s="213"/>
      <c r="Q437" s="213"/>
      <c r="R437" s="213"/>
      <c r="S437" s="213"/>
      <c r="T437" s="213"/>
      <c r="U437" s="213"/>
    </row>
    <row r="438" spans="1:21" ht="14.25" customHeight="1">
      <c r="A438" s="751" t="s">
        <v>142</v>
      </c>
      <c r="B438" s="751"/>
      <c r="C438" s="103">
        <v>1386</v>
      </c>
      <c r="D438" s="470">
        <f>+E438+F438</f>
        <v>2912</v>
      </c>
      <c r="E438" s="66">
        <v>1438</v>
      </c>
      <c r="F438" s="66">
        <v>1474</v>
      </c>
      <c r="G438" s="471">
        <f>ROUND(E438/F438*100,1)</f>
        <v>97.6</v>
      </c>
      <c r="H438" s="471">
        <f>D438/C438</f>
        <v>2.101010101010101</v>
      </c>
      <c r="I438" s="592">
        <v>1340</v>
      </c>
      <c r="J438" s="66">
        <v>3004</v>
      </c>
      <c r="K438" s="472">
        <f>D438-J438</f>
        <v>-92</v>
      </c>
      <c r="L438" s="473">
        <f>D438/J438*100-100</f>
        <v>-3.062583222370179</v>
      </c>
      <c r="M438" s="213"/>
      <c r="N438" s="213"/>
      <c r="O438" s="213"/>
      <c r="P438" s="213"/>
      <c r="Q438" s="213"/>
      <c r="R438" s="213"/>
      <c r="S438" s="213"/>
      <c r="T438" s="213"/>
      <c r="U438" s="213"/>
    </row>
    <row r="439" spans="1:21" ht="14.25" customHeight="1">
      <c r="A439" s="751" t="s">
        <v>143</v>
      </c>
      <c r="B439" s="751"/>
      <c r="C439" s="103">
        <v>1066</v>
      </c>
      <c r="D439" s="470">
        <f>+E439+F439</f>
        <v>2238</v>
      </c>
      <c r="E439" s="86">
        <v>1082</v>
      </c>
      <c r="F439" s="86">
        <v>1156</v>
      </c>
      <c r="G439" s="471">
        <f>ROUND(E439/F439*100,1)</f>
        <v>93.6</v>
      </c>
      <c r="H439" s="471">
        <f>D439/C439</f>
        <v>2.099437148217636</v>
      </c>
      <c r="I439" s="592">
        <v>991</v>
      </c>
      <c r="J439" s="66">
        <v>2269</v>
      </c>
      <c r="K439" s="472">
        <f>D439-J439</f>
        <v>-31</v>
      </c>
      <c r="L439" s="473">
        <f>D439/J439*100-100</f>
        <v>-1.3662406346408176</v>
      </c>
      <c r="M439" s="213"/>
      <c r="N439" s="213"/>
      <c r="O439" s="213"/>
      <c r="P439" s="213"/>
      <c r="Q439" s="213"/>
      <c r="R439" s="213"/>
      <c r="S439" s="213"/>
      <c r="T439" s="213"/>
      <c r="U439" s="213"/>
    </row>
    <row r="440" spans="1:21" ht="14.25" customHeight="1">
      <c r="A440" s="751" t="s">
        <v>144</v>
      </c>
      <c r="B440" s="751"/>
      <c r="C440" s="103">
        <v>872</v>
      </c>
      <c r="D440" s="470">
        <f>+E440+F440</f>
        <v>1858</v>
      </c>
      <c r="E440" s="86">
        <v>950</v>
      </c>
      <c r="F440" s="86">
        <v>908</v>
      </c>
      <c r="G440" s="471">
        <f>ROUND(E440/F440*100,1)</f>
        <v>104.6</v>
      </c>
      <c r="H440" s="471">
        <f>D440/C440</f>
        <v>2.1307339449541285</v>
      </c>
      <c r="I440" s="592">
        <v>884</v>
      </c>
      <c r="J440" s="66">
        <v>1973</v>
      </c>
      <c r="K440" s="472">
        <f>D440-J440</f>
        <v>-115</v>
      </c>
      <c r="L440" s="473">
        <f>D440/J440*100-100</f>
        <v>-5.828687278256467</v>
      </c>
      <c r="M440" s="213"/>
      <c r="N440" s="213"/>
      <c r="O440" s="213"/>
      <c r="P440" s="213"/>
      <c r="Q440" s="213"/>
      <c r="R440" s="213"/>
      <c r="S440" s="213"/>
      <c r="T440" s="213"/>
      <c r="U440" s="213"/>
    </row>
    <row r="441" spans="1:21" ht="14.25" customHeight="1">
      <c r="A441" s="751" t="s">
        <v>145</v>
      </c>
      <c r="B441" s="751"/>
      <c r="C441" s="103">
        <v>0</v>
      </c>
      <c r="D441" s="470">
        <f>+E441+F441</f>
        <v>0</v>
      </c>
      <c r="E441" s="86">
        <v>0</v>
      </c>
      <c r="F441" s="86">
        <v>0</v>
      </c>
      <c r="G441" s="471" t="s">
        <v>783</v>
      </c>
      <c r="H441" s="471" t="s">
        <v>28</v>
      </c>
      <c r="I441" s="592">
        <v>0</v>
      </c>
      <c r="J441" s="66">
        <v>0</v>
      </c>
      <c r="K441" s="472">
        <f>D441-J441</f>
        <v>0</v>
      </c>
      <c r="L441" s="642" t="s">
        <v>784</v>
      </c>
      <c r="M441" s="213"/>
      <c r="N441" s="213"/>
      <c r="O441" s="213"/>
      <c r="P441" s="213"/>
      <c r="Q441" s="213"/>
      <c r="R441" s="213"/>
      <c r="S441" s="213"/>
      <c r="T441" s="213"/>
      <c r="U441" s="213"/>
    </row>
    <row r="442" spans="1:21" ht="14.25" customHeight="1">
      <c r="A442" s="751" t="s">
        <v>146</v>
      </c>
      <c r="B442" s="751"/>
      <c r="C442" s="103">
        <v>165</v>
      </c>
      <c r="D442" s="470">
        <f>+E442+F442</f>
        <v>191</v>
      </c>
      <c r="E442" s="86">
        <v>55</v>
      </c>
      <c r="F442" s="86">
        <v>136</v>
      </c>
      <c r="G442" s="471">
        <f>ROUND(E442/F442*100,1)</f>
        <v>40.4</v>
      </c>
      <c r="H442" s="471">
        <f>D442/C442</f>
        <v>1.1575757575757575</v>
      </c>
      <c r="I442" s="592">
        <v>183</v>
      </c>
      <c r="J442" s="66">
        <v>216</v>
      </c>
      <c r="K442" s="472">
        <f>D442-J442</f>
        <v>-25</v>
      </c>
      <c r="L442" s="473">
        <f>D442/J442*100-100</f>
        <v>-11.574074074074076</v>
      </c>
      <c r="M442" s="213"/>
      <c r="N442" s="213"/>
      <c r="O442" s="213"/>
      <c r="P442" s="213"/>
      <c r="Q442" s="213"/>
      <c r="R442" s="213"/>
      <c r="S442" s="213"/>
      <c r="T442" s="213"/>
      <c r="U442" s="213"/>
    </row>
    <row r="443" spans="1:21" ht="14.25" customHeight="1">
      <c r="A443" s="36"/>
      <c r="B443" s="405"/>
      <c r="C443" s="103"/>
      <c r="D443" s="66"/>
      <c r="E443" s="66"/>
      <c r="F443" s="66"/>
      <c r="G443" s="477" t="s">
        <v>668</v>
      </c>
      <c r="H443" s="486" t="s">
        <v>668</v>
      </c>
      <c r="I443" s="86"/>
      <c r="J443" s="86"/>
      <c r="K443" s="86"/>
      <c r="L443" s="86"/>
      <c r="M443" s="213"/>
      <c r="N443" s="213"/>
      <c r="O443" s="213"/>
      <c r="P443" s="213"/>
      <c r="Q443" s="213"/>
      <c r="R443" s="213"/>
      <c r="S443" s="213"/>
      <c r="T443" s="213"/>
      <c r="U443" s="213"/>
    </row>
    <row r="444" spans="1:21" ht="14.25" customHeight="1">
      <c r="A444" s="755" t="s">
        <v>147</v>
      </c>
      <c r="B444" s="756"/>
      <c r="C444" s="485">
        <f>SUM(C434:C442)</f>
        <v>5098</v>
      </c>
      <c r="D444" s="485">
        <f>SUM(D434:D442)</f>
        <v>10909</v>
      </c>
      <c r="E444" s="485">
        <f>SUM(E434:E442)</f>
        <v>5394</v>
      </c>
      <c r="F444" s="485">
        <f>SUM(F434:F442)</f>
        <v>5515</v>
      </c>
      <c r="G444" s="467">
        <f>ROUND(E444/F444*100,1)</f>
        <v>97.8</v>
      </c>
      <c r="H444" s="467">
        <f>D444/C444</f>
        <v>2.13985876814437</v>
      </c>
      <c r="I444" s="466">
        <f>SUM(I434:I442)</f>
        <v>4916</v>
      </c>
      <c r="J444" s="466">
        <f>SUM(J434:J442)</f>
        <v>11300</v>
      </c>
      <c r="K444" s="468">
        <f>D444-J444</f>
        <v>-391</v>
      </c>
      <c r="L444" s="643">
        <f>D444/J444*100-100</f>
        <v>-3.4601769911504476</v>
      </c>
      <c r="M444" s="213"/>
      <c r="N444" s="213"/>
      <c r="O444" s="213"/>
      <c r="P444" s="213"/>
      <c r="Q444" s="213"/>
      <c r="R444" s="213"/>
      <c r="S444" s="213"/>
      <c r="T444" s="213"/>
      <c r="U444" s="213"/>
    </row>
    <row r="445" spans="2:21" ht="14.25" customHeight="1">
      <c r="B445" s="3"/>
      <c r="C445" s="480"/>
      <c r="D445" s="480"/>
      <c r="E445" s="480"/>
      <c r="F445" s="480"/>
      <c r="G445" s="480"/>
      <c r="H445" s="487"/>
      <c r="I445" s="480"/>
      <c r="J445" s="480"/>
      <c r="K445" s="480"/>
      <c r="L445" s="3" t="str">
        <f>L390</f>
        <v>（令和３．１．１）</v>
      </c>
      <c r="M445" s="213"/>
      <c r="N445" s="213"/>
      <c r="O445" s="213"/>
      <c r="P445" s="213"/>
      <c r="Q445" s="213"/>
      <c r="R445" s="213"/>
      <c r="S445" s="213"/>
      <c r="T445" s="213"/>
      <c r="U445" s="213"/>
    </row>
    <row r="446" spans="1:21" ht="14.25" customHeight="1">
      <c r="A446" s="735" t="s">
        <v>44</v>
      </c>
      <c r="B446" s="735"/>
      <c r="C446" s="744" t="s">
        <v>29</v>
      </c>
      <c r="D446" s="744" t="s">
        <v>665</v>
      </c>
      <c r="E446" s="744"/>
      <c r="F446" s="744"/>
      <c r="G446" s="744" t="s">
        <v>45</v>
      </c>
      <c r="H446" s="758" t="s">
        <v>223</v>
      </c>
      <c r="I446" s="744" t="s">
        <v>777</v>
      </c>
      <c r="J446" s="744"/>
      <c r="K446" s="735" t="s">
        <v>779</v>
      </c>
      <c r="L446" s="735"/>
      <c r="M446" s="213"/>
      <c r="N446" s="213"/>
      <c r="O446" s="213"/>
      <c r="P446" s="213"/>
      <c r="Q446" s="213"/>
      <c r="R446" s="213"/>
      <c r="S446" s="213"/>
      <c r="T446" s="213"/>
      <c r="U446" s="213"/>
    </row>
    <row r="447" spans="1:21" ht="14.25" customHeight="1">
      <c r="A447" s="745"/>
      <c r="B447" s="745"/>
      <c r="C447" s="744"/>
      <c r="D447" s="744"/>
      <c r="E447" s="744"/>
      <c r="F447" s="744"/>
      <c r="G447" s="744"/>
      <c r="H447" s="758"/>
      <c r="I447" s="744"/>
      <c r="J447" s="744"/>
      <c r="K447" s="745"/>
      <c r="L447" s="745"/>
      <c r="M447" s="213"/>
      <c r="N447" s="213"/>
      <c r="O447" s="213"/>
      <c r="P447" s="213"/>
      <c r="Q447" s="213"/>
      <c r="R447" s="213"/>
      <c r="S447" s="213"/>
      <c r="T447" s="213"/>
      <c r="U447" s="213"/>
    </row>
    <row r="448" spans="1:21" ht="14.25" customHeight="1">
      <c r="A448" s="745"/>
      <c r="B448" s="745"/>
      <c r="C448" s="744"/>
      <c r="D448" s="744" t="s">
        <v>666</v>
      </c>
      <c r="E448" s="744" t="s">
        <v>30</v>
      </c>
      <c r="F448" s="744" t="s">
        <v>31</v>
      </c>
      <c r="G448" s="744"/>
      <c r="H448" s="758"/>
      <c r="I448" s="744"/>
      <c r="J448" s="744"/>
      <c r="K448" s="734" t="s">
        <v>46</v>
      </c>
      <c r="L448" s="734" t="s">
        <v>47</v>
      </c>
      <c r="M448" s="213"/>
      <c r="N448" s="213"/>
      <c r="O448" s="213"/>
      <c r="P448" s="213"/>
      <c r="Q448" s="213"/>
      <c r="R448" s="213"/>
      <c r="S448" s="213"/>
      <c r="T448" s="213"/>
      <c r="U448" s="213"/>
    </row>
    <row r="449" spans="1:21" ht="14.25" customHeight="1">
      <c r="A449" s="738"/>
      <c r="B449" s="738"/>
      <c r="C449" s="744"/>
      <c r="D449" s="744"/>
      <c r="E449" s="744"/>
      <c r="F449" s="744"/>
      <c r="G449" s="744"/>
      <c r="H449" s="758"/>
      <c r="I449" s="25" t="s">
        <v>29</v>
      </c>
      <c r="J449" s="25" t="s">
        <v>48</v>
      </c>
      <c r="K449" s="737"/>
      <c r="L449" s="737"/>
      <c r="M449" s="213"/>
      <c r="N449" s="213"/>
      <c r="O449" s="213"/>
      <c r="P449" s="213"/>
      <c r="Q449" s="213"/>
      <c r="R449" s="213"/>
      <c r="S449" s="213"/>
      <c r="T449" s="213"/>
      <c r="U449" s="213"/>
    </row>
    <row r="450" spans="1:21" ht="14.25" customHeight="1">
      <c r="A450" s="16"/>
      <c r="B450" s="34"/>
      <c r="C450" s="483"/>
      <c r="D450" s="483"/>
      <c r="E450" s="483"/>
      <c r="F450" s="483"/>
      <c r="G450" s="16"/>
      <c r="H450" s="488"/>
      <c r="I450" s="483"/>
      <c r="J450" s="483"/>
      <c r="K450" s="16"/>
      <c r="L450" s="16"/>
      <c r="M450" s="213"/>
      <c r="N450" s="213"/>
      <c r="O450" s="213"/>
      <c r="P450" s="213"/>
      <c r="Q450" s="213"/>
      <c r="R450" s="213"/>
      <c r="S450" s="213"/>
      <c r="T450" s="213"/>
      <c r="U450" s="213"/>
    </row>
    <row r="451" spans="1:21" ht="14.25" customHeight="1">
      <c r="A451" s="751" t="s">
        <v>148</v>
      </c>
      <c r="B451" s="752"/>
      <c r="C451" s="94">
        <v>342</v>
      </c>
      <c r="D451" s="470">
        <f>+E451+F451</f>
        <v>743</v>
      </c>
      <c r="E451" s="86">
        <v>393</v>
      </c>
      <c r="F451" s="86">
        <v>350</v>
      </c>
      <c r="G451" s="471">
        <f>ROUND(E451/F451*100,1)</f>
        <v>112.3</v>
      </c>
      <c r="H451" s="471">
        <f>D451/C451</f>
        <v>2.172514619883041</v>
      </c>
      <c r="I451" s="587">
        <v>351</v>
      </c>
      <c r="J451" s="66">
        <v>818</v>
      </c>
      <c r="K451" s="472">
        <f>D451-J451</f>
        <v>-75</v>
      </c>
      <c r="L451" s="473">
        <f>D451/J451*100-100</f>
        <v>-9.168704156479208</v>
      </c>
      <c r="M451" s="213"/>
      <c r="N451" s="213"/>
      <c r="O451" s="213"/>
      <c r="P451" s="213"/>
      <c r="Q451" s="213"/>
      <c r="R451" s="213"/>
      <c r="S451" s="213"/>
      <c r="T451" s="213"/>
      <c r="U451" s="213"/>
    </row>
    <row r="452" spans="1:21" ht="14.25" customHeight="1">
      <c r="A452" s="751" t="s">
        <v>149</v>
      </c>
      <c r="B452" s="752"/>
      <c r="C452" s="86">
        <v>403</v>
      </c>
      <c r="D452" s="470">
        <f>+E452+F452</f>
        <v>866</v>
      </c>
      <c r="E452" s="86">
        <v>428</v>
      </c>
      <c r="F452" s="86">
        <v>438</v>
      </c>
      <c r="G452" s="471">
        <f>ROUND(E452/F452*100,1)</f>
        <v>97.7</v>
      </c>
      <c r="H452" s="471">
        <f>D452/C452</f>
        <v>2.1488833746898264</v>
      </c>
      <c r="I452" s="587">
        <v>416</v>
      </c>
      <c r="J452" s="66">
        <v>955</v>
      </c>
      <c r="K452" s="472">
        <f>D452-J452</f>
        <v>-89</v>
      </c>
      <c r="L452" s="473">
        <f>D452/J452*100-100</f>
        <v>-9.319371727748688</v>
      </c>
      <c r="M452" s="213"/>
      <c r="N452" s="213"/>
      <c r="O452" s="213"/>
      <c r="P452" s="213"/>
      <c r="Q452" s="213"/>
      <c r="R452" s="213"/>
      <c r="S452" s="213"/>
      <c r="T452" s="213"/>
      <c r="U452" s="213"/>
    </row>
    <row r="453" spans="1:21" ht="14.25" customHeight="1">
      <c r="A453" s="751" t="s">
        <v>150</v>
      </c>
      <c r="B453" s="752"/>
      <c r="C453" s="86">
        <v>456</v>
      </c>
      <c r="D453" s="470">
        <f>+E453+F453</f>
        <v>985</v>
      </c>
      <c r="E453" s="86">
        <v>498</v>
      </c>
      <c r="F453" s="86">
        <v>487</v>
      </c>
      <c r="G453" s="471">
        <f>ROUND(E453/F453*100,1)</f>
        <v>102.3</v>
      </c>
      <c r="H453" s="471">
        <f>D453/C453</f>
        <v>2.1600877192982457</v>
      </c>
      <c r="I453" s="587">
        <v>436</v>
      </c>
      <c r="J453" s="66">
        <v>1080</v>
      </c>
      <c r="K453" s="472">
        <f>D453-J453</f>
        <v>-95</v>
      </c>
      <c r="L453" s="473">
        <f>D453/J453*100-100</f>
        <v>-8.79629629629629</v>
      </c>
      <c r="M453" s="213"/>
      <c r="N453" s="213"/>
      <c r="O453" s="213"/>
      <c r="P453" s="213"/>
      <c r="Q453" s="213"/>
      <c r="R453" s="213"/>
      <c r="S453" s="213"/>
      <c r="T453" s="213"/>
      <c r="U453" s="213"/>
    </row>
    <row r="454" spans="1:21" ht="14.25" customHeight="1">
      <c r="A454" s="36"/>
      <c r="B454" s="489"/>
      <c r="D454" s="66"/>
      <c r="G454" s="477" t="s">
        <v>668</v>
      </c>
      <c r="H454" s="486" t="s">
        <v>668</v>
      </c>
      <c r="I454" s="86"/>
      <c r="J454" s="86"/>
      <c r="K454" s="86"/>
      <c r="L454" s="86"/>
      <c r="M454" s="213"/>
      <c r="N454" s="213"/>
      <c r="O454" s="213"/>
      <c r="P454" s="213"/>
      <c r="Q454" s="213"/>
      <c r="R454" s="213"/>
      <c r="S454" s="213"/>
      <c r="T454" s="213"/>
      <c r="U454" s="213"/>
    </row>
    <row r="455" spans="1:21" ht="14.25" customHeight="1">
      <c r="A455" s="751" t="s">
        <v>151</v>
      </c>
      <c r="B455" s="752"/>
      <c r="C455" s="86">
        <v>207</v>
      </c>
      <c r="D455" s="470">
        <f>+E455+F455</f>
        <v>456</v>
      </c>
      <c r="E455" s="66">
        <v>233</v>
      </c>
      <c r="F455" s="66">
        <v>223</v>
      </c>
      <c r="G455" s="471">
        <f>ROUND(E455/F455*100,1)</f>
        <v>104.5</v>
      </c>
      <c r="H455" s="471">
        <f>D455/C455</f>
        <v>2.2028985507246377</v>
      </c>
      <c r="I455" s="86">
        <v>219</v>
      </c>
      <c r="J455" s="66">
        <v>518</v>
      </c>
      <c r="K455" s="472">
        <f>D455-J455</f>
        <v>-62</v>
      </c>
      <c r="L455" s="473">
        <f>D455/J455*100-100</f>
        <v>-11.969111969111964</v>
      </c>
      <c r="M455" s="213"/>
      <c r="N455" s="213"/>
      <c r="O455" s="213"/>
      <c r="P455" s="213"/>
      <c r="Q455" s="213"/>
      <c r="R455" s="213"/>
      <c r="S455" s="213"/>
      <c r="T455" s="213"/>
      <c r="U455" s="213"/>
    </row>
    <row r="456" spans="1:21" ht="14.25" customHeight="1">
      <c r="A456" s="751" t="s">
        <v>152</v>
      </c>
      <c r="B456" s="752"/>
      <c r="C456" s="86">
        <v>293</v>
      </c>
      <c r="D456" s="470">
        <f>+E456+F456</f>
        <v>617</v>
      </c>
      <c r="E456" s="86">
        <v>298</v>
      </c>
      <c r="F456" s="86">
        <v>319</v>
      </c>
      <c r="G456" s="471">
        <f>ROUND(E456/F456*100,1)</f>
        <v>93.4</v>
      </c>
      <c r="H456" s="471">
        <f>D456/C456</f>
        <v>2.10580204778157</v>
      </c>
      <c r="I456" s="86">
        <v>285</v>
      </c>
      <c r="J456" s="66">
        <v>685</v>
      </c>
      <c r="K456" s="472">
        <f>D456-J456</f>
        <v>-68</v>
      </c>
      <c r="L456" s="473">
        <f>D456/J456*100-100</f>
        <v>-9.927007299270073</v>
      </c>
      <c r="M456" s="213"/>
      <c r="N456" s="213"/>
      <c r="O456" s="213"/>
      <c r="P456" s="213"/>
      <c r="Q456" s="213"/>
      <c r="R456" s="213"/>
      <c r="S456" s="213"/>
      <c r="T456" s="213"/>
      <c r="U456" s="213"/>
    </row>
    <row r="457" spans="1:21" ht="14.25" customHeight="1">
      <c r="A457" s="36"/>
      <c r="B457" s="489"/>
      <c r="D457" s="66"/>
      <c r="G457" s="477" t="s">
        <v>668</v>
      </c>
      <c r="H457" s="486" t="s">
        <v>668</v>
      </c>
      <c r="I457" s="86"/>
      <c r="J457" s="86"/>
      <c r="K457" s="86"/>
      <c r="L457" s="86"/>
      <c r="M457" s="213"/>
      <c r="N457" s="213"/>
      <c r="O457" s="213"/>
      <c r="P457" s="213"/>
      <c r="Q457" s="213"/>
      <c r="R457" s="213"/>
      <c r="S457" s="213"/>
      <c r="T457" s="213"/>
      <c r="U457" s="213"/>
    </row>
    <row r="458" spans="1:21" ht="14.25" customHeight="1">
      <c r="A458" s="751" t="s">
        <v>153</v>
      </c>
      <c r="B458" s="752"/>
      <c r="C458" s="103">
        <v>176</v>
      </c>
      <c r="D458" s="470">
        <f aca="true" t="shared" si="34" ref="D458:D463">+E458+F458</f>
        <v>431</v>
      </c>
      <c r="E458" s="86">
        <v>221</v>
      </c>
      <c r="F458" s="86">
        <v>210</v>
      </c>
      <c r="G458" s="471">
        <f aca="true" t="shared" si="35" ref="G458:G463">ROUND(E458/F458*100,1)</f>
        <v>105.2</v>
      </c>
      <c r="H458" s="471">
        <f aca="true" t="shared" si="36" ref="H458:H463">D458/C458</f>
        <v>2.4488636363636362</v>
      </c>
      <c r="I458" s="587">
        <v>152</v>
      </c>
      <c r="J458" s="66">
        <v>396</v>
      </c>
      <c r="K458" s="472">
        <f aca="true" t="shared" si="37" ref="K458:K463">D458-J458</f>
        <v>35</v>
      </c>
      <c r="L458" s="473">
        <f aca="true" t="shared" si="38" ref="L458:L463">D458/J458*100-100</f>
        <v>8.838383838383848</v>
      </c>
      <c r="M458" s="213"/>
      <c r="N458" s="213"/>
      <c r="O458" s="213"/>
      <c r="P458" s="213"/>
      <c r="Q458" s="213"/>
      <c r="R458" s="213"/>
      <c r="S458" s="213"/>
      <c r="T458" s="213"/>
      <c r="U458" s="213"/>
    </row>
    <row r="459" spans="1:21" ht="14.25" customHeight="1">
      <c r="A459" s="751" t="s">
        <v>154</v>
      </c>
      <c r="B459" s="751"/>
      <c r="C459" s="103">
        <v>196</v>
      </c>
      <c r="D459" s="470">
        <f t="shared" si="34"/>
        <v>449</v>
      </c>
      <c r="E459" s="66">
        <v>209</v>
      </c>
      <c r="F459" s="66">
        <v>240</v>
      </c>
      <c r="G459" s="471">
        <f t="shared" si="35"/>
        <v>87.1</v>
      </c>
      <c r="H459" s="471">
        <f t="shared" si="36"/>
        <v>2.2908163265306123</v>
      </c>
      <c r="I459" s="587">
        <v>164</v>
      </c>
      <c r="J459" s="66">
        <v>414</v>
      </c>
      <c r="K459" s="472">
        <f t="shared" si="37"/>
        <v>35</v>
      </c>
      <c r="L459" s="473">
        <f t="shared" si="38"/>
        <v>8.45410628019323</v>
      </c>
      <c r="M459" s="213"/>
      <c r="N459" s="213"/>
      <c r="O459" s="213"/>
      <c r="P459" s="213"/>
      <c r="Q459" s="213"/>
      <c r="R459" s="213"/>
      <c r="S459" s="213"/>
      <c r="T459" s="213"/>
      <c r="U459" s="213"/>
    </row>
    <row r="460" spans="1:21" ht="14.25" customHeight="1">
      <c r="A460" s="751" t="s">
        <v>155</v>
      </c>
      <c r="B460" s="751"/>
      <c r="C460" s="103">
        <v>185</v>
      </c>
      <c r="D460" s="470">
        <f t="shared" si="34"/>
        <v>419</v>
      </c>
      <c r="E460" s="86">
        <v>213</v>
      </c>
      <c r="F460" s="86">
        <v>206</v>
      </c>
      <c r="G460" s="471">
        <f t="shared" si="35"/>
        <v>103.4</v>
      </c>
      <c r="H460" s="471">
        <f t="shared" si="36"/>
        <v>2.264864864864865</v>
      </c>
      <c r="I460" s="587">
        <v>173</v>
      </c>
      <c r="J460" s="66">
        <v>433</v>
      </c>
      <c r="K460" s="472">
        <f t="shared" si="37"/>
        <v>-14</v>
      </c>
      <c r="L460" s="473">
        <f t="shared" si="38"/>
        <v>-3.233256351039259</v>
      </c>
      <c r="M460" s="213"/>
      <c r="N460" s="213"/>
      <c r="O460" s="213"/>
      <c r="P460" s="213"/>
      <c r="Q460" s="213"/>
      <c r="R460" s="213"/>
      <c r="S460" s="213"/>
      <c r="T460" s="213"/>
      <c r="U460" s="213"/>
    </row>
    <row r="461" spans="1:21" ht="14.25" customHeight="1">
      <c r="A461" s="751" t="s">
        <v>156</v>
      </c>
      <c r="B461" s="751"/>
      <c r="C461" s="103">
        <v>232</v>
      </c>
      <c r="D461" s="470">
        <f t="shared" si="34"/>
        <v>512</v>
      </c>
      <c r="E461" s="86">
        <v>257</v>
      </c>
      <c r="F461" s="86">
        <v>255</v>
      </c>
      <c r="G461" s="471">
        <f t="shared" si="35"/>
        <v>100.8</v>
      </c>
      <c r="H461" s="471">
        <f t="shared" si="36"/>
        <v>2.206896551724138</v>
      </c>
      <c r="I461" s="587">
        <v>222</v>
      </c>
      <c r="J461" s="66">
        <v>514</v>
      </c>
      <c r="K461" s="472">
        <f t="shared" si="37"/>
        <v>-2</v>
      </c>
      <c r="L461" s="473">
        <f t="shared" si="38"/>
        <v>-0.3891050583657574</v>
      </c>
      <c r="M461" s="213"/>
      <c r="N461" s="213"/>
      <c r="O461" s="213"/>
      <c r="P461" s="213"/>
      <c r="Q461" s="213"/>
      <c r="R461" s="213"/>
      <c r="S461" s="213"/>
      <c r="T461" s="213"/>
      <c r="U461" s="213"/>
    </row>
    <row r="462" spans="1:21" ht="14.25" customHeight="1">
      <c r="A462" s="751" t="s">
        <v>157</v>
      </c>
      <c r="B462" s="751"/>
      <c r="C462" s="103">
        <v>534</v>
      </c>
      <c r="D462" s="470">
        <f t="shared" si="34"/>
        <v>1269</v>
      </c>
      <c r="E462" s="86">
        <v>610</v>
      </c>
      <c r="F462" s="86">
        <v>659</v>
      </c>
      <c r="G462" s="471">
        <f t="shared" si="35"/>
        <v>92.6</v>
      </c>
      <c r="H462" s="471">
        <f t="shared" si="36"/>
        <v>2.3764044943820224</v>
      </c>
      <c r="I462" s="587">
        <v>503</v>
      </c>
      <c r="J462" s="66">
        <v>1273</v>
      </c>
      <c r="K462" s="472">
        <f t="shared" si="37"/>
        <v>-4</v>
      </c>
      <c r="L462" s="473">
        <f t="shared" si="38"/>
        <v>-0.31421838177533346</v>
      </c>
      <c r="M462" s="213"/>
      <c r="N462" s="213"/>
      <c r="O462" s="213"/>
      <c r="P462" s="213"/>
      <c r="Q462" s="213"/>
      <c r="R462" s="213"/>
      <c r="S462" s="213"/>
      <c r="T462" s="213"/>
      <c r="U462" s="213"/>
    </row>
    <row r="463" spans="1:21" ht="14.25" customHeight="1">
      <c r="A463" s="751" t="s">
        <v>158</v>
      </c>
      <c r="B463" s="751"/>
      <c r="C463" s="103">
        <v>553</v>
      </c>
      <c r="D463" s="470">
        <f t="shared" si="34"/>
        <v>1213</v>
      </c>
      <c r="E463" s="86">
        <v>641</v>
      </c>
      <c r="F463" s="86">
        <v>572</v>
      </c>
      <c r="G463" s="471">
        <f t="shared" si="35"/>
        <v>112.1</v>
      </c>
      <c r="H463" s="471">
        <f t="shared" si="36"/>
        <v>2.193490054249548</v>
      </c>
      <c r="I463" s="587">
        <v>513</v>
      </c>
      <c r="J463" s="66">
        <v>1251</v>
      </c>
      <c r="K463" s="472">
        <f t="shared" si="37"/>
        <v>-38</v>
      </c>
      <c r="L463" s="473">
        <f t="shared" si="38"/>
        <v>-3.037569944044762</v>
      </c>
      <c r="M463" s="213"/>
      <c r="N463" s="213"/>
      <c r="O463" s="213"/>
      <c r="P463" s="213"/>
      <c r="Q463" s="213"/>
      <c r="R463" s="213"/>
      <c r="S463" s="213"/>
      <c r="T463" s="213"/>
      <c r="U463" s="213"/>
    </row>
    <row r="464" spans="1:21" ht="14.25" customHeight="1">
      <c r="A464" s="36"/>
      <c r="B464" s="30"/>
      <c r="C464" s="103"/>
      <c r="D464" s="66"/>
      <c r="E464" s="66"/>
      <c r="F464" s="66"/>
      <c r="G464" s="477" t="s">
        <v>668</v>
      </c>
      <c r="H464" s="486" t="s">
        <v>668</v>
      </c>
      <c r="I464" s="86"/>
      <c r="J464" s="86"/>
      <c r="K464" s="86"/>
      <c r="L464" s="86"/>
      <c r="M464" s="213"/>
      <c r="N464" s="213"/>
      <c r="O464" s="213"/>
      <c r="P464" s="213"/>
      <c r="Q464" s="213"/>
      <c r="R464" s="213"/>
      <c r="S464" s="213"/>
      <c r="T464" s="213"/>
      <c r="U464" s="213"/>
    </row>
    <row r="465" spans="1:21" ht="14.25" customHeight="1">
      <c r="A465" s="751" t="s">
        <v>159</v>
      </c>
      <c r="B465" s="751"/>
      <c r="C465" s="103">
        <v>368</v>
      </c>
      <c r="D465" s="470">
        <f>+E465+F465</f>
        <v>801</v>
      </c>
      <c r="E465" s="86">
        <v>401</v>
      </c>
      <c r="F465" s="86">
        <v>400</v>
      </c>
      <c r="G465" s="471">
        <f>ROUND(E465/F465*100,1)</f>
        <v>100.3</v>
      </c>
      <c r="H465" s="471">
        <f>D465/C465</f>
        <v>2.176630434782609</v>
      </c>
      <c r="I465" s="66">
        <v>376</v>
      </c>
      <c r="J465" s="66">
        <v>882</v>
      </c>
      <c r="K465" s="472">
        <f>D465-J465</f>
        <v>-81</v>
      </c>
      <c r="L465" s="473">
        <f>D465/J465*100-100</f>
        <v>-9.183673469387756</v>
      </c>
      <c r="M465" s="213"/>
      <c r="N465" s="213"/>
      <c r="O465" s="213"/>
      <c r="P465" s="213"/>
      <c r="Q465" s="213"/>
      <c r="R465" s="213"/>
      <c r="S465" s="213"/>
      <c r="T465" s="213"/>
      <c r="U465" s="213"/>
    </row>
    <row r="466" spans="1:21" ht="14.25" customHeight="1">
      <c r="A466" s="751" t="s">
        <v>160</v>
      </c>
      <c r="B466" s="751"/>
      <c r="C466" s="103">
        <v>515</v>
      </c>
      <c r="D466" s="470">
        <f>+E466+F466</f>
        <v>933</v>
      </c>
      <c r="E466" s="86">
        <v>407</v>
      </c>
      <c r="F466" s="86">
        <v>526</v>
      </c>
      <c r="G466" s="471">
        <f>ROUND(E466/F466*100,1)</f>
        <v>77.4</v>
      </c>
      <c r="H466" s="471">
        <f>D466/C466</f>
        <v>1.811650485436893</v>
      </c>
      <c r="I466" s="66">
        <v>491</v>
      </c>
      <c r="J466" s="66">
        <v>974</v>
      </c>
      <c r="K466" s="472">
        <f>D466-J466</f>
        <v>-41</v>
      </c>
      <c r="L466" s="473">
        <f>D466/J466*100-100</f>
        <v>-4.2094455852156045</v>
      </c>
      <c r="M466" s="213"/>
      <c r="N466" s="213"/>
      <c r="O466" s="213"/>
      <c r="P466" s="213"/>
      <c r="Q466" s="213"/>
      <c r="R466" s="213"/>
      <c r="S466" s="213"/>
      <c r="T466" s="213"/>
      <c r="U466" s="213"/>
    </row>
    <row r="467" spans="1:21" ht="14.25" customHeight="1">
      <c r="A467" s="751" t="s">
        <v>161</v>
      </c>
      <c r="B467" s="751"/>
      <c r="C467" s="456">
        <v>224</v>
      </c>
      <c r="D467" s="470">
        <f>+E467+F467</f>
        <v>489</v>
      </c>
      <c r="E467" s="86">
        <v>263</v>
      </c>
      <c r="F467" s="86">
        <v>226</v>
      </c>
      <c r="G467" s="471">
        <f>ROUND(E467/F467*100,1)</f>
        <v>116.4</v>
      </c>
      <c r="H467" s="471">
        <f>D467/C467</f>
        <v>2.1830357142857144</v>
      </c>
      <c r="I467" s="66">
        <v>215</v>
      </c>
      <c r="J467" s="66">
        <v>539</v>
      </c>
      <c r="K467" s="472">
        <f>D467-J467</f>
        <v>-50</v>
      </c>
      <c r="L467" s="473">
        <f>D467/J467*100-100</f>
        <v>-9.276437847866418</v>
      </c>
      <c r="M467" s="213"/>
      <c r="N467" s="213"/>
      <c r="O467" s="213"/>
      <c r="P467" s="213"/>
      <c r="Q467" s="213"/>
      <c r="R467" s="213"/>
      <c r="S467" s="213"/>
      <c r="T467" s="213"/>
      <c r="U467" s="213"/>
    </row>
    <row r="468" spans="1:21" ht="14.25" customHeight="1">
      <c r="A468" s="36"/>
      <c r="B468" s="489"/>
      <c r="C468" s="103"/>
      <c r="D468" s="66"/>
      <c r="E468" s="66"/>
      <c r="F468" s="66"/>
      <c r="G468" s="477" t="s">
        <v>668</v>
      </c>
      <c r="H468" s="486" t="s">
        <v>668</v>
      </c>
      <c r="I468" s="86"/>
      <c r="J468" s="86"/>
      <c r="K468" s="86"/>
      <c r="L468" s="86"/>
      <c r="M468" s="213"/>
      <c r="N468" s="213"/>
      <c r="O468" s="213"/>
      <c r="P468" s="213"/>
      <c r="Q468" s="213"/>
      <c r="R468" s="213"/>
      <c r="S468" s="213"/>
      <c r="T468" s="213"/>
      <c r="U468" s="213"/>
    </row>
    <row r="469" spans="1:21" ht="14.25" customHeight="1">
      <c r="A469" s="753" t="s">
        <v>162</v>
      </c>
      <c r="B469" s="754"/>
      <c r="C469" s="466">
        <f>SUM(C451:C468)</f>
        <v>4684</v>
      </c>
      <c r="D469" s="466">
        <f>SUM(D451:D468)</f>
        <v>10183</v>
      </c>
      <c r="E469" s="466">
        <f>SUM(E451:E468)</f>
        <v>5072</v>
      </c>
      <c r="F469" s="466">
        <f>SUM(F451:F468)</f>
        <v>5111</v>
      </c>
      <c r="G469" s="467">
        <f>ROUND(E469/F469*100,1)</f>
        <v>99.2</v>
      </c>
      <c r="H469" s="467">
        <f>D469/C469</f>
        <v>2.17399658411614</v>
      </c>
      <c r="I469" s="466">
        <f>SUM(I451:I467)</f>
        <v>4516</v>
      </c>
      <c r="J469" s="466">
        <f>SUM(J451:J467)</f>
        <v>10732</v>
      </c>
      <c r="K469" s="468">
        <f>D469-J469</f>
        <v>-549</v>
      </c>
      <c r="L469" s="469">
        <f>D469/J469*100-100</f>
        <v>-5.115542303391734</v>
      </c>
      <c r="M469" s="213"/>
      <c r="N469" s="213"/>
      <c r="O469" s="213"/>
      <c r="P469" s="213"/>
      <c r="Q469" s="213"/>
      <c r="R469" s="213"/>
      <c r="S469" s="213"/>
      <c r="T469" s="213"/>
      <c r="U469" s="213"/>
    </row>
    <row r="470" spans="1:21" ht="14.25" customHeight="1">
      <c r="A470" s="36"/>
      <c r="B470" s="489"/>
      <c r="C470" s="103"/>
      <c r="D470" s="66"/>
      <c r="E470" s="66"/>
      <c r="F470" s="66"/>
      <c r="G470" s="477" t="s">
        <v>668</v>
      </c>
      <c r="H470" s="486" t="s">
        <v>668</v>
      </c>
      <c r="I470" s="86"/>
      <c r="J470" s="86"/>
      <c r="K470" s="86"/>
      <c r="L470" s="86"/>
      <c r="M470" s="213"/>
      <c r="N470" s="213"/>
      <c r="O470" s="213"/>
      <c r="P470" s="213"/>
      <c r="Q470" s="213"/>
      <c r="R470" s="213"/>
      <c r="S470" s="213"/>
      <c r="T470" s="213"/>
      <c r="U470" s="213"/>
    </row>
    <row r="471" spans="1:21" ht="14.25" customHeight="1">
      <c r="A471" s="751" t="s">
        <v>163</v>
      </c>
      <c r="B471" s="751"/>
      <c r="C471" s="96">
        <v>95</v>
      </c>
      <c r="D471" s="470">
        <f>+E471+F471</f>
        <v>195</v>
      </c>
      <c r="E471" s="86">
        <v>98</v>
      </c>
      <c r="F471" s="86">
        <v>97</v>
      </c>
      <c r="G471" s="471">
        <f>ROUND(E471/F471*100,1)</f>
        <v>101</v>
      </c>
      <c r="H471" s="471">
        <f>D471/C471</f>
        <v>2.0526315789473686</v>
      </c>
      <c r="I471" s="592">
        <v>97</v>
      </c>
      <c r="J471" s="66">
        <v>212</v>
      </c>
      <c r="K471" s="472">
        <f>D471-J471</f>
        <v>-17</v>
      </c>
      <c r="L471" s="473">
        <f>D471/J471*100-100</f>
        <v>-8.018867924528308</v>
      </c>
      <c r="M471" s="213"/>
      <c r="N471" s="213"/>
      <c r="O471" s="213"/>
      <c r="P471" s="213"/>
      <c r="Q471" s="213"/>
      <c r="R471" s="213"/>
      <c r="S471" s="213"/>
      <c r="T471" s="213"/>
      <c r="U471" s="213"/>
    </row>
    <row r="472" spans="1:21" ht="14.25" customHeight="1">
      <c r="A472" s="751" t="s">
        <v>164</v>
      </c>
      <c r="B472" s="751"/>
      <c r="C472" s="103">
        <v>332</v>
      </c>
      <c r="D472" s="470">
        <f>+E472+F472</f>
        <v>744</v>
      </c>
      <c r="E472" s="86">
        <v>373</v>
      </c>
      <c r="F472" s="86">
        <v>371</v>
      </c>
      <c r="G472" s="471">
        <f>ROUND(E472/F472*100,1)</f>
        <v>100.5</v>
      </c>
      <c r="H472" s="471">
        <f>D472/C472</f>
        <v>2.2409638554216866</v>
      </c>
      <c r="I472" s="592">
        <v>317</v>
      </c>
      <c r="J472" s="66">
        <v>746</v>
      </c>
      <c r="K472" s="472">
        <f>D472-J472</f>
        <v>-2</v>
      </c>
      <c r="L472" s="473">
        <f>D472/J472*100-100</f>
        <v>-0.2680965147453094</v>
      </c>
      <c r="M472" s="213"/>
      <c r="N472" s="213"/>
      <c r="O472" s="213"/>
      <c r="P472" s="213"/>
      <c r="Q472" s="213"/>
      <c r="R472" s="213"/>
      <c r="S472" s="213"/>
      <c r="T472" s="213"/>
      <c r="U472" s="213"/>
    </row>
    <row r="473" spans="1:21" ht="14.25" customHeight="1">
      <c r="A473" s="751" t="s">
        <v>165</v>
      </c>
      <c r="B473" s="751"/>
      <c r="C473" s="103">
        <v>283</v>
      </c>
      <c r="D473" s="470">
        <f>+E473+F473</f>
        <v>632</v>
      </c>
      <c r="E473" s="86">
        <v>311</v>
      </c>
      <c r="F473" s="86">
        <v>321</v>
      </c>
      <c r="G473" s="471">
        <f>ROUND(E473/F473*100,1)</f>
        <v>96.9</v>
      </c>
      <c r="H473" s="471">
        <f>D473/C473</f>
        <v>2.23321554770318</v>
      </c>
      <c r="I473" s="592">
        <v>272</v>
      </c>
      <c r="J473" s="66">
        <v>644</v>
      </c>
      <c r="K473" s="472">
        <f>D473-J473</f>
        <v>-12</v>
      </c>
      <c r="L473" s="473">
        <f>D473/J473*100-100</f>
        <v>-1.8633540372670865</v>
      </c>
      <c r="M473" s="213"/>
      <c r="N473" s="213"/>
      <c r="O473" s="213"/>
      <c r="P473" s="213"/>
      <c r="Q473" s="213"/>
      <c r="R473" s="213"/>
      <c r="S473" s="213"/>
      <c r="T473" s="213"/>
      <c r="U473" s="213"/>
    </row>
    <row r="474" spans="1:21" ht="14.25" customHeight="1">
      <c r="A474" s="751" t="s">
        <v>166</v>
      </c>
      <c r="B474" s="751"/>
      <c r="C474" s="103">
        <v>127</v>
      </c>
      <c r="D474" s="470">
        <f>+E474+F474</f>
        <v>241</v>
      </c>
      <c r="E474" s="86">
        <v>116</v>
      </c>
      <c r="F474" s="86">
        <v>125</v>
      </c>
      <c r="G474" s="471">
        <f>ROUND(E474/F474*100,1)</f>
        <v>92.8</v>
      </c>
      <c r="H474" s="471">
        <f>D474/C474</f>
        <v>1.8976377952755905</v>
      </c>
      <c r="I474" s="592">
        <v>127</v>
      </c>
      <c r="J474" s="66">
        <v>273</v>
      </c>
      <c r="K474" s="472">
        <f>D474-J474</f>
        <v>-32</v>
      </c>
      <c r="L474" s="473">
        <f>D474/J474*100-100</f>
        <v>-11.721611721611723</v>
      </c>
      <c r="M474" s="213"/>
      <c r="N474" s="213"/>
      <c r="O474" s="213"/>
      <c r="P474" s="213"/>
      <c r="Q474" s="213"/>
      <c r="R474" s="213"/>
      <c r="S474" s="213"/>
      <c r="T474" s="213"/>
      <c r="U474" s="213"/>
    </row>
    <row r="475" spans="1:21" ht="14.25" customHeight="1">
      <c r="A475" s="751" t="s">
        <v>167</v>
      </c>
      <c r="B475" s="752"/>
      <c r="C475" s="86">
        <v>92</v>
      </c>
      <c r="D475" s="470">
        <f>+E475+F475</f>
        <v>211</v>
      </c>
      <c r="E475" s="86">
        <v>109</v>
      </c>
      <c r="F475" s="86">
        <v>102</v>
      </c>
      <c r="G475" s="471">
        <f>ROUND(E475/F475*100,1)</f>
        <v>106.9</v>
      </c>
      <c r="H475" s="471">
        <f>D475/C475</f>
        <v>2.2934782608695654</v>
      </c>
      <c r="I475" s="592">
        <v>92</v>
      </c>
      <c r="J475" s="66">
        <v>235</v>
      </c>
      <c r="K475" s="472">
        <f>D475-J475</f>
        <v>-24</v>
      </c>
      <c r="L475" s="473">
        <f>D475/J475*100-100</f>
        <v>-10.212765957446805</v>
      </c>
      <c r="M475" s="213"/>
      <c r="N475" s="213"/>
      <c r="O475" s="213"/>
      <c r="P475" s="213"/>
      <c r="Q475" s="213"/>
      <c r="R475" s="213"/>
      <c r="S475" s="213"/>
      <c r="T475" s="213"/>
      <c r="U475" s="213"/>
    </row>
    <row r="476" spans="1:21" ht="14.25" customHeight="1">
      <c r="A476" s="36"/>
      <c r="B476" s="489"/>
      <c r="D476" s="66"/>
      <c r="G476" s="477" t="s">
        <v>668</v>
      </c>
      <c r="H476" s="486" t="s">
        <v>668</v>
      </c>
      <c r="I476" s="94"/>
      <c r="J476" s="86"/>
      <c r="K476" s="86"/>
      <c r="L476" s="86"/>
      <c r="M476" s="213"/>
      <c r="N476" s="213"/>
      <c r="O476" s="213"/>
      <c r="P476" s="213"/>
      <c r="Q476" s="213"/>
      <c r="R476" s="213"/>
      <c r="S476" s="213"/>
      <c r="T476" s="213"/>
      <c r="U476" s="213"/>
    </row>
    <row r="477" spans="1:21" ht="14.25" customHeight="1">
      <c r="A477" s="751" t="s">
        <v>168</v>
      </c>
      <c r="B477" s="752"/>
      <c r="C477" s="86">
        <v>93</v>
      </c>
      <c r="D477" s="470">
        <f>+E477+F477</f>
        <v>149</v>
      </c>
      <c r="E477" s="66">
        <v>73</v>
      </c>
      <c r="F477" s="66">
        <v>76</v>
      </c>
      <c r="G477" s="471">
        <f>ROUND(E477/F477*100,1)</f>
        <v>96.1</v>
      </c>
      <c r="H477" s="471">
        <f>D477/C477</f>
        <v>1.6021505376344085</v>
      </c>
      <c r="I477" s="592">
        <v>75</v>
      </c>
      <c r="J477" s="66">
        <v>158</v>
      </c>
      <c r="K477" s="472">
        <f>D477-J477</f>
        <v>-9</v>
      </c>
      <c r="L477" s="473">
        <f>D477/J477*100-100</f>
        <v>-5.696202531645568</v>
      </c>
      <c r="M477" s="213"/>
      <c r="N477" s="213"/>
      <c r="O477" s="213"/>
      <c r="P477" s="213"/>
      <c r="Q477" s="213"/>
      <c r="R477" s="213"/>
      <c r="S477" s="213"/>
      <c r="T477" s="213"/>
      <c r="U477" s="213"/>
    </row>
    <row r="478" spans="1:21" ht="14.25" customHeight="1">
      <c r="A478" s="751" t="s">
        <v>169</v>
      </c>
      <c r="B478" s="752"/>
      <c r="C478" s="86">
        <v>115</v>
      </c>
      <c r="D478" s="470">
        <f>+E478+F478</f>
        <v>242</v>
      </c>
      <c r="E478" s="86">
        <v>122</v>
      </c>
      <c r="F478" s="86">
        <v>120</v>
      </c>
      <c r="G478" s="471">
        <f>ROUND(E478/F478*100,1)</f>
        <v>101.7</v>
      </c>
      <c r="H478" s="471">
        <f>D478/C478</f>
        <v>2.1043478260869564</v>
      </c>
      <c r="I478" s="592">
        <v>125</v>
      </c>
      <c r="J478" s="66">
        <v>291</v>
      </c>
      <c r="K478" s="472">
        <f>D478-J478</f>
        <v>-49</v>
      </c>
      <c r="L478" s="473">
        <f>D478/J478*100-100</f>
        <v>-16.838487972508588</v>
      </c>
      <c r="M478" s="213"/>
      <c r="N478" s="213"/>
      <c r="O478" s="213"/>
      <c r="P478" s="213"/>
      <c r="Q478" s="213"/>
      <c r="R478" s="213"/>
      <c r="S478" s="213"/>
      <c r="T478" s="213"/>
      <c r="U478" s="213"/>
    </row>
    <row r="479" spans="1:21" ht="14.25" customHeight="1">
      <c r="A479" s="751" t="s">
        <v>170</v>
      </c>
      <c r="B479" s="752"/>
      <c r="C479" s="86">
        <v>127</v>
      </c>
      <c r="D479" s="470">
        <f>+E479+F479</f>
        <v>231</v>
      </c>
      <c r="E479" s="86">
        <v>125</v>
      </c>
      <c r="F479" s="86">
        <v>106</v>
      </c>
      <c r="G479" s="471">
        <f>ROUND(E479/F479*100,1)</f>
        <v>117.9</v>
      </c>
      <c r="H479" s="471">
        <f>D479/C479</f>
        <v>1.8188976377952757</v>
      </c>
      <c r="I479" s="592">
        <v>121</v>
      </c>
      <c r="J479" s="66">
        <v>233</v>
      </c>
      <c r="K479" s="472">
        <f>D479-J479</f>
        <v>-2</v>
      </c>
      <c r="L479" s="473">
        <f>D479/J479*100-100</f>
        <v>-0.8583690987124442</v>
      </c>
      <c r="M479" s="213"/>
      <c r="N479" s="213"/>
      <c r="O479" s="213"/>
      <c r="P479" s="213"/>
      <c r="Q479" s="213"/>
      <c r="R479" s="213"/>
      <c r="S479" s="213"/>
      <c r="T479" s="213"/>
      <c r="U479" s="213"/>
    </row>
    <row r="480" spans="1:21" ht="14.25" customHeight="1">
      <c r="A480" s="36"/>
      <c r="B480" s="489"/>
      <c r="D480" s="66"/>
      <c r="G480" s="477" t="s">
        <v>668</v>
      </c>
      <c r="H480" s="486" t="s">
        <v>668</v>
      </c>
      <c r="I480" s="86"/>
      <c r="J480" s="86"/>
      <c r="K480" s="86"/>
      <c r="L480" s="86"/>
      <c r="M480" s="213"/>
      <c r="N480" s="213"/>
      <c r="O480" s="213"/>
      <c r="P480" s="213"/>
      <c r="Q480" s="213"/>
      <c r="R480" s="213"/>
      <c r="S480" s="213"/>
      <c r="T480" s="213"/>
      <c r="U480" s="213"/>
    </row>
    <row r="481" spans="1:21" ht="14.25" customHeight="1">
      <c r="A481" s="751" t="s">
        <v>171</v>
      </c>
      <c r="B481" s="752"/>
      <c r="C481" s="86">
        <v>166</v>
      </c>
      <c r="D481" s="470">
        <f>+E481+F481</f>
        <v>323</v>
      </c>
      <c r="E481" s="86">
        <v>152</v>
      </c>
      <c r="F481" s="86">
        <v>171</v>
      </c>
      <c r="G481" s="471">
        <f>ROUND(E481/F481*100,1)</f>
        <v>88.9</v>
      </c>
      <c r="H481" s="471">
        <f>D481/C481</f>
        <v>1.9457831325301205</v>
      </c>
      <c r="I481" s="66">
        <v>180</v>
      </c>
      <c r="J481" s="66">
        <v>363</v>
      </c>
      <c r="K481" s="472">
        <f>D481-J481</f>
        <v>-40</v>
      </c>
      <c r="L481" s="473">
        <f>D481/J481*100-100</f>
        <v>-11.019283746556468</v>
      </c>
      <c r="M481" s="213"/>
      <c r="N481" s="213"/>
      <c r="O481" s="213"/>
      <c r="P481" s="213"/>
      <c r="Q481" s="213"/>
      <c r="R481" s="213"/>
      <c r="S481" s="213"/>
      <c r="T481" s="213"/>
      <c r="U481" s="213"/>
    </row>
    <row r="482" spans="1:21" ht="14.25" customHeight="1">
      <c r="A482" s="36"/>
      <c r="B482" s="489"/>
      <c r="D482" s="66"/>
      <c r="G482" s="477" t="s">
        <v>668</v>
      </c>
      <c r="H482" s="486" t="s">
        <v>668</v>
      </c>
      <c r="I482" s="86"/>
      <c r="J482" s="86"/>
      <c r="K482" s="86"/>
      <c r="L482" s="86"/>
      <c r="M482" s="213"/>
      <c r="N482" s="213"/>
      <c r="O482" s="213"/>
      <c r="P482" s="213"/>
      <c r="Q482" s="213"/>
      <c r="R482" s="213"/>
      <c r="S482" s="213"/>
      <c r="T482" s="213"/>
      <c r="U482" s="213"/>
    </row>
    <row r="483" spans="1:21" ht="14.25" customHeight="1">
      <c r="A483" s="751" t="s">
        <v>172</v>
      </c>
      <c r="B483" s="751"/>
      <c r="C483" s="103">
        <v>50</v>
      </c>
      <c r="D483" s="470">
        <f>+E483+F483</f>
        <v>79</v>
      </c>
      <c r="E483" s="66">
        <v>40</v>
      </c>
      <c r="F483" s="66">
        <v>39</v>
      </c>
      <c r="G483" s="471">
        <f>ROUND(E483/F483*100,1)</f>
        <v>102.6</v>
      </c>
      <c r="H483" s="471">
        <f>D483/C483</f>
        <v>1.58</v>
      </c>
      <c r="I483" s="66">
        <v>60</v>
      </c>
      <c r="J483" s="66">
        <v>104</v>
      </c>
      <c r="K483" s="472">
        <f>D483-J483</f>
        <v>-25</v>
      </c>
      <c r="L483" s="473">
        <f>D483/J483*100-100</f>
        <v>-24.038461538461547</v>
      </c>
      <c r="M483" s="213"/>
      <c r="N483" s="213"/>
      <c r="O483" s="213"/>
      <c r="P483" s="213"/>
      <c r="Q483" s="213"/>
      <c r="R483" s="213"/>
      <c r="S483" s="213"/>
      <c r="T483" s="213"/>
      <c r="U483" s="213"/>
    </row>
    <row r="484" spans="1:21" ht="14.25" customHeight="1">
      <c r="A484" s="751" t="s">
        <v>173</v>
      </c>
      <c r="B484" s="751"/>
      <c r="C484" s="103">
        <v>69</v>
      </c>
      <c r="D484" s="470">
        <f>+E484+F484</f>
        <v>125</v>
      </c>
      <c r="E484" s="86">
        <v>64</v>
      </c>
      <c r="F484" s="86">
        <v>61</v>
      </c>
      <c r="G484" s="471">
        <f>ROUND(E484/F484*100,1)</f>
        <v>104.9</v>
      </c>
      <c r="H484" s="471">
        <f>D484/C484</f>
        <v>1.8115942028985508</v>
      </c>
      <c r="I484" s="66">
        <v>70</v>
      </c>
      <c r="J484" s="66">
        <v>151</v>
      </c>
      <c r="K484" s="472">
        <f>D484-J484</f>
        <v>-26</v>
      </c>
      <c r="L484" s="473">
        <f>D484/J484*100-100</f>
        <v>-17.21854304635761</v>
      </c>
      <c r="M484" s="213"/>
      <c r="N484" s="213"/>
      <c r="O484" s="213"/>
      <c r="P484" s="213"/>
      <c r="Q484" s="213"/>
      <c r="R484" s="213"/>
      <c r="S484" s="213"/>
      <c r="T484" s="213"/>
      <c r="U484" s="213"/>
    </row>
    <row r="485" spans="1:21" ht="14.25" customHeight="1">
      <c r="A485" s="36"/>
      <c r="B485" s="30"/>
      <c r="C485" s="103"/>
      <c r="D485" s="66"/>
      <c r="E485" s="66"/>
      <c r="F485" s="66"/>
      <c r="G485" s="477" t="s">
        <v>668</v>
      </c>
      <c r="H485" s="486" t="s">
        <v>668</v>
      </c>
      <c r="I485" s="86"/>
      <c r="J485" s="86"/>
      <c r="K485" s="86"/>
      <c r="L485" s="86"/>
      <c r="M485" s="213"/>
      <c r="N485" s="213"/>
      <c r="O485" s="213"/>
      <c r="P485" s="213"/>
      <c r="Q485" s="213"/>
      <c r="R485" s="213"/>
      <c r="S485" s="213"/>
      <c r="T485" s="213"/>
      <c r="U485" s="213"/>
    </row>
    <row r="486" spans="1:21" ht="14.25" customHeight="1">
      <c r="A486" s="751" t="s">
        <v>174</v>
      </c>
      <c r="B486" s="751"/>
      <c r="C486" s="103">
        <v>40</v>
      </c>
      <c r="D486" s="470">
        <f>+E486+F486</f>
        <v>126</v>
      </c>
      <c r="E486" s="66">
        <v>59</v>
      </c>
      <c r="F486" s="66">
        <v>67</v>
      </c>
      <c r="G486" s="471">
        <f>ROUND(E486/F486*100,1)</f>
        <v>88.1</v>
      </c>
      <c r="H486" s="471">
        <f>D486/C486</f>
        <v>3.15</v>
      </c>
      <c r="I486" s="66">
        <v>37</v>
      </c>
      <c r="J486" s="66">
        <v>138</v>
      </c>
      <c r="K486" s="472">
        <f>D486-J486</f>
        <v>-12</v>
      </c>
      <c r="L486" s="473">
        <f>D486/J486*100-100</f>
        <v>-8.695652173913047</v>
      </c>
      <c r="M486" s="213"/>
      <c r="N486" s="213"/>
      <c r="O486" s="213"/>
      <c r="P486" s="213"/>
      <c r="Q486" s="213"/>
      <c r="R486" s="213"/>
      <c r="S486" s="213"/>
      <c r="T486" s="213"/>
      <c r="U486" s="213"/>
    </row>
    <row r="487" spans="1:21" ht="14.25" customHeight="1">
      <c r="A487" s="36"/>
      <c r="B487" s="489"/>
      <c r="C487" s="103"/>
      <c r="D487" s="66"/>
      <c r="E487" s="66"/>
      <c r="F487" s="66"/>
      <c r="G487" s="477" t="s">
        <v>668</v>
      </c>
      <c r="H487" s="486" t="s">
        <v>668</v>
      </c>
      <c r="I487" s="86"/>
      <c r="J487" s="86"/>
      <c r="K487" s="86"/>
      <c r="L487" s="86"/>
      <c r="M487" s="213"/>
      <c r="N487" s="213"/>
      <c r="O487" s="213"/>
      <c r="P487" s="213"/>
      <c r="Q487" s="213"/>
      <c r="R487" s="213"/>
      <c r="S487" s="213"/>
      <c r="T487" s="213"/>
      <c r="U487" s="213"/>
    </row>
    <row r="488" spans="1:21" ht="14.25" customHeight="1">
      <c r="A488" s="753" t="s">
        <v>175</v>
      </c>
      <c r="B488" s="754"/>
      <c r="C488" s="466">
        <f>SUM(C471:C486)</f>
        <v>1589</v>
      </c>
      <c r="D488" s="466">
        <f>SUM(D471:D486)</f>
        <v>3298</v>
      </c>
      <c r="E488" s="466">
        <f>SUM(E471:E486)</f>
        <v>1642</v>
      </c>
      <c r="F488" s="466">
        <f>SUM(F471:F486)</f>
        <v>1656</v>
      </c>
      <c r="G488" s="467">
        <f>ROUND(E488/F488*100,1)</f>
        <v>99.2</v>
      </c>
      <c r="H488" s="467">
        <f>D488/C488</f>
        <v>2.0755191944619256</v>
      </c>
      <c r="I488" s="466">
        <f>SUM(I471:I487)</f>
        <v>1573</v>
      </c>
      <c r="J488" s="466">
        <f>SUM(J471:J487)</f>
        <v>3548</v>
      </c>
      <c r="K488" s="468">
        <f>D488-J488</f>
        <v>-250</v>
      </c>
      <c r="L488" s="469">
        <f>D488/J488*100-100</f>
        <v>-7.046223224351749</v>
      </c>
      <c r="M488" s="213"/>
      <c r="N488" s="213"/>
      <c r="O488" s="213"/>
      <c r="P488" s="213"/>
      <c r="Q488" s="213"/>
      <c r="R488" s="213"/>
      <c r="S488" s="213"/>
      <c r="T488" s="213"/>
      <c r="U488" s="213"/>
    </row>
    <row r="489" spans="1:21" ht="14.25" customHeight="1">
      <c r="A489" s="36"/>
      <c r="B489" s="489"/>
      <c r="C489" s="103"/>
      <c r="D489" s="66"/>
      <c r="E489" s="66"/>
      <c r="F489" s="66"/>
      <c r="G489" s="477" t="s">
        <v>668</v>
      </c>
      <c r="H489" s="486" t="s">
        <v>668</v>
      </c>
      <c r="I489" s="86"/>
      <c r="J489" s="86"/>
      <c r="K489" s="86"/>
      <c r="L489" s="86"/>
      <c r="M489" s="213"/>
      <c r="N489" s="303"/>
      <c r="O489" s="213"/>
      <c r="P489" s="213"/>
      <c r="Q489" s="213"/>
      <c r="R489" s="213"/>
      <c r="S489" s="213"/>
      <c r="T489" s="213"/>
      <c r="U489" s="213"/>
    </row>
    <row r="490" spans="1:21" ht="14.25" customHeight="1">
      <c r="A490" s="751" t="s">
        <v>176</v>
      </c>
      <c r="B490" s="751"/>
      <c r="C490" s="103">
        <v>310</v>
      </c>
      <c r="D490" s="470">
        <f>+E490+F490</f>
        <v>484</v>
      </c>
      <c r="E490" s="86">
        <v>237</v>
      </c>
      <c r="F490" s="86">
        <v>247</v>
      </c>
      <c r="G490" s="471">
        <f>ROUND(E490/F490*100,1)</f>
        <v>96</v>
      </c>
      <c r="H490" s="471">
        <f>D490/C490</f>
        <v>1.5612903225806452</v>
      </c>
      <c r="I490" s="592">
        <v>394</v>
      </c>
      <c r="J490" s="66">
        <v>593</v>
      </c>
      <c r="K490" s="472">
        <f>D490-J490</f>
        <v>-109</v>
      </c>
      <c r="L490" s="473">
        <f>D490/J490*100-100</f>
        <v>-18.381112984822934</v>
      </c>
      <c r="M490" s="213"/>
      <c r="N490" s="303"/>
      <c r="O490" s="213"/>
      <c r="P490" s="213"/>
      <c r="Q490" s="213"/>
      <c r="R490" s="213"/>
      <c r="S490" s="213"/>
      <c r="T490" s="213"/>
      <c r="U490" s="213"/>
    </row>
    <row r="491" spans="1:21" ht="14.25" customHeight="1">
      <c r="A491" s="751" t="s">
        <v>177</v>
      </c>
      <c r="B491" s="751"/>
      <c r="C491" s="103">
        <v>83</v>
      </c>
      <c r="D491" s="470">
        <f>+E491+F491</f>
        <v>171</v>
      </c>
      <c r="E491" s="86">
        <v>86</v>
      </c>
      <c r="F491" s="86">
        <v>85</v>
      </c>
      <c r="G491" s="471">
        <f>ROUND(E491/F491*100,1)</f>
        <v>101.2</v>
      </c>
      <c r="H491" s="471">
        <f>D491/C491</f>
        <v>2.0602409638554215</v>
      </c>
      <c r="I491" s="592">
        <v>86</v>
      </c>
      <c r="J491" s="66">
        <v>189</v>
      </c>
      <c r="K491" s="472">
        <f>D491-J491</f>
        <v>-18</v>
      </c>
      <c r="L491" s="473">
        <f>D491/J491*100-100</f>
        <v>-9.523809523809518</v>
      </c>
      <c r="M491" s="213"/>
      <c r="N491" s="303"/>
      <c r="O491" s="213"/>
      <c r="P491" s="213"/>
      <c r="Q491" s="213"/>
      <c r="R491" s="213"/>
      <c r="S491" s="213"/>
      <c r="T491" s="213"/>
      <c r="U491" s="213"/>
    </row>
    <row r="492" spans="1:21" ht="14.25" customHeight="1">
      <c r="A492" s="751" t="s">
        <v>178</v>
      </c>
      <c r="B492" s="751"/>
      <c r="C492" s="103">
        <v>194</v>
      </c>
      <c r="D492" s="470">
        <f>+E492+F492</f>
        <v>291</v>
      </c>
      <c r="E492" s="86">
        <v>154</v>
      </c>
      <c r="F492" s="86">
        <v>137</v>
      </c>
      <c r="G492" s="471">
        <f>ROUND(E492/F492*100,1)</f>
        <v>112.4</v>
      </c>
      <c r="H492" s="471">
        <f>D492/C492</f>
        <v>1.5</v>
      </c>
      <c r="I492" s="592">
        <v>242</v>
      </c>
      <c r="J492" s="66">
        <v>357</v>
      </c>
      <c r="K492" s="472">
        <f>D492-J492</f>
        <v>-66</v>
      </c>
      <c r="L492" s="473">
        <f>D492/J492*100-100</f>
        <v>-18.4873949579832</v>
      </c>
      <c r="M492" s="213"/>
      <c r="N492" s="303"/>
      <c r="O492" s="213"/>
      <c r="P492" s="213"/>
      <c r="Q492" s="213"/>
      <c r="R492" s="213"/>
      <c r="S492" s="213"/>
      <c r="T492" s="213"/>
      <c r="U492" s="213"/>
    </row>
    <row r="493" spans="1:21" ht="14.25" customHeight="1">
      <c r="A493" s="36"/>
      <c r="B493" s="489"/>
      <c r="D493" s="66"/>
      <c r="G493" s="477"/>
      <c r="H493" s="486" t="s">
        <v>668</v>
      </c>
      <c r="I493" s="94"/>
      <c r="J493" s="86"/>
      <c r="K493" s="86"/>
      <c r="L493" s="86"/>
      <c r="M493" s="213"/>
      <c r="N493" s="303"/>
      <c r="O493" s="213"/>
      <c r="P493" s="213"/>
      <c r="Q493" s="213"/>
      <c r="R493" s="213"/>
      <c r="S493" s="213"/>
      <c r="T493" s="213"/>
      <c r="U493" s="213"/>
    </row>
    <row r="494" spans="1:21" ht="14.25" customHeight="1">
      <c r="A494" s="751" t="s">
        <v>179</v>
      </c>
      <c r="B494" s="751"/>
      <c r="C494" s="103">
        <v>91</v>
      </c>
      <c r="D494" s="470">
        <f>+E494+F494</f>
        <v>198</v>
      </c>
      <c r="E494" s="66">
        <v>101</v>
      </c>
      <c r="F494" s="66">
        <v>97</v>
      </c>
      <c r="G494" s="471">
        <f>ROUND(E494/F494*100,1)</f>
        <v>104.1</v>
      </c>
      <c r="H494" s="471">
        <f>D494/C494</f>
        <v>2.1758241758241756</v>
      </c>
      <c r="I494" s="592">
        <v>88</v>
      </c>
      <c r="J494" s="66">
        <v>214</v>
      </c>
      <c r="K494" s="472">
        <f>D494-J494</f>
        <v>-16</v>
      </c>
      <c r="L494" s="473">
        <f>D494/J494*100-100</f>
        <v>-7.476635514018696</v>
      </c>
      <c r="M494" s="213"/>
      <c r="N494" s="303"/>
      <c r="O494" s="213"/>
      <c r="P494" s="213"/>
      <c r="Q494" s="213"/>
      <c r="R494" s="213"/>
      <c r="S494" s="213"/>
      <c r="T494" s="213"/>
      <c r="U494" s="213"/>
    </row>
    <row r="495" spans="1:21" ht="14.25" customHeight="1">
      <c r="A495" s="751" t="s">
        <v>180</v>
      </c>
      <c r="B495" s="751"/>
      <c r="C495" s="103">
        <v>44</v>
      </c>
      <c r="D495" s="470">
        <f>+E495+F495</f>
        <v>100</v>
      </c>
      <c r="E495" s="86">
        <v>50</v>
      </c>
      <c r="F495" s="86">
        <v>50</v>
      </c>
      <c r="G495" s="471">
        <f>ROUND(E495/F495*100,1)</f>
        <v>100</v>
      </c>
      <c r="H495" s="471">
        <f>D495/C495</f>
        <v>2.272727272727273</v>
      </c>
      <c r="I495" s="592">
        <v>49</v>
      </c>
      <c r="J495" s="66">
        <v>114</v>
      </c>
      <c r="K495" s="472">
        <f>D495-J495</f>
        <v>-14</v>
      </c>
      <c r="L495" s="473">
        <f>D495/J495*100-100</f>
        <v>-12.280701754385973</v>
      </c>
      <c r="M495" s="213"/>
      <c r="N495" s="303"/>
      <c r="O495" s="213"/>
      <c r="P495" s="213"/>
      <c r="Q495" s="213"/>
      <c r="R495" s="213"/>
      <c r="S495" s="213"/>
      <c r="T495" s="213"/>
      <c r="U495" s="213"/>
    </row>
    <row r="496" spans="1:21" ht="14.25" customHeight="1">
      <c r="A496" s="751" t="s">
        <v>181</v>
      </c>
      <c r="B496" s="751"/>
      <c r="C496" s="103">
        <v>171</v>
      </c>
      <c r="D496" s="470">
        <f>+E496+F496</f>
        <v>380</v>
      </c>
      <c r="E496" s="86">
        <v>185</v>
      </c>
      <c r="F496" s="86">
        <v>195</v>
      </c>
      <c r="G496" s="471">
        <f>ROUND(E496/F496*100,1)</f>
        <v>94.9</v>
      </c>
      <c r="H496" s="471">
        <f>D496/C496</f>
        <v>2.2222222222222223</v>
      </c>
      <c r="I496" s="592">
        <v>176</v>
      </c>
      <c r="J496" s="66">
        <v>433</v>
      </c>
      <c r="K496" s="472">
        <f>D496-J496</f>
        <v>-53</v>
      </c>
      <c r="L496" s="473">
        <f>D496/J496*100-100</f>
        <v>-12.240184757505773</v>
      </c>
      <c r="M496" s="213"/>
      <c r="N496" s="303"/>
      <c r="O496" s="213"/>
      <c r="P496" s="213"/>
      <c r="Q496" s="213"/>
      <c r="R496" s="213"/>
      <c r="S496" s="213"/>
      <c r="T496" s="213"/>
      <c r="U496" s="213"/>
    </row>
    <row r="497" spans="1:21" ht="14.25" customHeight="1">
      <c r="A497" s="751" t="s">
        <v>182</v>
      </c>
      <c r="B497" s="751"/>
      <c r="C497" s="103">
        <v>217</v>
      </c>
      <c r="D497" s="470">
        <f>+E497+F497</f>
        <v>366</v>
      </c>
      <c r="E497" s="86">
        <v>149</v>
      </c>
      <c r="F497" s="86">
        <v>217</v>
      </c>
      <c r="G497" s="471">
        <f>ROUND(E497/F497*100,1)</f>
        <v>68.7</v>
      </c>
      <c r="H497" s="471">
        <f>D497/C497</f>
        <v>1.6866359447004609</v>
      </c>
      <c r="I497" s="592">
        <v>237</v>
      </c>
      <c r="J497" s="66">
        <v>432</v>
      </c>
      <c r="K497" s="472">
        <f>D497-J497</f>
        <v>-66</v>
      </c>
      <c r="L497" s="473">
        <f>D497/J497*100-100</f>
        <v>-15.277777777777786</v>
      </c>
      <c r="M497" s="213"/>
      <c r="N497" s="303"/>
      <c r="O497" s="213"/>
      <c r="P497" s="213"/>
      <c r="Q497" s="213"/>
      <c r="R497" s="213"/>
      <c r="S497" s="213"/>
      <c r="T497" s="213"/>
      <c r="U497" s="213"/>
    </row>
    <row r="498" spans="1:21" ht="14.25" customHeight="1">
      <c r="A498" s="757" t="s">
        <v>183</v>
      </c>
      <c r="B498" s="757"/>
      <c r="C498" s="331">
        <v>76</v>
      </c>
      <c r="D498" s="478">
        <f>+E498+F498</f>
        <v>162</v>
      </c>
      <c r="E498" s="87">
        <v>78</v>
      </c>
      <c r="F498" s="87">
        <v>84</v>
      </c>
      <c r="G498" s="471">
        <f>ROUND(E498/F498*100,1)</f>
        <v>92.9</v>
      </c>
      <c r="H498" s="471">
        <f>D498/C498</f>
        <v>2.1315789473684212</v>
      </c>
      <c r="I498" s="595">
        <v>75</v>
      </c>
      <c r="J498" s="66">
        <v>171</v>
      </c>
      <c r="K498" s="472">
        <f>D498-J498</f>
        <v>-9</v>
      </c>
      <c r="L498" s="479">
        <f>D498/J498*100-100</f>
        <v>-5.26315789473685</v>
      </c>
      <c r="M498" s="213"/>
      <c r="N498" s="303"/>
      <c r="O498" s="213"/>
      <c r="P498" s="213"/>
      <c r="Q498" s="213"/>
      <c r="R498" s="213"/>
      <c r="S498" s="213"/>
      <c r="T498" s="213"/>
      <c r="U498" s="213"/>
    </row>
    <row r="499" spans="2:21" ht="14.25" customHeight="1">
      <c r="B499" s="3"/>
      <c r="C499" s="110"/>
      <c r="D499" s="110"/>
      <c r="E499" s="110"/>
      <c r="F499" s="110"/>
      <c r="G499" s="480"/>
      <c r="H499" s="487"/>
      <c r="I499" s="110"/>
      <c r="J499" s="480"/>
      <c r="K499" s="480"/>
      <c r="L499" s="3" t="str">
        <f>L390</f>
        <v>（令和３．１．１）</v>
      </c>
      <c r="M499" s="213"/>
      <c r="N499" s="303"/>
      <c r="O499" s="213"/>
      <c r="P499" s="213"/>
      <c r="Q499" s="213"/>
      <c r="R499" s="213"/>
      <c r="S499" s="213"/>
      <c r="T499" s="213"/>
      <c r="U499" s="213"/>
    </row>
    <row r="500" spans="1:21" ht="14.25" customHeight="1">
      <c r="A500" s="735" t="s">
        <v>44</v>
      </c>
      <c r="B500" s="735"/>
      <c r="C500" s="744" t="s">
        <v>29</v>
      </c>
      <c r="D500" s="744"/>
      <c r="E500" s="744"/>
      <c r="F500" s="744"/>
      <c r="G500" s="744" t="s">
        <v>45</v>
      </c>
      <c r="H500" s="758" t="s">
        <v>222</v>
      </c>
      <c r="I500" s="744" t="s">
        <v>777</v>
      </c>
      <c r="J500" s="744"/>
      <c r="K500" s="735" t="s">
        <v>779</v>
      </c>
      <c r="L500" s="735"/>
      <c r="M500" s="213"/>
      <c r="N500" s="303"/>
      <c r="O500" s="213"/>
      <c r="P500" s="213"/>
      <c r="Q500" s="213"/>
      <c r="R500" s="213"/>
      <c r="S500" s="213"/>
      <c r="T500" s="213"/>
      <c r="U500" s="213"/>
    </row>
    <row r="501" spans="1:21" ht="14.25" customHeight="1">
      <c r="A501" s="745"/>
      <c r="B501" s="745"/>
      <c r="C501" s="744"/>
      <c r="D501" s="744"/>
      <c r="E501" s="744"/>
      <c r="F501" s="744"/>
      <c r="G501" s="744"/>
      <c r="H501" s="758"/>
      <c r="I501" s="744"/>
      <c r="J501" s="744"/>
      <c r="K501" s="745"/>
      <c r="L501" s="745"/>
      <c r="M501" s="213"/>
      <c r="N501" s="303"/>
      <c r="O501" s="213"/>
      <c r="P501" s="213"/>
      <c r="Q501" s="213"/>
      <c r="R501" s="213"/>
      <c r="S501" s="213"/>
      <c r="T501" s="213"/>
      <c r="U501" s="213"/>
    </row>
    <row r="502" spans="1:21" ht="14.25" customHeight="1">
      <c r="A502" s="745"/>
      <c r="B502" s="745"/>
      <c r="C502" s="744"/>
      <c r="D502" s="744" t="s">
        <v>666</v>
      </c>
      <c r="E502" s="744" t="s">
        <v>30</v>
      </c>
      <c r="F502" s="744" t="s">
        <v>31</v>
      </c>
      <c r="G502" s="744"/>
      <c r="H502" s="758"/>
      <c r="I502" s="744"/>
      <c r="J502" s="744"/>
      <c r="K502" s="734" t="s">
        <v>46</v>
      </c>
      <c r="L502" s="734" t="s">
        <v>47</v>
      </c>
      <c r="M502" s="213"/>
      <c r="N502" s="303"/>
      <c r="O502" s="213"/>
      <c r="P502" s="213"/>
      <c r="Q502" s="213"/>
      <c r="R502" s="213"/>
      <c r="S502" s="213"/>
      <c r="T502" s="213"/>
      <c r="U502" s="213"/>
    </row>
    <row r="503" spans="1:21" ht="14.25" customHeight="1">
      <c r="A503" s="738"/>
      <c r="B503" s="738"/>
      <c r="C503" s="744"/>
      <c r="D503" s="744"/>
      <c r="E503" s="744"/>
      <c r="F503" s="744"/>
      <c r="G503" s="744"/>
      <c r="H503" s="758"/>
      <c r="I503" s="25" t="s">
        <v>29</v>
      </c>
      <c r="J503" s="25" t="s">
        <v>48</v>
      </c>
      <c r="K503" s="737"/>
      <c r="L503" s="737"/>
      <c r="M503" s="213"/>
      <c r="N503" s="303"/>
      <c r="O503" s="213"/>
      <c r="P503" s="213"/>
      <c r="Q503" s="213"/>
      <c r="R503" s="213"/>
      <c r="S503" s="213"/>
      <c r="T503" s="213"/>
      <c r="U503" s="213"/>
    </row>
    <row r="504" spans="1:21" ht="14.25" customHeight="1">
      <c r="A504" s="16"/>
      <c r="B504" s="34"/>
      <c r="C504" s="16"/>
      <c r="D504" s="16"/>
      <c r="E504" s="16"/>
      <c r="F504" s="16"/>
      <c r="G504" s="16"/>
      <c r="H504" s="488"/>
      <c r="I504" s="16"/>
      <c r="J504" s="16"/>
      <c r="K504" s="16"/>
      <c r="L504" s="16"/>
      <c r="M504" s="213"/>
      <c r="N504" s="303"/>
      <c r="O504" s="213"/>
      <c r="P504" s="213"/>
      <c r="Q504" s="213"/>
      <c r="R504" s="213"/>
      <c r="S504" s="213"/>
      <c r="T504" s="213"/>
      <c r="U504" s="213"/>
    </row>
    <row r="505" spans="1:21" ht="14.25" customHeight="1">
      <c r="A505" s="751" t="s">
        <v>184</v>
      </c>
      <c r="B505" s="752"/>
      <c r="C505" s="456">
        <v>259</v>
      </c>
      <c r="D505" s="470">
        <f>+E505+F505</f>
        <v>395</v>
      </c>
      <c r="E505" s="86">
        <v>175</v>
      </c>
      <c r="F505" s="86">
        <v>220</v>
      </c>
      <c r="G505" s="471">
        <f>ROUND(E505/F505*100,1)</f>
        <v>79.5</v>
      </c>
      <c r="H505" s="471">
        <f>D505/C505</f>
        <v>1.5250965250965252</v>
      </c>
      <c r="I505" s="66">
        <v>276</v>
      </c>
      <c r="J505" s="66">
        <v>444</v>
      </c>
      <c r="K505" s="472">
        <f>D505-J505</f>
        <v>-49</v>
      </c>
      <c r="L505" s="473">
        <f>D505/J505*100-100</f>
        <v>-11.036036036036037</v>
      </c>
      <c r="M505" s="213"/>
      <c r="N505" s="303"/>
      <c r="O505" s="213"/>
      <c r="P505" s="213"/>
      <c r="Q505" s="213"/>
      <c r="R505" s="213"/>
      <c r="S505" s="213"/>
      <c r="T505" s="213"/>
      <c r="U505" s="213"/>
    </row>
    <row r="506" spans="1:21" ht="14.25" customHeight="1">
      <c r="A506" s="751" t="s">
        <v>185</v>
      </c>
      <c r="B506" s="752"/>
      <c r="C506" s="456">
        <v>244</v>
      </c>
      <c r="D506" s="470">
        <f>+E506+F506</f>
        <v>516</v>
      </c>
      <c r="E506" s="86">
        <v>267</v>
      </c>
      <c r="F506" s="86">
        <v>249</v>
      </c>
      <c r="G506" s="471">
        <f>ROUND(E506/F506*100,1)</f>
        <v>107.2</v>
      </c>
      <c r="H506" s="471">
        <f>D506/C506</f>
        <v>2.1147540983606556</v>
      </c>
      <c r="I506" s="66">
        <v>254</v>
      </c>
      <c r="J506" s="66">
        <v>587</v>
      </c>
      <c r="K506" s="472">
        <f>D506-J506</f>
        <v>-71</v>
      </c>
      <c r="L506" s="473">
        <f>D506/J506*100-100</f>
        <v>-12.0954003407155</v>
      </c>
      <c r="M506" s="213"/>
      <c r="N506" s="303"/>
      <c r="O506" s="213"/>
      <c r="P506" s="213"/>
      <c r="Q506" s="213"/>
      <c r="R506" s="213"/>
      <c r="S506" s="213"/>
      <c r="T506" s="213"/>
      <c r="U506" s="213"/>
    </row>
    <row r="507" spans="1:21" ht="14.25" customHeight="1">
      <c r="A507" s="751" t="s">
        <v>186</v>
      </c>
      <c r="B507" s="752"/>
      <c r="C507" s="456">
        <v>226</v>
      </c>
      <c r="D507" s="470">
        <f>+E507+F507</f>
        <v>370</v>
      </c>
      <c r="E507" s="86">
        <v>170</v>
      </c>
      <c r="F507" s="86">
        <v>200</v>
      </c>
      <c r="G507" s="471">
        <f>ROUND(E507/F507*100,1)</f>
        <v>85</v>
      </c>
      <c r="H507" s="471">
        <f>D507/C507</f>
        <v>1.6371681415929205</v>
      </c>
      <c r="I507" s="66">
        <v>242</v>
      </c>
      <c r="J507" s="66">
        <v>426</v>
      </c>
      <c r="K507" s="472">
        <f>D507-J507</f>
        <v>-56</v>
      </c>
      <c r="L507" s="473">
        <f>D507/J507*100-100</f>
        <v>-13.14553990610328</v>
      </c>
      <c r="M507" s="213"/>
      <c r="N507" s="303"/>
      <c r="O507" s="213"/>
      <c r="P507" s="213"/>
      <c r="Q507" s="213"/>
      <c r="R507" s="213"/>
      <c r="S507" s="213"/>
      <c r="T507" s="213"/>
      <c r="U507" s="213"/>
    </row>
    <row r="508" spans="1:21" ht="14.25" customHeight="1">
      <c r="A508" s="36"/>
      <c r="B508" s="405"/>
      <c r="C508" s="103"/>
      <c r="D508" s="66"/>
      <c r="E508" s="66"/>
      <c r="F508" s="66"/>
      <c r="G508" s="477" t="s">
        <v>668</v>
      </c>
      <c r="H508" s="486" t="s">
        <v>668</v>
      </c>
      <c r="I508" s="86"/>
      <c r="J508" s="86"/>
      <c r="K508" s="86"/>
      <c r="L508" s="86"/>
      <c r="M508" s="213"/>
      <c r="N508" s="303"/>
      <c r="O508" s="213"/>
      <c r="P508" s="213"/>
      <c r="Q508" s="213"/>
      <c r="R508" s="213"/>
      <c r="S508" s="213"/>
      <c r="T508" s="213"/>
      <c r="U508" s="213"/>
    </row>
    <row r="509" spans="1:21" ht="14.25" customHeight="1">
      <c r="A509" s="753" t="s">
        <v>187</v>
      </c>
      <c r="B509" s="754"/>
      <c r="C509" s="485">
        <f>SUM(C490:C507)</f>
        <v>1915</v>
      </c>
      <c r="D509" s="485">
        <f>SUM(D490:D507)</f>
        <v>3433</v>
      </c>
      <c r="E509" s="485">
        <f>SUM(E490:E507)</f>
        <v>1652</v>
      </c>
      <c r="F509" s="485">
        <f>SUM(F490:F507)</f>
        <v>1781</v>
      </c>
      <c r="G509" s="467">
        <f>ROUND(E509/F509*100,1)</f>
        <v>92.8</v>
      </c>
      <c r="H509" s="467">
        <f>D509/C509</f>
        <v>1.7926892950391644</v>
      </c>
      <c r="I509" s="466">
        <f>SUM(I490+I491+I492+I494+I495+I496+I497+I498+I505+I506+I507)</f>
        <v>2119</v>
      </c>
      <c r="J509" s="466">
        <f>SUM(J490+J491+J492+J494+J495+J496+J497+J498+J505+J506+J507)</f>
        <v>3960</v>
      </c>
      <c r="K509" s="468">
        <f>D509-J509</f>
        <v>-527</v>
      </c>
      <c r="L509" s="469">
        <f>D509/J509*100-100</f>
        <v>-13.308080808080817</v>
      </c>
      <c r="M509" s="213"/>
      <c r="N509" s="303"/>
      <c r="O509" s="213"/>
      <c r="P509" s="213"/>
      <c r="Q509" s="213"/>
      <c r="R509" s="213"/>
      <c r="S509" s="213"/>
      <c r="T509" s="213"/>
      <c r="U509" s="213"/>
    </row>
    <row r="510" spans="1:21" ht="14.25" customHeight="1">
      <c r="A510" s="36"/>
      <c r="B510" s="405"/>
      <c r="C510" s="103"/>
      <c r="D510" s="66"/>
      <c r="E510" s="66"/>
      <c r="F510" s="66"/>
      <c r="G510" s="477" t="s">
        <v>668</v>
      </c>
      <c r="H510" s="486" t="s">
        <v>668</v>
      </c>
      <c r="I510" s="86"/>
      <c r="J510" s="86"/>
      <c r="K510" s="86"/>
      <c r="L510" s="86"/>
      <c r="M510" s="213"/>
      <c r="N510" s="303"/>
      <c r="O510" s="213"/>
      <c r="P510" s="213"/>
      <c r="Q510" s="213"/>
      <c r="R510" s="213"/>
      <c r="S510" s="213"/>
      <c r="T510" s="213"/>
      <c r="U510" s="213"/>
    </row>
    <row r="511" spans="1:21" ht="14.25" customHeight="1">
      <c r="A511" s="751" t="s">
        <v>188</v>
      </c>
      <c r="B511" s="751"/>
      <c r="C511" s="103">
        <v>204</v>
      </c>
      <c r="D511" s="470">
        <f aca="true" t="shared" si="39" ref="D511:D518">+E511+F511</f>
        <v>371</v>
      </c>
      <c r="E511" s="86">
        <v>159</v>
      </c>
      <c r="F511" s="86">
        <v>212</v>
      </c>
      <c r="G511" s="471">
        <f aca="true" t="shared" si="40" ref="G511:G518">ROUND(E511/F511*100,1)</f>
        <v>75</v>
      </c>
      <c r="H511" s="471">
        <f aca="true" t="shared" si="41" ref="H511:H518">D511/C511</f>
        <v>1.8186274509803921</v>
      </c>
      <c r="I511" s="592">
        <v>245</v>
      </c>
      <c r="J511" s="66">
        <v>452</v>
      </c>
      <c r="K511" s="472">
        <f aca="true" t="shared" si="42" ref="K511:K518">D511-J511</f>
        <v>-81</v>
      </c>
      <c r="L511" s="473">
        <f aca="true" t="shared" si="43" ref="L511:L518">D511/J511*100-100</f>
        <v>-17.92035398230088</v>
      </c>
      <c r="M511" s="213"/>
      <c r="N511" s="303"/>
      <c r="O511" s="213"/>
      <c r="P511" s="213"/>
      <c r="Q511" s="213"/>
      <c r="R511" s="213"/>
      <c r="S511" s="213"/>
      <c r="T511" s="213"/>
      <c r="U511" s="213"/>
    </row>
    <row r="512" spans="1:21" ht="14.25" customHeight="1">
      <c r="A512" s="751" t="s">
        <v>189</v>
      </c>
      <c r="B512" s="751"/>
      <c r="C512" s="103">
        <v>218</v>
      </c>
      <c r="D512" s="470">
        <f t="shared" si="39"/>
        <v>373</v>
      </c>
      <c r="E512" s="86">
        <v>214</v>
      </c>
      <c r="F512" s="86">
        <v>159</v>
      </c>
      <c r="G512" s="471">
        <f t="shared" si="40"/>
        <v>134.6</v>
      </c>
      <c r="H512" s="471">
        <f t="shared" si="41"/>
        <v>1.7110091743119267</v>
      </c>
      <c r="I512" s="592">
        <v>389</v>
      </c>
      <c r="J512" s="66">
        <v>571</v>
      </c>
      <c r="K512" s="472">
        <f t="shared" si="42"/>
        <v>-198</v>
      </c>
      <c r="L512" s="473">
        <f t="shared" si="43"/>
        <v>-34.676007005253936</v>
      </c>
      <c r="M512" s="213"/>
      <c r="N512" s="303"/>
      <c r="O512" s="213"/>
      <c r="P512" s="213"/>
      <c r="Q512" s="213"/>
      <c r="R512" s="213"/>
      <c r="S512" s="213"/>
      <c r="T512" s="213"/>
      <c r="U512" s="213"/>
    </row>
    <row r="513" spans="1:21" ht="14.25" customHeight="1">
      <c r="A513" s="751" t="s">
        <v>190</v>
      </c>
      <c r="B513" s="751"/>
      <c r="C513" s="103">
        <v>101</v>
      </c>
      <c r="D513" s="470">
        <f t="shared" si="39"/>
        <v>219</v>
      </c>
      <c r="E513" s="86">
        <v>112</v>
      </c>
      <c r="F513" s="86">
        <v>107</v>
      </c>
      <c r="G513" s="471">
        <f t="shared" si="40"/>
        <v>104.7</v>
      </c>
      <c r="H513" s="471">
        <f t="shared" si="41"/>
        <v>2.1683168316831685</v>
      </c>
      <c r="I513" s="592">
        <v>107</v>
      </c>
      <c r="J513" s="66">
        <v>252</v>
      </c>
      <c r="K513" s="472">
        <f t="shared" si="42"/>
        <v>-33</v>
      </c>
      <c r="L513" s="473">
        <f t="shared" si="43"/>
        <v>-13.095238095238088</v>
      </c>
      <c r="M513" s="213"/>
      <c r="N513" s="303"/>
      <c r="O513" s="213"/>
      <c r="P513" s="213"/>
      <c r="Q513" s="213"/>
      <c r="R513" s="213"/>
      <c r="S513" s="213"/>
      <c r="T513" s="213"/>
      <c r="U513" s="213"/>
    </row>
    <row r="514" spans="1:21" ht="14.25" customHeight="1">
      <c r="A514" s="751" t="s">
        <v>191</v>
      </c>
      <c r="B514" s="751"/>
      <c r="C514" s="103">
        <v>58</v>
      </c>
      <c r="D514" s="470">
        <f t="shared" si="39"/>
        <v>100</v>
      </c>
      <c r="E514" s="86">
        <v>51</v>
      </c>
      <c r="F514" s="86">
        <v>49</v>
      </c>
      <c r="G514" s="471">
        <f t="shared" si="40"/>
        <v>104.1</v>
      </c>
      <c r="H514" s="471">
        <f t="shared" si="41"/>
        <v>1.7241379310344827</v>
      </c>
      <c r="I514" s="592">
        <v>63</v>
      </c>
      <c r="J514" s="66">
        <v>116</v>
      </c>
      <c r="K514" s="472">
        <f t="shared" si="42"/>
        <v>-16</v>
      </c>
      <c r="L514" s="473">
        <f t="shared" si="43"/>
        <v>-13.793103448275872</v>
      </c>
      <c r="M514" s="213"/>
      <c r="N514" s="303"/>
      <c r="O514" s="213"/>
      <c r="P514" s="213"/>
      <c r="Q514" s="213"/>
      <c r="R514" s="213"/>
      <c r="S514" s="213"/>
      <c r="T514" s="213"/>
      <c r="U514" s="213"/>
    </row>
    <row r="515" spans="1:21" ht="14.25" customHeight="1">
      <c r="A515" s="751" t="s">
        <v>192</v>
      </c>
      <c r="B515" s="751"/>
      <c r="C515" s="103">
        <v>78</v>
      </c>
      <c r="D515" s="470">
        <f t="shared" si="39"/>
        <v>137</v>
      </c>
      <c r="E515" s="86">
        <v>70</v>
      </c>
      <c r="F515" s="86">
        <v>67</v>
      </c>
      <c r="G515" s="471">
        <f t="shared" si="40"/>
        <v>104.5</v>
      </c>
      <c r="H515" s="471">
        <f t="shared" si="41"/>
        <v>1.7564102564102564</v>
      </c>
      <c r="I515" s="592">
        <v>72</v>
      </c>
      <c r="J515" s="66">
        <v>146</v>
      </c>
      <c r="K515" s="472">
        <f t="shared" si="42"/>
        <v>-9</v>
      </c>
      <c r="L515" s="473">
        <f t="shared" si="43"/>
        <v>-6.164383561643831</v>
      </c>
      <c r="M515" s="213"/>
      <c r="N515" s="303"/>
      <c r="O515" s="213"/>
      <c r="P515" s="213"/>
      <c r="Q515" s="213"/>
      <c r="R515" s="213"/>
      <c r="S515" s="213"/>
      <c r="T515" s="213"/>
      <c r="U515" s="213"/>
    </row>
    <row r="516" spans="1:21" ht="14.25" customHeight="1">
      <c r="A516" s="751" t="s">
        <v>193</v>
      </c>
      <c r="B516" s="751"/>
      <c r="C516" s="103">
        <v>37</v>
      </c>
      <c r="D516" s="470">
        <f t="shared" si="39"/>
        <v>78</v>
      </c>
      <c r="E516" s="86">
        <v>42</v>
      </c>
      <c r="F516" s="86">
        <v>36</v>
      </c>
      <c r="G516" s="471">
        <f t="shared" si="40"/>
        <v>116.7</v>
      </c>
      <c r="H516" s="471">
        <f t="shared" si="41"/>
        <v>2.108108108108108</v>
      </c>
      <c r="I516" s="592">
        <v>36</v>
      </c>
      <c r="J516" s="66">
        <v>93</v>
      </c>
      <c r="K516" s="472">
        <f t="shared" si="42"/>
        <v>-15</v>
      </c>
      <c r="L516" s="473">
        <f t="shared" si="43"/>
        <v>-16.129032258064512</v>
      </c>
      <c r="M516" s="213"/>
      <c r="N516" s="303"/>
      <c r="O516" s="213"/>
      <c r="P516" s="213"/>
      <c r="Q516" s="213"/>
      <c r="R516" s="213"/>
      <c r="S516" s="213"/>
      <c r="T516" s="213"/>
      <c r="U516" s="213"/>
    </row>
    <row r="517" spans="1:21" ht="14.25" customHeight="1">
      <c r="A517" s="751" t="s">
        <v>194</v>
      </c>
      <c r="B517" s="751"/>
      <c r="C517" s="103">
        <v>64</v>
      </c>
      <c r="D517" s="470">
        <f t="shared" si="39"/>
        <v>136</v>
      </c>
      <c r="E517" s="86">
        <v>70</v>
      </c>
      <c r="F517" s="86">
        <v>66</v>
      </c>
      <c r="G517" s="471">
        <f t="shared" si="40"/>
        <v>106.1</v>
      </c>
      <c r="H517" s="471">
        <f t="shared" si="41"/>
        <v>2.125</v>
      </c>
      <c r="I517" s="592">
        <v>70</v>
      </c>
      <c r="J517" s="66">
        <v>167</v>
      </c>
      <c r="K517" s="472">
        <f t="shared" si="42"/>
        <v>-31</v>
      </c>
      <c r="L517" s="473">
        <f t="shared" si="43"/>
        <v>-18.562874251497007</v>
      </c>
      <c r="M517" s="213"/>
      <c r="N517" s="303"/>
      <c r="O517" s="213"/>
      <c r="P517" s="213"/>
      <c r="Q517" s="213"/>
      <c r="R517" s="213"/>
      <c r="S517" s="213"/>
      <c r="T517" s="213"/>
      <c r="U517" s="213"/>
    </row>
    <row r="518" spans="1:21" ht="14.25" customHeight="1">
      <c r="A518" s="751" t="s">
        <v>195</v>
      </c>
      <c r="B518" s="751"/>
      <c r="C518" s="103">
        <v>89</v>
      </c>
      <c r="D518" s="470">
        <f t="shared" si="39"/>
        <v>178</v>
      </c>
      <c r="E518" s="86">
        <v>101</v>
      </c>
      <c r="F518" s="86">
        <v>77</v>
      </c>
      <c r="G518" s="471">
        <f t="shared" si="40"/>
        <v>131.2</v>
      </c>
      <c r="H518" s="471">
        <f t="shared" si="41"/>
        <v>2</v>
      </c>
      <c r="I518" s="592">
        <v>99</v>
      </c>
      <c r="J518" s="66">
        <v>217</v>
      </c>
      <c r="K518" s="472">
        <f t="shared" si="42"/>
        <v>-39</v>
      </c>
      <c r="L518" s="473">
        <f t="shared" si="43"/>
        <v>-17.972350230414747</v>
      </c>
      <c r="M518" s="213"/>
      <c r="N518" s="303"/>
      <c r="O518" s="213"/>
      <c r="P518" s="213"/>
      <c r="Q518" s="213"/>
      <c r="R518" s="213"/>
      <c r="S518" s="213"/>
      <c r="T518" s="213"/>
      <c r="U518" s="213"/>
    </row>
    <row r="519" spans="1:21" ht="14.25" customHeight="1">
      <c r="A519" s="36"/>
      <c r="B519" s="405"/>
      <c r="C519" s="103"/>
      <c r="D519" s="66"/>
      <c r="E519" s="66"/>
      <c r="F519" s="66"/>
      <c r="G519" s="477" t="s">
        <v>668</v>
      </c>
      <c r="H519" s="486" t="s">
        <v>668</v>
      </c>
      <c r="I519" s="86"/>
      <c r="J519" s="86"/>
      <c r="K519" s="86"/>
      <c r="L519" s="86"/>
      <c r="M519" s="213"/>
      <c r="N519" s="303"/>
      <c r="O519" s="213"/>
      <c r="P519" s="213"/>
      <c r="Q519" s="213"/>
      <c r="R519" s="213"/>
      <c r="S519" s="213"/>
      <c r="T519" s="213"/>
      <c r="U519" s="213"/>
    </row>
    <row r="520" spans="1:21" ht="14.25" customHeight="1">
      <c r="A520" s="755" t="s">
        <v>196</v>
      </c>
      <c r="B520" s="756"/>
      <c r="C520" s="485">
        <f>SUM(C511:C519)</f>
        <v>849</v>
      </c>
      <c r="D520" s="485">
        <f>SUM(D511:D519)</f>
        <v>1592</v>
      </c>
      <c r="E520" s="485">
        <f>SUM(E511:E519)</f>
        <v>819</v>
      </c>
      <c r="F520" s="485">
        <f>SUM(F511:F519)</f>
        <v>773</v>
      </c>
      <c r="G520" s="467">
        <f>ROUND(E520/F520*100,1)</f>
        <v>106</v>
      </c>
      <c r="H520" s="467">
        <f>D520/C520</f>
        <v>1.8751472320376914</v>
      </c>
      <c r="I520" s="466">
        <f>SUM(I511:I519)</f>
        <v>1081</v>
      </c>
      <c r="J520" s="466">
        <f>SUM(J511:J519)</f>
        <v>2014</v>
      </c>
      <c r="K520" s="468">
        <f>D520-J520</f>
        <v>-422</v>
      </c>
      <c r="L520" s="469">
        <f>D520/J520*100-100</f>
        <v>-20.953326713008934</v>
      </c>
      <c r="M520" s="213"/>
      <c r="N520" s="303"/>
      <c r="O520" s="213"/>
      <c r="P520" s="213"/>
      <c r="Q520" s="213"/>
      <c r="R520" s="213"/>
      <c r="S520" s="213"/>
      <c r="T520" s="213"/>
      <c r="U520" s="213"/>
    </row>
    <row r="521" spans="1:21" ht="14.25" customHeight="1">
      <c r="A521" s="304"/>
      <c r="B521" s="213"/>
      <c r="C521" s="300"/>
      <c r="D521" s="300"/>
      <c r="E521" s="300"/>
      <c r="F521" s="300"/>
      <c r="G521" s="300"/>
      <c r="H521" s="305"/>
      <c r="I521" s="300"/>
      <c r="J521" s="300"/>
      <c r="K521" s="300"/>
      <c r="L521" s="300"/>
      <c r="M521" s="213"/>
      <c r="N521" s="303"/>
      <c r="O521" s="213"/>
      <c r="P521" s="213"/>
      <c r="Q521" s="213"/>
      <c r="R521" s="213"/>
      <c r="S521" s="213"/>
      <c r="T521" s="213"/>
      <c r="U521" s="213"/>
    </row>
    <row r="522" spans="1:21" ht="14.25" customHeight="1">
      <c r="A522" s="213"/>
      <c r="B522" s="213"/>
      <c r="C522" s="213"/>
      <c r="D522" s="213"/>
      <c r="E522" s="213"/>
      <c r="F522" s="213"/>
      <c r="G522" s="213"/>
      <c r="H522" s="222"/>
      <c r="I522" s="213"/>
      <c r="J522" s="213"/>
      <c r="K522" s="213"/>
      <c r="L522" s="213"/>
      <c r="M522" s="213"/>
      <c r="N522" s="303"/>
      <c r="O522" s="213"/>
      <c r="P522" s="213"/>
      <c r="Q522" s="213"/>
      <c r="R522" s="213"/>
      <c r="S522" s="213"/>
      <c r="T522" s="213"/>
      <c r="U522" s="213"/>
    </row>
    <row r="523" spans="1:21" ht="14.25" customHeight="1">
      <c r="A523" s="684" t="s">
        <v>5</v>
      </c>
      <c r="B523" s="684"/>
      <c r="C523" s="684"/>
      <c r="D523" s="684"/>
      <c r="E523" s="684"/>
      <c r="F523" s="684"/>
      <c r="G523" s="684"/>
      <c r="H523" s="684"/>
      <c r="I523" s="684"/>
      <c r="J523" s="684"/>
      <c r="K523" s="684"/>
      <c r="L523" s="684"/>
      <c r="M523" s="213"/>
      <c r="N523" s="303"/>
      <c r="O523" s="213"/>
      <c r="P523" s="213"/>
      <c r="Q523" s="213"/>
      <c r="R523" s="213"/>
      <c r="S523" s="213"/>
      <c r="T523" s="213"/>
      <c r="U523" s="213"/>
    </row>
    <row r="524" spans="1:21" ht="14.25" customHeight="1">
      <c r="A524" s="259"/>
      <c r="B524" s="259"/>
      <c r="C524" s="259"/>
      <c r="D524" s="259"/>
      <c r="E524" s="259"/>
      <c r="F524" s="259"/>
      <c r="G524" s="259"/>
      <c r="H524" s="260"/>
      <c r="I524" s="259"/>
      <c r="J524" s="259"/>
      <c r="K524" s="3"/>
      <c r="L524" s="3" t="s">
        <v>773</v>
      </c>
      <c r="M524" s="213"/>
      <c r="N524" s="303"/>
      <c r="O524" s="213"/>
      <c r="P524" s="213"/>
      <c r="Q524" s="213"/>
      <c r="R524" s="213"/>
      <c r="S524" s="213"/>
      <c r="T524" s="213"/>
      <c r="U524" s="213"/>
    </row>
    <row r="525" spans="1:21" ht="14.25" customHeight="1">
      <c r="A525" s="306" t="s">
        <v>673</v>
      </c>
      <c r="B525" s="306" t="s">
        <v>666</v>
      </c>
      <c r="C525" s="261" t="s">
        <v>22</v>
      </c>
      <c r="D525" s="307" t="s">
        <v>23</v>
      </c>
      <c r="E525" s="507" t="s">
        <v>673</v>
      </c>
      <c r="F525" s="306" t="s">
        <v>666</v>
      </c>
      <c r="G525" s="261" t="s">
        <v>22</v>
      </c>
      <c r="H525" s="505" t="s">
        <v>23</v>
      </c>
      <c r="I525" s="507" t="s">
        <v>673</v>
      </c>
      <c r="J525" s="306" t="s">
        <v>666</v>
      </c>
      <c r="K525" s="261" t="s">
        <v>22</v>
      </c>
      <c r="L525" s="308" t="s">
        <v>23</v>
      </c>
      <c r="M525" s="219"/>
      <c r="N525" s="303"/>
      <c r="O525" s="213"/>
      <c r="P525" s="213"/>
      <c r="Q525" s="213"/>
      <c r="R525" s="213"/>
      <c r="S525" s="213"/>
      <c r="T525" s="213"/>
      <c r="U525" s="213"/>
    </row>
    <row r="526" spans="1:21" ht="14.25" customHeight="1">
      <c r="A526" s="612" t="s">
        <v>1</v>
      </c>
      <c r="B526" s="611">
        <f>+B527+B533+B539+B545+B551+B557+B563+F527+F533+F539+F545+F551+F557+F563+J527+J533+J539+J545+J551+J557+J563+J568</f>
        <v>132145</v>
      </c>
      <c r="C526" s="611">
        <f>+C527+C533+C539+C545+C551+C557+C563+G527+G533+G539+G545+G551+G557+G563+K527+K533+K539+K545+K551+K557+K563+K568</f>
        <v>66357</v>
      </c>
      <c r="D526" s="611">
        <f>+D527+D533+D539+D545+D551+D557+D563+H527+H533+H539+H545+H551+H557+H563+L527+L533+L539+L545+L551+L557+L563+L568</f>
        <v>65788</v>
      </c>
      <c r="E526" s="503"/>
      <c r="F526" s="767"/>
      <c r="G526" s="767"/>
      <c r="H526" s="767"/>
      <c r="I526" s="503"/>
      <c r="J526" s="767"/>
      <c r="K526" s="767"/>
      <c r="L526" s="767"/>
      <c r="M526" s="219"/>
      <c r="N526" s="303"/>
      <c r="O526" s="309"/>
      <c r="P526" s="309"/>
      <c r="Q526" s="309"/>
      <c r="R526" s="213"/>
      <c r="S526" s="213"/>
      <c r="T526" s="213"/>
      <c r="U526" s="213"/>
    </row>
    <row r="527" spans="1:23" ht="14.25" customHeight="1">
      <c r="A527" s="596" t="s">
        <v>41</v>
      </c>
      <c r="B527" s="517">
        <f>SUM(B528:B532)</f>
        <v>3671</v>
      </c>
      <c r="C527" s="518">
        <f>SUM(C528:C532)</f>
        <v>1878</v>
      </c>
      <c r="D527" s="565">
        <f>SUM(D528:D532)</f>
        <v>1793</v>
      </c>
      <c r="E527" s="508" t="s">
        <v>751</v>
      </c>
      <c r="F527" s="517">
        <f>SUM(F528:F532)</f>
        <v>6778</v>
      </c>
      <c r="G527" s="518">
        <f>SUM(G528:G532)</f>
        <v>3529</v>
      </c>
      <c r="H527" s="565">
        <f>SUM(H528:H532)</f>
        <v>3249</v>
      </c>
      <c r="I527" s="569" t="s">
        <v>752</v>
      </c>
      <c r="J527" s="517">
        <f>SUM(J528:J532)</f>
        <v>10802</v>
      </c>
      <c r="K527" s="518">
        <f>SUM(K528:K532)</f>
        <v>5157</v>
      </c>
      <c r="L527" s="518">
        <f>SUM(L528:L532)</f>
        <v>5645</v>
      </c>
      <c r="M527" s="219"/>
      <c r="N527" s="303"/>
      <c r="O527" s="309"/>
      <c r="P527" s="309"/>
      <c r="Q527" s="309"/>
      <c r="R527" s="213"/>
      <c r="S527" s="309"/>
      <c r="T527" s="309"/>
      <c r="U527" s="309"/>
      <c r="V527" s="82"/>
      <c r="W527" s="82"/>
    </row>
    <row r="528" spans="1:21" ht="14.25" customHeight="1">
      <c r="A528" s="566">
        <v>0</v>
      </c>
      <c r="B528" s="549">
        <v>630</v>
      </c>
      <c r="C528" s="549">
        <v>324</v>
      </c>
      <c r="D528" s="597">
        <v>306</v>
      </c>
      <c r="E528" s="572">
        <v>35</v>
      </c>
      <c r="F528" s="538">
        <v>1207</v>
      </c>
      <c r="G528" s="549">
        <v>632</v>
      </c>
      <c r="H528" s="598">
        <v>575</v>
      </c>
      <c r="I528" s="572">
        <v>70</v>
      </c>
      <c r="J528" s="538">
        <v>2150</v>
      </c>
      <c r="K528" s="538">
        <v>1068</v>
      </c>
      <c r="L528" s="538">
        <v>1082</v>
      </c>
      <c r="M528" s="219"/>
      <c r="N528" s="303"/>
      <c r="O528" s="309"/>
      <c r="P528" s="213"/>
      <c r="Q528" s="213"/>
      <c r="R528" s="213"/>
      <c r="S528" s="309"/>
      <c r="T528" s="309"/>
      <c r="U528" s="213"/>
    </row>
    <row r="529" spans="1:21" ht="14.25" customHeight="1">
      <c r="A529" s="58">
        <v>1</v>
      </c>
      <c r="B529" s="549">
        <v>709</v>
      </c>
      <c r="C529" s="549">
        <v>358</v>
      </c>
      <c r="D529" s="598">
        <v>351</v>
      </c>
      <c r="E529" s="509">
        <v>36</v>
      </c>
      <c r="F529" s="538">
        <v>1334</v>
      </c>
      <c r="G529" s="549">
        <v>709</v>
      </c>
      <c r="H529" s="598">
        <v>625</v>
      </c>
      <c r="I529" s="509">
        <v>71</v>
      </c>
      <c r="J529" s="538">
        <v>2432</v>
      </c>
      <c r="K529" s="538">
        <v>1152</v>
      </c>
      <c r="L529" s="538">
        <v>1280</v>
      </c>
      <c r="M529" s="219"/>
      <c r="N529" s="213"/>
      <c r="O529" s="309"/>
      <c r="P529" s="213"/>
      <c r="Q529" s="213"/>
      <c r="R529" s="213"/>
      <c r="S529" s="309"/>
      <c r="T529" s="309"/>
      <c r="U529" s="309"/>
    </row>
    <row r="530" spans="1:21" ht="14.25" customHeight="1">
      <c r="A530" s="58">
        <v>2</v>
      </c>
      <c r="B530" s="549">
        <v>680</v>
      </c>
      <c r="C530" s="549">
        <v>349</v>
      </c>
      <c r="D530" s="598">
        <v>331</v>
      </c>
      <c r="E530" s="509">
        <v>37</v>
      </c>
      <c r="F530" s="538">
        <v>1458</v>
      </c>
      <c r="G530" s="549">
        <v>745</v>
      </c>
      <c r="H530" s="598">
        <v>713</v>
      </c>
      <c r="I530" s="509">
        <v>72</v>
      </c>
      <c r="J530" s="538">
        <v>2337</v>
      </c>
      <c r="K530" s="538">
        <v>1127</v>
      </c>
      <c r="L530" s="538">
        <v>1210</v>
      </c>
      <c r="M530" s="219"/>
      <c r="N530" s="213"/>
      <c r="O530" s="309"/>
      <c r="P530" s="213"/>
      <c r="Q530" s="213"/>
      <c r="R530" s="213"/>
      <c r="S530" s="309"/>
      <c r="T530" s="213"/>
      <c r="U530" s="213"/>
    </row>
    <row r="531" spans="1:21" ht="14.25" customHeight="1">
      <c r="A531" s="58">
        <v>3</v>
      </c>
      <c r="B531" s="549">
        <v>799</v>
      </c>
      <c r="C531" s="549">
        <v>412</v>
      </c>
      <c r="D531" s="598">
        <v>387</v>
      </c>
      <c r="E531" s="509">
        <v>38</v>
      </c>
      <c r="F531" s="538">
        <v>1345</v>
      </c>
      <c r="G531" s="549">
        <v>691</v>
      </c>
      <c r="H531" s="598">
        <v>654</v>
      </c>
      <c r="I531" s="509">
        <v>73</v>
      </c>
      <c r="J531" s="538">
        <v>2362</v>
      </c>
      <c r="K531" s="538">
        <v>1102</v>
      </c>
      <c r="L531" s="538">
        <v>1260</v>
      </c>
      <c r="M531" s="219"/>
      <c r="N531" s="213"/>
      <c r="O531" s="309"/>
      <c r="P531" s="213"/>
      <c r="Q531" s="213"/>
      <c r="R531" s="213"/>
      <c r="S531" s="309"/>
      <c r="T531" s="309"/>
      <c r="U531" s="309"/>
    </row>
    <row r="532" spans="1:21" ht="14.25" customHeight="1">
      <c r="A532" s="567">
        <v>4</v>
      </c>
      <c r="B532" s="550">
        <v>853</v>
      </c>
      <c r="C532" s="550">
        <v>435</v>
      </c>
      <c r="D532" s="599">
        <v>418</v>
      </c>
      <c r="E532" s="509">
        <v>39</v>
      </c>
      <c r="F532" s="538">
        <v>1434</v>
      </c>
      <c r="G532" s="549">
        <v>752</v>
      </c>
      <c r="H532" s="598">
        <v>682</v>
      </c>
      <c r="I532" s="573">
        <v>74</v>
      </c>
      <c r="J532" s="600">
        <v>1521</v>
      </c>
      <c r="K532" s="550">
        <v>708</v>
      </c>
      <c r="L532" s="550">
        <v>813</v>
      </c>
      <c r="M532" s="219"/>
      <c r="N532" s="213"/>
      <c r="O532" s="309"/>
      <c r="P532" s="213"/>
      <c r="Q532" s="213"/>
      <c r="R532" s="213"/>
      <c r="S532" s="309"/>
      <c r="T532" s="309"/>
      <c r="U532" s="213"/>
    </row>
    <row r="533" spans="1:23" ht="14.25" customHeight="1">
      <c r="A533" s="504" t="s">
        <v>674</v>
      </c>
      <c r="B533" s="517">
        <f>SUM(B534:B538)</f>
        <v>4615</v>
      </c>
      <c r="C533" s="518">
        <f>SUM(C534:C538)</f>
        <v>2387</v>
      </c>
      <c r="D533" s="565">
        <f>SUM(D534:D538)</f>
        <v>2228</v>
      </c>
      <c r="E533" s="508" t="s">
        <v>753</v>
      </c>
      <c r="F533" s="517">
        <f>SUM(F534:F538)</f>
        <v>8173</v>
      </c>
      <c r="G533" s="518">
        <f>SUM(G534:G538)</f>
        <v>4265</v>
      </c>
      <c r="H533" s="565">
        <f>SUM(H534:H538)</f>
        <v>3908</v>
      </c>
      <c r="I533" s="508" t="s">
        <v>754</v>
      </c>
      <c r="J533" s="518">
        <f>SUM(J534:J538)</f>
        <v>8469</v>
      </c>
      <c r="K533" s="518">
        <f>SUM(K534:K538)</f>
        <v>3921</v>
      </c>
      <c r="L533" s="518">
        <f>SUM(L534:L538)</f>
        <v>4548</v>
      </c>
      <c r="M533" s="219"/>
      <c r="N533" s="213"/>
      <c r="O533" s="309"/>
      <c r="P533" s="309"/>
      <c r="Q533" s="309"/>
      <c r="R533" s="213"/>
      <c r="S533" s="309"/>
      <c r="T533" s="309"/>
      <c r="U533" s="309"/>
      <c r="V533" s="82"/>
      <c r="W533" s="82"/>
    </row>
    <row r="534" spans="1:21" ht="14.25" customHeight="1">
      <c r="A534" s="566">
        <v>5</v>
      </c>
      <c r="B534" s="549">
        <v>865</v>
      </c>
      <c r="C534" s="549">
        <v>451</v>
      </c>
      <c r="D534" s="598">
        <v>414</v>
      </c>
      <c r="E534" s="509">
        <v>40</v>
      </c>
      <c r="F534" s="538">
        <v>1588</v>
      </c>
      <c r="G534" s="549">
        <v>855</v>
      </c>
      <c r="H534" s="598">
        <v>733</v>
      </c>
      <c r="I534" s="509">
        <v>75</v>
      </c>
      <c r="J534" s="538">
        <v>1406</v>
      </c>
      <c r="K534" s="549">
        <v>663</v>
      </c>
      <c r="L534" s="549">
        <v>743</v>
      </c>
      <c r="M534" s="219"/>
      <c r="N534" s="213"/>
      <c r="O534" s="309"/>
      <c r="P534" s="213"/>
      <c r="Q534" s="213"/>
      <c r="R534" s="213"/>
      <c r="S534" s="309"/>
      <c r="T534" s="309"/>
      <c r="U534" s="213"/>
    </row>
    <row r="535" spans="1:21" ht="14.25" customHeight="1">
      <c r="A535" s="58">
        <v>6</v>
      </c>
      <c r="B535" s="549">
        <v>915</v>
      </c>
      <c r="C535" s="549">
        <v>450</v>
      </c>
      <c r="D535" s="598">
        <v>465</v>
      </c>
      <c r="E535" s="509">
        <v>41</v>
      </c>
      <c r="F535" s="538">
        <v>1567</v>
      </c>
      <c r="G535" s="549">
        <v>802</v>
      </c>
      <c r="H535" s="598">
        <v>765</v>
      </c>
      <c r="I535" s="509">
        <v>76</v>
      </c>
      <c r="J535" s="538">
        <v>1826</v>
      </c>
      <c r="K535" s="549">
        <v>827</v>
      </c>
      <c r="L535" s="549">
        <v>999</v>
      </c>
      <c r="M535" s="219"/>
      <c r="N535" s="213"/>
      <c r="O535" s="309"/>
      <c r="P535" s="213"/>
      <c r="Q535" s="213"/>
      <c r="R535" s="213"/>
      <c r="S535" s="309"/>
      <c r="T535" s="213"/>
      <c r="U535" s="213"/>
    </row>
    <row r="536" spans="1:21" ht="14.25" customHeight="1">
      <c r="A536" s="58">
        <v>7</v>
      </c>
      <c r="B536" s="549">
        <v>917</v>
      </c>
      <c r="C536" s="549">
        <v>484</v>
      </c>
      <c r="D536" s="598">
        <v>433</v>
      </c>
      <c r="E536" s="509">
        <v>42</v>
      </c>
      <c r="F536" s="538">
        <v>1612</v>
      </c>
      <c r="G536" s="549">
        <v>833</v>
      </c>
      <c r="H536" s="598">
        <v>779</v>
      </c>
      <c r="I536" s="509">
        <v>77</v>
      </c>
      <c r="J536" s="538">
        <v>1870</v>
      </c>
      <c r="K536" s="549">
        <v>846</v>
      </c>
      <c r="L536" s="538">
        <v>1024</v>
      </c>
      <c r="M536" s="219"/>
      <c r="N536" s="213"/>
      <c r="O536" s="309"/>
      <c r="P536" s="213"/>
      <c r="Q536" s="213"/>
      <c r="R536" s="213"/>
      <c r="S536" s="309"/>
      <c r="T536" s="213"/>
      <c r="U536" s="213"/>
    </row>
    <row r="537" spans="1:21" ht="14.25" customHeight="1">
      <c r="A537" s="58">
        <v>8</v>
      </c>
      <c r="B537" s="549">
        <v>957</v>
      </c>
      <c r="C537" s="549">
        <v>498</v>
      </c>
      <c r="D537" s="598">
        <v>459</v>
      </c>
      <c r="E537" s="509">
        <v>43</v>
      </c>
      <c r="F537" s="538">
        <v>1663</v>
      </c>
      <c r="G537" s="549">
        <v>863</v>
      </c>
      <c r="H537" s="598">
        <v>800</v>
      </c>
      <c r="I537" s="509">
        <v>78</v>
      </c>
      <c r="J537" s="538">
        <v>1753</v>
      </c>
      <c r="K537" s="549">
        <v>826</v>
      </c>
      <c r="L537" s="549">
        <v>927</v>
      </c>
      <c r="M537" s="219"/>
      <c r="N537" s="213"/>
      <c r="O537" s="309"/>
      <c r="P537" s="213"/>
      <c r="Q537" s="213"/>
      <c r="R537" s="213"/>
      <c r="S537" s="309"/>
      <c r="T537" s="213"/>
      <c r="U537" s="213"/>
    </row>
    <row r="538" spans="1:21" ht="14.25" customHeight="1">
      <c r="A538" s="567">
        <v>9</v>
      </c>
      <c r="B538" s="549">
        <v>961</v>
      </c>
      <c r="C538" s="549">
        <v>504</v>
      </c>
      <c r="D538" s="599">
        <v>457</v>
      </c>
      <c r="E538" s="509">
        <v>44</v>
      </c>
      <c r="F538" s="538">
        <v>1743</v>
      </c>
      <c r="G538" s="549">
        <v>912</v>
      </c>
      <c r="H538" s="598">
        <v>831</v>
      </c>
      <c r="I538" s="509">
        <v>79</v>
      </c>
      <c r="J538" s="600">
        <v>1614</v>
      </c>
      <c r="K538" s="550">
        <v>759</v>
      </c>
      <c r="L538" s="550">
        <v>855</v>
      </c>
      <c r="M538" s="219"/>
      <c r="N538" s="213"/>
      <c r="O538" s="309"/>
      <c r="P538" s="213"/>
      <c r="Q538" s="213"/>
      <c r="R538" s="213"/>
      <c r="S538" s="309"/>
      <c r="T538" s="213"/>
      <c r="U538" s="213"/>
    </row>
    <row r="539" spans="1:23" ht="14.25" customHeight="1">
      <c r="A539" s="504" t="s">
        <v>675</v>
      </c>
      <c r="B539" s="517">
        <f>SUM(B540:B544)</f>
        <v>5473</v>
      </c>
      <c r="C539" s="518">
        <f>SUM(C540:C544)</f>
        <v>2784</v>
      </c>
      <c r="D539" s="518">
        <f>SUM(D540:D544)</f>
        <v>2689</v>
      </c>
      <c r="E539" s="508" t="s">
        <v>755</v>
      </c>
      <c r="F539" s="517">
        <f>SUM(F540:F544)</f>
        <v>10658</v>
      </c>
      <c r="G539" s="518">
        <f>SUM(G540:G544)</f>
        <v>5630</v>
      </c>
      <c r="H539" s="565">
        <f>SUM(H540:H544)</f>
        <v>5028</v>
      </c>
      <c r="I539" s="508" t="s">
        <v>756</v>
      </c>
      <c r="J539" s="517">
        <f>SUM(J540:J544)</f>
        <v>5840</v>
      </c>
      <c r="K539" s="518">
        <f>SUM(K540:K544)</f>
        <v>2589</v>
      </c>
      <c r="L539" s="518">
        <f>SUM(L540:L544)</f>
        <v>3251</v>
      </c>
      <c r="M539" s="219"/>
      <c r="N539" s="213"/>
      <c r="O539" s="309"/>
      <c r="P539" s="309"/>
      <c r="Q539" s="309"/>
      <c r="R539" s="213"/>
      <c r="S539" s="309"/>
      <c r="T539" s="309"/>
      <c r="U539" s="309"/>
      <c r="W539" s="82"/>
    </row>
    <row r="540" spans="1:21" ht="14.25" customHeight="1">
      <c r="A540" s="566">
        <v>10</v>
      </c>
      <c r="B540" s="549">
        <v>997</v>
      </c>
      <c r="C540" s="549">
        <v>507</v>
      </c>
      <c r="D540" s="549">
        <v>490</v>
      </c>
      <c r="E540" s="509">
        <v>45</v>
      </c>
      <c r="F540" s="538">
        <v>1880</v>
      </c>
      <c r="G540" s="549">
        <v>993</v>
      </c>
      <c r="H540" s="598">
        <v>887</v>
      </c>
      <c r="I540" s="509">
        <v>80</v>
      </c>
      <c r="J540" s="538">
        <v>1394</v>
      </c>
      <c r="K540" s="549">
        <v>660</v>
      </c>
      <c r="L540" s="549">
        <v>734</v>
      </c>
      <c r="M540" s="219"/>
      <c r="N540" s="213"/>
      <c r="O540" s="309"/>
      <c r="P540" s="213"/>
      <c r="Q540" s="213"/>
      <c r="R540" s="213"/>
      <c r="S540" s="309"/>
      <c r="T540" s="213"/>
      <c r="U540" s="213"/>
    </row>
    <row r="541" spans="1:21" ht="14.25" customHeight="1">
      <c r="A541" s="58">
        <v>11</v>
      </c>
      <c r="B541" s="538">
        <v>1129</v>
      </c>
      <c r="C541" s="549">
        <v>597</v>
      </c>
      <c r="D541" s="549">
        <v>532</v>
      </c>
      <c r="E541" s="509">
        <v>46</v>
      </c>
      <c r="F541" s="538">
        <v>2131</v>
      </c>
      <c r="G541" s="538">
        <v>1087</v>
      </c>
      <c r="H541" s="601">
        <v>1044</v>
      </c>
      <c r="I541" s="509">
        <v>81</v>
      </c>
      <c r="J541" s="538">
        <v>1219</v>
      </c>
      <c r="K541" s="549">
        <v>550</v>
      </c>
      <c r="L541" s="549">
        <v>669</v>
      </c>
      <c r="M541" s="219"/>
      <c r="N541" s="213"/>
      <c r="O541" s="309"/>
      <c r="P541" s="213"/>
      <c r="Q541" s="213"/>
      <c r="R541" s="213"/>
      <c r="S541" s="309"/>
      <c r="T541" s="213"/>
      <c r="U541" s="213"/>
    </row>
    <row r="542" spans="1:21" ht="14.25" customHeight="1">
      <c r="A542" s="58">
        <v>12</v>
      </c>
      <c r="B542" s="538">
        <v>1100</v>
      </c>
      <c r="C542" s="549">
        <v>544</v>
      </c>
      <c r="D542" s="549">
        <v>556</v>
      </c>
      <c r="E542" s="509">
        <v>47</v>
      </c>
      <c r="F542" s="538">
        <v>2196</v>
      </c>
      <c r="G542" s="538">
        <v>1155</v>
      </c>
      <c r="H542" s="601">
        <v>1041</v>
      </c>
      <c r="I542" s="509">
        <v>82</v>
      </c>
      <c r="J542" s="538">
        <v>1092</v>
      </c>
      <c r="K542" s="549">
        <v>469</v>
      </c>
      <c r="L542" s="549">
        <v>623</v>
      </c>
      <c r="M542" s="219"/>
      <c r="N542" s="213"/>
      <c r="O542" s="309"/>
      <c r="P542" s="213"/>
      <c r="Q542" s="213"/>
      <c r="R542" s="213"/>
      <c r="S542" s="309"/>
      <c r="T542" s="213"/>
      <c r="U542" s="213"/>
    </row>
    <row r="543" spans="1:21" ht="14.25" customHeight="1">
      <c r="A543" s="58">
        <v>13</v>
      </c>
      <c r="B543" s="538">
        <v>1114</v>
      </c>
      <c r="C543" s="549">
        <v>561</v>
      </c>
      <c r="D543" s="549">
        <v>553</v>
      </c>
      <c r="E543" s="509">
        <v>48</v>
      </c>
      <c r="F543" s="538">
        <v>2303</v>
      </c>
      <c r="G543" s="538">
        <v>1252</v>
      </c>
      <c r="H543" s="601">
        <v>1051</v>
      </c>
      <c r="I543" s="509">
        <v>83</v>
      </c>
      <c r="J543" s="538">
        <v>1136</v>
      </c>
      <c r="K543" s="549">
        <v>488</v>
      </c>
      <c r="L543" s="549">
        <v>648</v>
      </c>
      <c r="M543" s="219"/>
      <c r="N543" s="213"/>
      <c r="O543" s="309"/>
      <c r="P543" s="213"/>
      <c r="Q543" s="213"/>
      <c r="R543" s="213"/>
      <c r="S543" s="309"/>
      <c r="T543" s="213"/>
      <c r="U543" s="213"/>
    </row>
    <row r="544" spans="1:21" ht="14.25" customHeight="1">
      <c r="A544" s="567">
        <v>14</v>
      </c>
      <c r="B544" s="538">
        <v>1133</v>
      </c>
      <c r="C544" s="549">
        <v>575</v>
      </c>
      <c r="D544" s="549">
        <v>558</v>
      </c>
      <c r="E544" s="509">
        <v>49</v>
      </c>
      <c r="F544" s="538">
        <v>2148</v>
      </c>
      <c r="G544" s="538">
        <v>1143</v>
      </c>
      <c r="H544" s="601">
        <v>1005</v>
      </c>
      <c r="I544" s="509">
        <v>84</v>
      </c>
      <c r="J544" s="549">
        <v>999</v>
      </c>
      <c r="K544" s="549">
        <v>422</v>
      </c>
      <c r="L544" s="550">
        <v>577</v>
      </c>
      <c r="M544" s="219"/>
      <c r="N544" s="213"/>
      <c r="O544" s="309"/>
      <c r="P544" s="213"/>
      <c r="Q544" s="213"/>
      <c r="R544" s="213"/>
      <c r="S544" s="309"/>
      <c r="T544" s="213"/>
      <c r="U544" s="213"/>
    </row>
    <row r="545" spans="1:23" ht="14.25" customHeight="1">
      <c r="A545" s="504" t="s">
        <v>676</v>
      </c>
      <c r="B545" s="517">
        <f>SUM(B546:B550)</f>
        <v>6020</v>
      </c>
      <c r="C545" s="518">
        <f>SUM(C546:C550)</f>
        <v>3091</v>
      </c>
      <c r="D545" s="518">
        <f>SUM(D546:D550)</f>
        <v>2929</v>
      </c>
      <c r="E545" s="508" t="s">
        <v>757</v>
      </c>
      <c r="F545" s="517">
        <f>SUM(F546:F550)</f>
        <v>9924</v>
      </c>
      <c r="G545" s="518">
        <f>SUM(G546:G550)</f>
        <v>5235</v>
      </c>
      <c r="H545" s="565">
        <f>SUM(H546:H550)</f>
        <v>4689</v>
      </c>
      <c r="I545" s="508" t="s">
        <v>758</v>
      </c>
      <c r="J545" s="518">
        <f>SUM(J546:J550)</f>
        <v>3742</v>
      </c>
      <c r="K545" s="518">
        <f>SUM(K546:K550)</f>
        <v>1388</v>
      </c>
      <c r="L545" s="518">
        <f>SUM(L546:L550)</f>
        <v>2354</v>
      </c>
      <c r="M545" s="219"/>
      <c r="N545" s="213"/>
      <c r="O545" s="309"/>
      <c r="P545" s="309"/>
      <c r="Q545" s="309"/>
      <c r="R545" s="213"/>
      <c r="S545" s="309"/>
      <c r="T545" s="309"/>
      <c r="U545" s="309"/>
      <c r="W545" s="82"/>
    </row>
    <row r="546" spans="1:21" ht="14.25" customHeight="1">
      <c r="A546" s="566">
        <v>15</v>
      </c>
      <c r="B546" s="538">
        <v>1058</v>
      </c>
      <c r="C546" s="549">
        <v>544</v>
      </c>
      <c r="D546" s="597">
        <v>514</v>
      </c>
      <c r="E546" s="509">
        <v>50</v>
      </c>
      <c r="F546" s="538">
        <v>2123</v>
      </c>
      <c r="G546" s="538">
        <v>1116</v>
      </c>
      <c r="H546" s="602">
        <v>1007</v>
      </c>
      <c r="I546" s="509">
        <v>85</v>
      </c>
      <c r="J546" s="603">
        <v>977</v>
      </c>
      <c r="K546" s="604">
        <v>393</v>
      </c>
      <c r="L546" s="604">
        <v>584</v>
      </c>
      <c r="M546" s="219"/>
      <c r="N546" s="213"/>
      <c r="O546" s="309"/>
      <c r="P546" s="213"/>
      <c r="Q546" s="213"/>
      <c r="R546" s="213"/>
      <c r="S546" s="309"/>
      <c r="T546" s="213"/>
      <c r="U546" s="213"/>
    </row>
    <row r="547" spans="1:21" ht="14.25" customHeight="1">
      <c r="A547" s="58">
        <v>16</v>
      </c>
      <c r="B547" s="538">
        <v>1218</v>
      </c>
      <c r="C547" s="549">
        <v>615</v>
      </c>
      <c r="D547" s="598">
        <v>603</v>
      </c>
      <c r="E547" s="509">
        <v>51</v>
      </c>
      <c r="F547" s="538">
        <v>2030</v>
      </c>
      <c r="G547" s="538">
        <v>1090</v>
      </c>
      <c r="H547" s="598">
        <v>940</v>
      </c>
      <c r="I547" s="509">
        <v>86</v>
      </c>
      <c r="J547" s="549">
        <v>794</v>
      </c>
      <c r="K547" s="549">
        <v>332</v>
      </c>
      <c r="L547" s="549">
        <v>462</v>
      </c>
      <c r="M547" s="219"/>
      <c r="N547" s="213"/>
      <c r="O547" s="309"/>
      <c r="P547" s="213"/>
      <c r="Q547" s="213"/>
      <c r="R547" s="213"/>
      <c r="S547" s="309"/>
      <c r="T547" s="309"/>
      <c r="U547" s="309"/>
    </row>
    <row r="548" spans="1:21" ht="14.25" customHeight="1">
      <c r="A548" s="58">
        <v>17</v>
      </c>
      <c r="B548" s="538">
        <v>1215</v>
      </c>
      <c r="C548" s="549">
        <v>634</v>
      </c>
      <c r="D548" s="598">
        <v>581</v>
      </c>
      <c r="E548" s="509">
        <v>52</v>
      </c>
      <c r="F548" s="538">
        <v>2046</v>
      </c>
      <c r="G548" s="538">
        <v>1087</v>
      </c>
      <c r="H548" s="598">
        <v>959</v>
      </c>
      <c r="I548" s="509">
        <v>87</v>
      </c>
      <c r="J548" s="549">
        <v>734</v>
      </c>
      <c r="K548" s="549">
        <v>250</v>
      </c>
      <c r="L548" s="549">
        <v>484</v>
      </c>
      <c r="M548" s="219"/>
      <c r="N548" s="213"/>
      <c r="O548" s="309"/>
      <c r="P548" s="213"/>
      <c r="Q548" s="213"/>
      <c r="R548" s="213"/>
      <c r="S548" s="309"/>
      <c r="T548" s="309"/>
      <c r="U548" s="309"/>
    </row>
    <row r="549" spans="1:21" ht="14.25" customHeight="1">
      <c r="A549" s="58">
        <v>18</v>
      </c>
      <c r="B549" s="538">
        <v>1260</v>
      </c>
      <c r="C549" s="549">
        <v>640</v>
      </c>
      <c r="D549" s="598">
        <v>620</v>
      </c>
      <c r="E549" s="509">
        <v>53</v>
      </c>
      <c r="F549" s="538">
        <v>2236</v>
      </c>
      <c r="G549" s="538">
        <v>1143</v>
      </c>
      <c r="H549" s="601">
        <v>1093</v>
      </c>
      <c r="I549" s="509">
        <v>88</v>
      </c>
      <c r="J549" s="549">
        <v>668</v>
      </c>
      <c r="K549" s="549">
        <v>234</v>
      </c>
      <c r="L549" s="549">
        <v>434</v>
      </c>
      <c r="M549" s="219"/>
      <c r="N549" s="213"/>
      <c r="O549" s="309"/>
      <c r="P549" s="213"/>
      <c r="Q549" s="213"/>
      <c r="R549" s="213"/>
      <c r="S549" s="309"/>
      <c r="T549" s="309"/>
      <c r="U549" s="309"/>
    </row>
    <row r="550" spans="1:21" ht="14.25" customHeight="1">
      <c r="A550" s="58">
        <v>19</v>
      </c>
      <c r="B550" s="538">
        <v>1269</v>
      </c>
      <c r="C550" s="549">
        <v>658</v>
      </c>
      <c r="D550" s="599">
        <v>611</v>
      </c>
      <c r="E550" s="573">
        <v>54</v>
      </c>
      <c r="F550" s="538">
        <v>1489</v>
      </c>
      <c r="G550" s="549">
        <v>799</v>
      </c>
      <c r="H550" s="598">
        <v>690</v>
      </c>
      <c r="I550" s="573">
        <v>89</v>
      </c>
      <c r="J550" s="605">
        <v>569</v>
      </c>
      <c r="K550" s="549">
        <v>179</v>
      </c>
      <c r="L550" s="550">
        <v>390</v>
      </c>
      <c r="M550" s="219"/>
      <c r="N550" s="213"/>
      <c r="O550" s="309"/>
      <c r="P550" s="213"/>
      <c r="Q550" s="213"/>
      <c r="R550" s="213"/>
      <c r="S550" s="309"/>
      <c r="T550" s="309"/>
      <c r="U550" s="309"/>
    </row>
    <row r="551" spans="1:21" ht="14.25" customHeight="1">
      <c r="A551" s="570" t="s">
        <v>677</v>
      </c>
      <c r="B551" s="518">
        <f>SUM(B552:B556)</f>
        <v>6573</v>
      </c>
      <c r="C551" s="518">
        <f>SUM(C552:C556)</f>
        <v>3508</v>
      </c>
      <c r="D551" s="565">
        <f>SUM(D552:D556)</f>
        <v>3065</v>
      </c>
      <c r="E551" s="508" t="s">
        <v>759</v>
      </c>
      <c r="F551" s="517">
        <f>SUM(F552:F556)</f>
        <v>9275</v>
      </c>
      <c r="G551" s="518">
        <f>SUM(G552:G556)</f>
        <v>4808</v>
      </c>
      <c r="H551" s="565">
        <f>SUM(H552:H556)</f>
        <v>4467</v>
      </c>
      <c r="I551" s="569" t="s">
        <v>760</v>
      </c>
      <c r="J551" s="518">
        <f>SUM(J552:J556)</f>
        <v>1737</v>
      </c>
      <c r="K551" s="518">
        <f>SUM(K552:K556)</f>
        <v>456</v>
      </c>
      <c r="L551" s="518">
        <f>SUM(L552:L556)</f>
        <v>1281</v>
      </c>
      <c r="M551" s="219"/>
      <c r="N551" s="213"/>
      <c r="O551" s="309"/>
      <c r="P551" s="309"/>
      <c r="Q551" s="309"/>
      <c r="R551" s="213"/>
      <c r="S551" s="309"/>
      <c r="T551" s="309"/>
      <c r="U551" s="309"/>
    </row>
    <row r="552" spans="1:21" ht="14.25" customHeight="1">
      <c r="A552" s="58">
        <v>20</v>
      </c>
      <c r="B552" s="538">
        <v>1364</v>
      </c>
      <c r="C552" s="549">
        <v>714</v>
      </c>
      <c r="D552" s="597">
        <v>650</v>
      </c>
      <c r="E552" s="509">
        <v>55</v>
      </c>
      <c r="F552" s="538">
        <v>2050</v>
      </c>
      <c r="G552" s="538">
        <v>1049</v>
      </c>
      <c r="H552" s="601">
        <v>1001</v>
      </c>
      <c r="I552" s="572">
        <v>90</v>
      </c>
      <c r="J552" s="549">
        <v>485</v>
      </c>
      <c r="K552" s="549">
        <v>144</v>
      </c>
      <c r="L552" s="549">
        <v>341</v>
      </c>
      <c r="M552" s="219"/>
      <c r="N552" s="213"/>
      <c r="O552" s="309"/>
      <c r="P552" s="213"/>
      <c r="Q552" s="213"/>
      <c r="R552" s="213"/>
      <c r="S552" s="309"/>
      <c r="T552" s="309"/>
      <c r="U552" s="309"/>
    </row>
    <row r="553" spans="1:21" ht="14.25" customHeight="1">
      <c r="A553" s="58">
        <v>21</v>
      </c>
      <c r="B553" s="538">
        <v>1280</v>
      </c>
      <c r="C553" s="549">
        <v>712</v>
      </c>
      <c r="D553" s="598">
        <v>568</v>
      </c>
      <c r="E553" s="509">
        <v>56</v>
      </c>
      <c r="F553" s="538">
        <v>1937</v>
      </c>
      <c r="G553" s="538">
        <v>1006</v>
      </c>
      <c r="H553" s="598">
        <v>931</v>
      </c>
      <c r="I553" s="509">
        <v>91</v>
      </c>
      <c r="J553" s="549">
        <v>370</v>
      </c>
      <c r="K553" s="549">
        <v>95</v>
      </c>
      <c r="L553" s="549">
        <v>275</v>
      </c>
      <c r="M553" s="219"/>
      <c r="N553" s="213"/>
      <c r="O553" s="309"/>
      <c r="P553" s="213"/>
      <c r="Q553" s="213"/>
      <c r="R553" s="213"/>
      <c r="S553" s="309"/>
      <c r="T553" s="309"/>
      <c r="U553" s="309"/>
    </row>
    <row r="554" spans="1:21" ht="14.25" customHeight="1">
      <c r="A554" s="58">
        <v>22</v>
      </c>
      <c r="B554" s="538">
        <v>1377</v>
      </c>
      <c r="C554" s="549">
        <v>741</v>
      </c>
      <c r="D554" s="598">
        <v>636</v>
      </c>
      <c r="E554" s="509">
        <v>57</v>
      </c>
      <c r="F554" s="538">
        <v>1835</v>
      </c>
      <c r="G554" s="549">
        <v>973</v>
      </c>
      <c r="H554" s="598">
        <v>862</v>
      </c>
      <c r="I554" s="509">
        <v>92</v>
      </c>
      <c r="J554" s="549">
        <v>332</v>
      </c>
      <c r="K554" s="549">
        <v>83</v>
      </c>
      <c r="L554" s="549">
        <v>249</v>
      </c>
      <c r="M554" s="219"/>
      <c r="N554" s="213"/>
      <c r="O554" s="309"/>
      <c r="P554" s="213"/>
      <c r="Q554" s="213"/>
      <c r="R554" s="213"/>
      <c r="S554" s="309"/>
      <c r="T554" s="213"/>
      <c r="U554" s="213"/>
    </row>
    <row r="555" spans="1:21" ht="14.25" customHeight="1">
      <c r="A555" s="58">
        <v>23</v>
      </c>
      <c r="B555" s="538">
        <v>1263</v>
      </c>
      <c r="C555" s="549">
        <v>650</v>
      </c>
      <c r="D555" s="598">
        <v>613</v>
      </c>
      <c r="E555" s="509">
        <v>58</v>
      </c>
      <c r="F555" s="538">
        <v>1739</v>
      </c>
      <c r="G555" s="549">
        <v>906</v>
      </c>
      <c r="H555" s="598">
        <v>833</v>
      </c>
      <c r="I555" s="509">
        <v>93</v>
      </c>
      <c r="J555" s="549">
        <v>294</v>
      </c>
      <c r="K555" s="549">
        <v>74</v>
      </c>
      <c r="L555" s="549">
        <v>220</v>
      </c>
      <c r="M555" s="219"/>
      <c r="N555" s="213"/>
      <c r="O555" s="309"/>
      <c r="P555" s="213"/>
      <c r="Q555" s="213"/>
      <c r="R555" s="213"/>
      <c r="S555" s="309"/>
      <c r="T555" s="213"/>
      <c r="U555" s="213"/>
    </row>
    <row r="556" spans="1:21" ht="14.25" customHeight="1">
      <c r="A556" s="567">
        <v>24</v>
      </c>
      <c r="B556" s="538">
        <v>1289</v>
      </c>
      <c r="C556" s="549">
        <v>691</v>
      </c>
      <c r="D556" s="598">
        <v>598</v>
      </c>
      <c r="E556" s="509">
        <v>59</v>
      </c>
      <c r="F556" s="538">
        <v>1714</v>
      </c>
      <c r="G556" s="549">
        <v>874</v>
      </c>
      <c r="H556" s="598">
        <v>840</v>
      </c>
      <c r="I556" s="509">
        <v>94</v>
      </c>
      <c r="J556" s="549">
        <v>256</v>
      </c>
      <c r="K556" s="549">
        <v>60</v>
      </c>
      <c r="L556" s="549">
        <v>196</v>
      </c>
      <c r="M556" s="219"/>
      <c r="N556" s="213"/>
      <c r="O556" s="309"/>
      <c r="P556" s="309"/>
      <c r="Q556" s="213"/>
      <c r="R556" s="213"/>
      <c r="S556" s="309"/>
      <c r="T556" s="309"/>
      <c r="U556" s="309"/>
    </row>
    <row r="557" spans="1:21" ht="14.25" customHeight="1">
      <c r="A557" s="504" t="s">
        <v>650</v>
      </c>
      <c r="B557" s="517">
        <f>SUM(B558:B562)</f>
        <v>5922</v>
      </c>
      <c r="C557" s="518">
        <f>SUM(C558:C562)</f>
        <v>3254</v>
      </c>
      <c r="D557" s="565">
        <f>SUM(D558:D562)</f>
        <v>2668</v>
      </c>
      <c r="E557" s="508" t="s">
        <v>761</v>
      </c>
      <c r="F557" s="517">
        <f>SUM(F558:F562)</f>
        <v>8331</v>
      </c>
      <c r="G557" s="518">
        <f>SUM(G558:G562)</f>
        <v>4316</v>
      </c>
      <c r="H557" s="565">
        <f>SUM(H558:H562)</f>
        <v>4015</v>
      </c>
      <c r="I557" s="508" t="s">
        <v>762</v>
      </c>
      <c r="J557" s="518">
        <f>SUM(J558:J562)</f>
        <v>522</v>
      </c>
      <c r="K557" s="518">
        <f>SUM(K558:K562)</f>
        <v>94</v>
      </c>
      <c r="L557" s="518">
        <f>SUM(L558:L562)</f>
        <v>428</v>
      </c>
      <c r="M557" s="219"/>
      <c r="N557" s="213"/>
      <c r="O557" s="309"/>
      <c r="P557" s="309"/>
      <c r="Q557" s="309"/>
      <c r="R557" s="213"/>
      <c r="S557" s="309"/>
      <c r="T557" s="309"/>
      <c r="U557" s="309"/>
    </row>
    <row r="558" spans="1:21" ht="14.25" customHeight="1">
      <c r="A558" s="566">
        <v>25</v>
      </c>
      <c r="B558" s="538">
        <v>1184</v>
      </c>
      <c r="C558" s="549">
        <v>644</v>
      </c>
      <c r="D558" s="598">
        <v>540</v>
      </c>
      <c r="E558" s="509">
        <v>60</v>
      </c>
      <c r="F558" s="538">
        <v>1741</v>
      </c>
      <c r="G558" s="549">
        <v>945</v>
      </c>
      <c r="H558" s="598">
        <v>796</v>
      </c>
      <c r="I558" s="509">
        <v>95</v>
      </c>
      <c r="J558" s="549">
        <v>183</v>
      </c>
      <c r="K558" s="549">
        <v>34</v>
      </c>
      <c r="L558" s="549">
        <v>149</v>
      </c>
      <c r="M558" s="219"/>
      <c r="N558" s="213"/>
      <c r="O558" s="309"/>
      <c r="P558" s="213"/>
      <c r="Q558" s="213"/>
      <c r="R558" s="213"/>
      <c r="S558" s="309"/>
      <c r="T558" s="309"/>
      <c r="U558" s="309"/>
    </row>
    <row r="559" spans="1:21" ht="14.25" customHeight="1">
      <c r="A559" s="58">
        <v>26</v>
      </c>
      <c r="B559" s="538">
        <v>1313</v>
      </c>
      <c r="C559" s="549">
        <v>728</v>
      </c>
      <c r="D559" s="598">
        <v>585</v>
      </c>
      <c r="E559" s="509">
        <v>61</v>
      </c>
      <c r="F559" s="538">
        <v>1644</v>
      </c>
      <c r="G559" s="549">
        <v>839</v>
      </c>
      <c r="H559" s="598">
        <v>805</v>
      </c>
      <c r="I559" s="509">
        <v>96</v>
      </c>
      <c r="J559" s="549">
        <v>131</v>
      </c>
      <c r="K559" s="549">
        <v>24</v>
      </c>
      <c r="L559" s="549">
        <v>107</v>
      </c>
      <c r="M559" s="219"/>
      <c r="N559" s="213"/>
      <c r="O559" s="309"/>
      <c r="P559" s="309"/>
      <c r="Q559" s="213"/>
      <c r="R559" s="213"/>
      <c r="S559" s="309"/>
      <c r="T559" s="309"/>
      <c r="U559" s="213"/>
    </row>
    <row r="560" spans="1:21" ht="14.25" customHeight="1">
      <c r="A560" s="58">
        <v>27</v>
      </c>
      <c r="B560" s="538">
        <v>1177</v>
      </c>
      <c r="C560" s="549">
        <v>639</v>
      </c>
      <c r="D560" s="598">
        <v>538</v>
      </c>
      <c r="E560" s="509">
        <v>62</v>
      </c>
      <c r="F560" s="538">
        <v>1657</v>
      </c>
      <c r="G560" s="549">
        <v>876</v>
      </c>
      <c r="H560" s="598">
        <v>781</v>
      </c>
      <c r="I560" s="509">
        <v>97</v>
      </c>
      <c r="J560" s="549">
        <v>89</v>
      </c>
      <c r="K560" s="549">
        <v>18</v>
      </c>
      <c r="L560" s="549">
        <v>71</v>
      </c>
      <c r="M560" s="219"/>
      <c r="N560" s="213"/>
      <c r="O560" s="309"/>
      <c r="P560" s="309"/>
      <c r="Q560" s="213"/>
      <c r="R560" s="213"/>
      <c r="S560" s="309"/>
      <c r="T560" s="309"/>
      <c r="U560" s="213"/>
    </row>
    <row r="561" spans="1:21" ht="14.25" customHeight="1">
      <c r="A561" s="58">
        <v>28</v>
      </c>
      <c r="B561" s="538">
        <v>1140</v>
      </c>
      <c r="C561" s="549">
        <v>630</v>
      </c>
      <c r="D561" s="598">
        <v>510</v>
      </c>
      <c r="E561" s="509">
        <v>63</v>
      </c>
      <c r="F561" s="538">
        <v>1631</v>
      </c>
      <c r="G561" s="549">
        <v>818</v>
      </c>
      <c r="H561" s="598">
        <v>813</v>
      </c>
      <c r="I561" s="509">
        <v>98</v>
      </c>
      <c r="J561" s="549">
        <v>66</v>
      </c>
      <c r="K561" s="549">
        <v>10</v>
      </c>
      <c r="L561" s="549">
        <v>56</v>
      </c>
      <c r="M561" s="219"/>
      <c r="N561" s="213"/>
      <c r="O561" s="309"/>
      <c r="P561" s="309"/>
      <c r="Q561" s="213"/>
      <c r="R561" s="213"/>
      <c r="S561" s="309"/>
      <c r="T561" s="213"/>
      <c r="U561" s="213"/>
    </row>
    <row r="562" spans="1:21" ht="14.25" customHeight="1">
      <c r="A562" s="567">
        <v>29</v>
      </c>
      <c r="B562" s="538">
        <v>1108</v>
      </c>
      <c r="C562" s="549">
        <v>613</v>
      </c>
      <c r="D562" s="599">
        <v>495</v>
      </c>
      <c r="E562" s="509">
        <v>64</v>
      </c>
      <c r="F562" s="538">
        <v>1658</v>
      </c>
      <c r="G562" s="549">
        <v>838</v>
      </c>
      <c r="H562" s="598">
        <v>820</v>
      </c>
      <c r="I562" s="509">
        <v>99</v>
      </c>
      <c r="J562" s="549">
        <v>53</v>
      </c>
      <c r="K562" s="549">
        <v>8</v>
      </c>
      <c r="L562" s="549">
        <v>45</v>
      </c>
      <c r="M562" s="219"/>
      <c r="N562" s="219"/>
      <c r="O562" s="432"/>
      <c r="P562" s="309"/>
      <c r="Q562" s="309"/>
      <c r="R562" s="213"/>
      <c r="S562" s="309"/>
      <c r="T562" s="213"/>
      <c r="U562" s="213"/>
    </row>
    <row r="563" spans="1:21" ht="14.25" customHeight="1">
      <c r="A563" s="504" t="s">
        <v>651</v>
      </c>
      <c r="B563" s="517">
        <f>SUM(B564:B568)</f>
        <v>6024</v>
      </c>
      <c r="C563" s="518">
        <f>SUM(C564:C568)</f>
        <v>3280</v>
      </c>
      <c r="D563" s="565">
        <f>SUM(D564:D568)</f>
        <v>2744</v>
      </c>
      <c r="E563" s="508" t="s">
        <v>763</v>
      </c>
      <c r="F563" s="517">
        <f>SUM(F564:F568)</f>
        <v>9515</v>
      </c>
      <c r="G563" s="518">
        <f>SUM(G564:G568)</f>
        <v>4784</v>
      </c>
      <c r="H563" s="565">
        <f>SUM(H564:H568)</f>
        <v>4731</v>
      </c>
      <c r="I563" s="508" t="s">
        <v>764</v>
      </c>
      <c r="J563" s="518">
        <f>SUM(J564:J567)</f>
        <v>80</v>
      </c>
      <c r="K563" s="518">
        <f>SUM(K564:K567)</f>
        <v>3</v>
      </c>
      <c r="L563" s="518">
        <f>SUM(L564:L567)</f>
        <v>77</v>
      </c>
      <c r="M563" s="219"/>
      <c r="O563" s="309"/>
      <c r="P563" s="309"/>
      <c r="Q563" s="309"/>
      <c r="R563" s="213"/>
      <c r="S563" s="309"/>
      <c r="T563" s="309"/>
      <c r="U563" s="309"/>
    </row>
    <row r="564" spans="1:21" ht="14.25" customHeight="1">
      <c r="A564" s="566">
        <v>30</v>
      </c>
      <c r="B564" s="538">
        <v>1161</v>
      </c>
      <c r="C564" s="549">
        <v>642</v>
      </c>
      <c r="D564" s="598">
        <v>519</v>
      </c>
      <c r="E564" s="509">
        <v>65</v>
      </c>
      <c r="F564" s="538">
        <v>1738</v>
      </c>
      <c r="G564" s="549">
        <v>866</v>
      </c>
      <c r="H564" s="598">
        <v>872</v>
      </c>
      <c r="I564" s="509">
        <v>100</v>
      </c>
      <c r="J564" s="549">
        <v>25</v>
      </c>
      <c r="K564" s="549">
        <v>0</v>
      </c>
      <c r="L564" s="549">
        <v>25</v>
      </c>
      <c r="M564" s="219"/>
      <c r="N564" s="213"/>
      <c r="O564" s="309"/>
      <c r="P564" s="309"/>
      <c r="Q564" s="309"/>
      <c r="R564" s="213"/>
      <c r="S564" s="309"/>
      <c r="T564" s="213"/>
      <c r="U564" s="213"/>
    </row>
    <row r="565" spans="1:21" ht="14.25" customHeight="1">
      <c r="A565" s="58">
        <v>31</v>
      </c>
      <c r="B565" s="538">
        <v>1156</v>
      </c>
      <c r="C565" s="549">
        <v>616</v>
      </c>
      <c r="D565" s="598">
        <v>540</v>
      </c>
      <c r="E565" s="509">
        <v>66</v>
      </c>
      <c r="F565" s="538">
        <v>1768</v>
      </c>
      <c r="G565" s="549">
        <v>880</v>
      </c>
      <c r="H565" s="598">
        <v>888</v>
      </c>
      <c r="I565" s="509">
        <v>101</v>
      </c>
      <c r="J565" s="549">
        <v>20</v>
      </c>
      <c r="K565" s="549">
        <v>2</v>
      </c>
      <c r="L565" s="549">
        <v>18</v>
      </c>
      <c r="M565" s="219"/>
      <c r="N565" s="213"/>
      <c r="O565" s="309"/>
      <c r="P565" s="309"/>
      <c r="Q565" s="309"/>
      <c r="R565" s="213"/>
      <c r="S565" s="309"/>
      <c r="T565" s="213"/>
      <c r="U565" s="213"/>
    </row>
    <row r="566" spans="1:21" ht="14.25" customHeight="1">
      <c r="A566" s="58">
        <v>32</v>
      </c>
      <c r="B566" s="538">
        <v>1206</v>
      </c>
      <c r="C566" s="549">
        <v>645</v>
      </c>
      <c r="D566" s="598">
        <v>561</v>
      </c>
      <c r="E566" s="509">
        <v>67</v>
      </c>
      <c r="F566" s="538">
        <v>1762</v>
      </c>
      <c r="G566" s="549">
        <v>897</v>
      </c>
      <c r="H566" s="598">
        <v>865</v>
      </c>
      <c r="I566" s="509">
        <v>102</v>
      </c>
      <c r="J566" s="549">
        <v>11</v>
      </c>
      <c r="K566" s="549">
        <v>0</v>
      </c>
      <c r="L566" s="549">
        <v>11</v>
      </c>
      <c r="M566" s="219"/>
      <c r="N566" s="213"/>
      <c r="O566" s="309"/>
      <c r="P566" s="309"/>
      <c r="Q566" s="309"/>
      <c r="R566" s="213"/>
      <c r="S566" s="309"/>
      <c r="T566" s="213"/>
      <c r="U566" s="213"/>
    </row>
    <row r="567" spans="1:21" ht="14.25" customHeight="1">
      <c r="A567" s="58">
        <v>33</v>
      </c>
      <c r="B567" s="538">
        <v>1255</v>
      </c>
      <c r="C567" s="549">
        <v>691</v>
      </c>
      <c r="D567" s="598">
        <v>564</v>
      </c>
      <c r="E567" s="574">
        <v>68</v>
      </c>
      <c r="F567" s="538">
        <v>2108</v>
      </c>
      <c r="G567" s="538">
        <v>1060</v>
      </c>
      <c r="H567" s="601">
        <v>1048</v>
      </c>
      <c r="I567" s="573" t="s">
        <v>765</v>
      </c>
      <c r="J567" s="550">
        <v>24</v>
      </c>
      <c r="K567" s="550">
        <v>1</v>
      </c>
      <c r="L567" s="550">
        <v>23</v>
      </c>
      <c r="M567" s="219"/>
      <c r="N567" s="213"/>
      <c r="O567" s="309"/>
      <c r="P567" s="309"/>
      <c r="Q567" s="213"/>
      <c r="R567" s="213"/>
      <c r="S567" s="309"/>
      <c r="T567" s="213"/>
      <c r="U567" s="213"/>
    </row>
    <row r="568" spans="1:21" ht="14.25" customHeight="1" thickBot="1">
      <c r="A568" s="510">
        <v>34</v>
      </c>
      <c r="B568" s="606">
        <v>1246</v>
      </c>
      <c r="C568" s="607">
        <v>686</v>
      </c>
      <c r="D568" s="608">
        <v>560</v>
      </c>
      <c r="E568" s="575">
        <v>69</v>
      </c>
      <c r="F568" s="609">
        <v>2139</v>
      </c>
      <c r="G568" s="606">
        <v>1081</v>
      </c>
      <c r="H568" s="610">
        <v>1058</v>
      </c>
      <c r="I568" s="576" t="s">
        <v>24</v>
      </c>
      <c r="J568" s="578">
        <v>1</v>
      </c>
      <c r="K568" s="578">
        <v>0</v>
      </c>
      <c r="L568" s="19">
        <v>1</v>
      </c>
      <c r="M568" s="219"/>
      <c r="N568" s="213"/>
      <c r="O568" s="309"/>
      <c r="P568" s="309"/>
      <c r="Q568" s="213"/>
      <c r="R568" s="213"/>
      <c r="S568" s="309"/>
      <c r="T568" s="213"/>
      <c r="U568" s="213"/>
    </row>
    <row r="569" spans="1:21" ht="14.25" customHeight="1">
      <c r="A569" s="223" t="s">
        <v>197</v>
      </c>
      <c r="B569" s="568"/>
      <c r="C569" s="219"/>
      <c r="D569" s="219"/>
      <c r="E569" s="300"/>
      <c r="F569" s="219"/>
      <c r="G569" s="219"/>
      <c r="H569" s="571"/>
      <c r="I569" s="577"/>
      <c r="J569" s="577"/>
      <c r="K569" s="577"/>
      <c r="L569" s="577"/>
      <c r="M569" s="213"/>
      <c r="N569" s="213"/>
      <c r="O569" s="213"/>
      <c r="P569" s="213"/>
      <c r="Q569" s="213"/>
      <c r="R569" s="213"/>
      <c r="S569" s="213"/>
      <c r="T569" s="213"/>
      <c r="U569" s="213"/>
    </row>
    <row r="570" spans="1:21" ht="14.25" customHeight="1">
      <c r="A570" s="310"/>
      <c r="B570" s="223"/>
      <c r="C570" s="213"/>
      <c r="D570" s="213"/>
      <c r="E570" s="213"/>
      <c r="F570" s="213"/>
      <c r="G570" s="213"/>
      <c r="H570" s="222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</row>
    <row r="571" spans="1:21" ht="14.25" customHeight="1">
      <c r="A571" s="223"/>
      <c r="B571" s="223"/>
      <c r="C571" s="213"/>
      <c r="D571" s="213"/>
      <c r="E571" s="213"/>
      <c r="F571" s="213"/>
      <c r="G571" s="213"/>
      <c r="H571" s="222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  <c r="S571" s="213"/>
      <c r="T571" s="213"/>
      <c r="U571" s="213"/>
    </row>
    <row r="572" spans="1:21" ht="14.25" customHeight="1">
      <c r="A572" s="213"/>
      <c r="B572" s="213"/>
      <c r="C572" s="213"/>
      <c r="D572" s="213"/>
      <c r="E572" s="213"/>
      <c r="F572" s="213"/>
      <c r="G572" s="213"/>
      <c r="H572" s="222"/>
      <c r="I572" s="213"/>
      <c r="J572" s="213"/>
      <c r="K572" s="213"/>
      <c r="L572" s="213"/>
      <c r="M572" s="213"/>
      <c r="N572" s="213"/>
      <c r="O572" s="213"/>
      <c r="P572" s="213"/>
      <c r="Q572" s="213"/>
      <c r="R572" s="213"/>
      <c r="S572" s="213"/>
      <c r="T572" s="213"/>
      <c r="U572" s="213"/>
    </row>
    <row r="573" spans="1:21" ht="14.25" customHeight="1">
      <c r="A573" s="654" t="s">
        <v>678</v>
      </c>
      <c r="B573" s="654"/>
      <c r="C573" s="654"/>
      <c r="D573" s="654"/>
      <c r="E573" s="654"/>
      <c r="F573" s="654"/>
      <c r="G573" s="654"/>
      <c r="H573" s="654"/>
      <c r="I573" s="213"/>
      <c r="J573" s="213"/>
      <c r="K573" s="213"/>
      <c r="L573" s="213"/>
      <c r="M573" s="213"/>
      <c r="N573" s="213"/>
      <c r="O573" s="213"/>
      <c r="P573" s="213"/>
      <c r="Q573" s="213"/>
      <c r="R573" s="213"/>
      <c r="S573" s="213"/>
      <c r="T573" s="213"/>
      <c r="U573" s="213"/>
    </row>
    <row r="574" spans="1:21" ht="14.25" customHeight="1">
      <c r="A574" s="763" t="s">
        <v>36</v>
      </c>
      <c r="B574" s="763"/>
      <c r="C574" s="763"/>
      <c r="D574" s="763"/>
      <c r="E574" s="763"/>
      <c r="F574" s="763"/>
      <c r="G574" s="763"/>
      <c r="H574" s="763"/>
      <c r="I574" s="213"/>
      <c r="J574" s="213"/>
      <c r="K574" s="213"/>
      <c r="L574" s="213"/>
      <c r="M574" s="213"/>
      <c r="N574" s="213"/>
      <c r="O574" s="213"/>
      <c r="P574" s="213"/>
      <c r="Q574" s="213"/>
      <c r="R574" s="213"/>
      <c r="S574" s="213"/>
      <c r="T574" s="213"/>
      <c r="U574" s="213"/>
    </row>
    <row r="575" spans="1:21" ht="14.25" customHeight="1">
      <c r="A575" s="766" t="s">
        <v>679</v>
      </c>
      <c r="B575" s="759" t="s">
        <v>680</v>
      </c>
      <c r="C575" s="744" t="s">
        <v>742</v>
      </c>
      <c r="D575" s="744" t="s">
        <v>681</v>
      </c>
      <c r="E575" s="732" t="s">
        <v>682</v>
      </c>
      <c r="F575" s="732" t="s">
        <v>683</v>
      </c>
      <c r="G575" s="732" t="s">
        <v>684</v>
      </c>
      <c r="H575" s="764" t="s">
        <v>198</v>
      </c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  <c r="S575" s="213"/>
      <c r="T575" s="213"/>
      <c r="U575" s="213"/>
    </row>
    <row r="576" spans="1:21" ht="14.25" customHeight="1">
      <c r="A576" s="656"/>
      <c r="B576" s="760"/>
      <c r="C576" s="744"/>
      <c r="D576" s="744"/>
      <c r="E576" s="732"/>
      <c r="F576" s="732"/>
      <c r="G576" s="732"/>
      <c r="H576" s="765"/>
      <c r="I576" s="213"/>
      <c r="J576" s="213"/>
      <c r="K576" s="311"/>
      <c r="L576" s="213"/>
      <c r="M576" s="213"/>
      <c r="N576" s="213"/>
      <c r="O576" s="213"/>
      <c r="P576" s="213"/>
      <c r="Q576" s="213"/>
      <c r="R576" s="213"/>
      <c r="S576" s="213"/>
      <c r="T576" s="213"/>
      <c r="U576" s="213"/>
    </row>
    <row r="577" spans="1:21" ht="14.25" customHeight="1">
      <c r="A577" s="312"/>
      <c r="B577" s="313"/>
      <c r="C577" s="231"/>
      <c r="D577" s="231"/>
      <c r="E577" s="231"/>
      <c r="F577" s="231"/>
      <c r="G577" s="231"/>
      <c r="H577" s="314"/>
      <c r="I577" s="213"/>
      <c r="J577" s="213"/>
      <c r="K577" s="213"/>
      <c r="L577" s="213"/>
      <c r="M577" s="213"/>
      <c r="N577" s="213"/>
      <c r="O577" s="213"/>
      <c r="P577" s="213"/>
      <c r="Q577" s="213"/>
      <c r="R577" s="213"/>
      <c r="S577" s="213"/>
      <c r="T577" s="213"/>
      <c r="U577" s="213"/>
    </row>
    <row r="578" spans="1:21" ht="14.25" customHeight="1">
      <c r="A578" s="620" t="s">
        <v>774</v>
      </c>
      <c r="B578" s="315">
        <f>SUM(C578:H578)</f>
        <v>1151</v>
      </c>
      <c r="C578" s="234">
        <v>275</v>
      </c>
      <c r="D578" s="234">
        <v>123</v>
      </c>
      <c r="E578" s="234">
        <v>58</v>
      </c>
      <c r="F578" s="234">
        <v>216</v>
      </c>
      <c r="G578" s="234">
        <v>2</v>
      </c>
      <c r="H578" s="269">
        <v>477</v>
      </c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</row>
    <row r="579" spans="1:21" ht="14.25" customHeight="1">
      <c r="A579" s="620">
        <v>5</v>
      </c>
      <c r="B579" s="315">
        <f>SUM(C579:H579)</f>
        <v>1430</v>
      </c>
      <c r="C579" s="234">
        <v>277</v>
      </c>
      <c r="D579" s="234">
        <v>146</v>
      </c>
      <c r="E579" s="234">
        <v>52</v>
      </c>
      <c r="F579" s="234">
        <v>204</v>
      </c>
      <c r="G579" s="234">
        <v>3</v>
      </c>
      <c r="H579" s="269">
        <v>748</v>
      </c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  <c r="S579" s="213"/>
      <c r="T579" s="213"/>
      <c r="U579" s="213"/>
    </row>
    <row r="580" spans="1:21" ht="14.25" customHeight="1">
      <c r="A580" s="620">
        <v>6</v>
      </c>
      <c r="B580" s="315">
        <f>SUM(C580:H580)</f>
        <v>1348</v>
      </c>
      <c r="C580" s="234">
        <v>288</v>
      </c>
      <c r="D580" s="234">
        <v>163</v>
      </c>
      <c r="E580" s="234">
        <v>52</v>
      </c>
      <c r="F580" s="234">
        <v>210</v>
      </c>
      <c r="G580" s="234">
        <v>3</v>
      </c>
      <c r="H580" s="269">
        <v>632</v>
      </c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</row>
    <row r="581" spans="1:21" ht="14.25" customHeight="1">
      <c r="A581" s="620">
        <v>7</v>
      </c>
      <c r="B581" s="315">
        <f>SUM(C581:H581)</f>
        <v>1241</v>
      </c>
      <c r="C581" s="234">
        <v>293</v>
      </c>
      <c r="D581" s="234">
        <v>139</v>
      </c>
      <c r="E581" s="234">
        <v>52</v>
      </c>
      <c r="F581" s="234">
        <v>229</v>
      </c>
      <c r="G581" s="234">
        <v>2</v>
      </c>
      <c r="H581" s="269">
        <v>526</v>
      </c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  <c r="S581" s="213"/>
      <c r="T581" s="213"/>
      <c r="U581" s="213"/>
    </row>
    <row r="582" spans="1:21" ht="14.25" customHeight="1">
      <c r="A582" s="620">
        <v>8</v>
      </c>
      <c r="B582" s="315">
        <f>SUM(C582:H582)</f>
        <v>1179</v>
      </c>
      <c r="C582" s="234">
        <v>290</v>
      </c>
      <c r="D582" s="234">
        <v>163</v>
      </c>
      <c r="E582" s="234">
        <v>38</v>
      </c>
      <c r="F582" s="234">
        <v>204</v>
      </c>
      <c r="G582" s="234">
        <v>8</v>
      </c>
      <c r="H582" s="269">
        <v>476</v>
      </c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  <c r="S582" s="213"/>
      <c r="T582" s="213"/>
      <c r="U582" s="213"/>
    </row>
    <row r="583" spans="1:21" ht="14.25" customHeight="1">
      <c r="A583" s="620"/>
      <c r="B583" s="315"/>
      <c r="C583" s="234"/>
      <c r="D583" s="234"/>
      <c r="E583" s="234"/>
      <c r="F583" s="234"/>
      <c r="G583" s="234"/>
      <c r="H583" s="269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U583" s="213"/>
    </row>
    <row r="584" spans="1:21" ht="14.25" customHeight="1">
      <c r="A584" s="620">
        <v>9</v>
      </c>
      <c r="B584" s="315">
        <f>SUM(C584:H584)</f>
        <v>1189</v>
      </c>
      <c r="C584" s="234">
        <v>283</v>
      </c>
      <c r="D584" s="234">
        <v>166</v>
      </c>
      <c r="E584" s="234">
        <v>32</v>
      </c>
      <c r="F584" s="234">
        <v>216</v>
      </c>
      <c r="G584" s="234">
        <v>9</v>
      </c>
      <c r="H584" s="269">
        <v>483</v>
      </c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</row>
    <row r="585" spans="1:21" ht="14.25" customHeight="1">
      <c r="A585" s="620">
        <v>10</v>
      </c>
      <c r="B585" s="315">
        <f>SUM(C585:H585)</f>
        <v>1162</v>
      </c>
      <c r="C585" s="234">
        <v>267</v>
      </c>
      <c r="D585" s="234">
        <v>171</v>
      </c>
      <c r="E585" s="234">
        <v>44</v>
      </c>
      <c r="F585" s="234">
        <v>241</v>
      </c>
      <c r="G585" s="234">
        <v>8</v>
      </c>
      <c r="H585" s="269">
        <v>431</v>
      </c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</row>
    <row r="586" spans="1:21" ht="14.25" customHeight="1">
      <c r="A586" s="620">
        <v>11</v>
      </c>
      <c r="B586" s="315">
        <f>SUM(C586:H586)</f>
        <v>1114</v>
      </c>
      <c r="C586" s="234">
        <v>281</v>
      </c>
      <c r="D586" s="234">
        <v>161</v>
      </c>
      <c r="E586" s="234">
        <v>50</v>
      </c>
      <c r="F586" s="234">
        <v>246</v>
      </c>
      <c r="G586" s="234">
        <v>1</v>
      </c>
      <c r="H586" s="269">
        <v>375</v>
      </c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</row>
    <row r="587" spans="1:21" ht="14.25" customHeight="1">
      <c r="A587" s="620">
        <v>12</v>
      </c>
      <c r="B587" s="315">
        <f>SUM(C587:H587)</f>
        <v>1092</v>
      </c>
      <c r="C587" s="242">
        <v>261</v>
      </c>
      <c r="D587" s="242">
        <v>159</v>
      </c>
      <c r="E587" s="242">
        <v>50</v>
      </c>
      <c r="F587" s="242">
        <v>261</v>
      </c>
      <c r="G587" s="242">
        <v>3</v>
      </c>
      <c r="H587" s="316">
        <v>358</v>
      </c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</row>
    <row r="588" spans="1:21" ht="14.25" customHeight="1">
      <c r="A588" s="620">
        <v>13</v>
      </c>
      <c r="B588" s="315">
        <f>SUM(C588:H588)</f>
        <v>1159</v>
      </c>
      <c r="C588" s="242">
        <v>252</v>
      </c>
      <c r="D588" s="242">
        <v>178</v>
      </c>
      <c r="E588" s="242">
        <v>56</v>
      </c>
      <c r="F588" s="242">
        <v>258</v>
      </c>
      <c r="G588" s="242">
        <v>4</v>
      </c>
      <c r="H588" s="316">
        <v>411</v>
      </c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</row>
    <row r="589" spans="1:21" ht="14.25" customHeight="1">
      <c r="A589" s="620"/>
      <c r="B589" s="315"/>
      <c r="C589" s="234"/>
      <c r="D589" s="234"/>
      <c r="E589" s="234"/>
      <c r="F589" s="234"/>
      <c r="G589" s="234"/>
      <c r="H589" s="269"/>
      <c r="I589" s="213"/>
      <c r="J589" s="213"/>
      <c r="K589" s="213"/>
      <c r="L589" s="213"/>
      <c r="M589" s="213"/>
      <c r="N589" s="213"/>
      <c r="O589" s="213"/>
      <c r="P589" s="213"/>
      <c r="Q589" s="213"/>
      <c r="R589" s="213"/>
      <c r="S589" s="213"/>
      <c r="T589" s="213"/>
      <c r="U589" s="213"/>
    </row>
    <row r="590" spans="1:21" ht="14.25" customHeight="1">
      <c r="A590" s="620">
        <v>14</v>
      </c>
      <c r="B590" s="315">
        <f>SUM(C590:H590)</f>
        <v>1221</v>
      </c>
      <c r="C590" s="242">
        <v>267</v>
      </c>
      <c r="D590" s="242">
        <v>190</v>
      </c>
      <c r="E590" s="242">
        <v>56</v>
      </c>
      <c r="F590" s="242">
        <v>283</v>
      </c>
      <c r="G590" s="242">
        <v>4</v>
      </c>
      <c r="H590" s="316">
        <v>421</v>
      </c>
      <c r="I590" s="213"/>
      <c r="J590" s="213"/>
      <c r="K590" s="213"/>
      <c r="L590" s="213"/>
      <c r="M590" s="213"/>
      <c r="N590" s="213"/>
      <c r="O590" s="213"/>
      <c r="P590" s="213"/>
      <c r="Q590" s="213"/>
      <c r="R590" s="213"/>
      <c r="S590" s="213"/>
      <c r="T590" s="213"/>
      <c r="U590" s="213"/>
    </row>
    <row r="591" spans="1:21" ht="14.25" customHeight="1">
      <c r="A591" s="620">
        <v>15</v>
      </c>
      <c r="B591" s="315">
        <f>SUM(C591:H591)</f>
        <v>1298</v>
      </c>
      <c r="C591" s="242">
        <v>281</v>
      </c>
      <c r="D591" s="242">
        <v>218</v>
      </c>
      <c r="E591" s="242">
        <v>53</v>
      </c>
      <c r="F591" s="242">
        <v>294</v>
      </c>
      <c r="G591" s="242">
        <v>4</v>
      </c>
      <c r="H591" s="316">
        <v>448</v>
      </c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  <c r="S591" s="213"/>
      <c r="T591" s="213"/>
      <c r="U591" s="213"/>
    </row>
    <row r="592" spans="1:21" ht="14.25" customHeight="1">
      <c r="A592" s="620">
        <v>16</v>
      </c>
      <c r="B592" s="315">
        <f>SUM(C592:H592)</f>
        <v>1310</v>
      </c>
      <c r="C592" s="250">
        <v>270</v>
      </c>
      <c r="D592" s="250">
        <v>229</v>
      </c>
      <c r="E592" s="250">
        <v>50</v>
      </c>
      <c r="F592" s="250">
        <v>305</v>
      </c>
      <c r="G592" s="250">
        <v>3</v>
      </c>
      <c r="H592" s="317">
        <v>453</v>
      </c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  <c r="S592" s="213"/>
      <c r="T592" s="213"/>
      <c r="U592" s="213"/>
    </row>
    <row r="593" spans="1:21" ht="14.25" customHeight="1">
      <c r="A593" s="620">
        <v>17</v>
      </c>
      <c r="B593" s="315">
        <f>SUM(C593:H593)</f>
        <v>1319</v>
      </c>
      <c r="C593" s="250">
        <v>268</v>
      </c>
      <c r="D593" s="250">
        <v>246</v>
      </c>
      <c r="E593" s="250">
        <v>55</v>
      </c>
      <c r="F593" s="250">
        <v>327</v>
      </c>
      <c r="G593" s="250">
        <v>3</v>
      </c>
      <c r="H593" s="317">
        <v>420</v>
      </c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U593" s="213"/>
    </row>
    <row r="594" spans="1:21" ht="14.25" customHeight="1">
      <c r="A594" s="629">
        <v>18</v>
      </c>
      <c r="B594" s="315">
        <f>SUM(C594:H594)</f>
        <v>1445</v>
      </c>
      <c r="C594" s="250">
        <v>277</v>
      </c>
      <c r="D594" s="250">
        <v>305</v>
      </c>
      <c r="E594" s="250">
        <v>64</v>
      </c>
      <c r="F594" s="250">
        <v>346</v>
      </c>
      <c r="G594" s="250">
        <v>12</v>
      </c>
      <c r="H594" s="317">
        <v>441</v>
      </c>
      <c r="I594" s="213"/>
      <c r="J594" s="213"/>
      <c r="K594" s="213"/>
      <c r="L594" s="213"/>
      <c r="M594" s="213"/>
      <c r="N594" s="213"/>
      <c r="O594" s="213"/>
      <c r="P594" s="213"/>
      <c r="Q594" s="213"/>
      <c r="R594" s="213"/>
      <c r="S594" s="213"/>
      <c r="T594" s="213"/>
      <c r="U594" s="213"/>
    </row>
    <row r="595" spans="1:21" ht="14.25" customHeight="1">
      <c r="A595" s="620"/>
      <c r="B595" s="315"/>
      <c r="C595" s="242"/>
      <c r="D595" s="242"/>
      <c r="E595" s="242"/>
      <c r="F595" s="242"/>
      <c r="G595" s="242"/>
      <c r="H595" s="316"/>
      <c r="I595" s="213"/>
      <c r="J595" s="213"/>
      <c r="K595" s="213"/>
      <c r="L595" s="213"/>
      <c r="M595" s="213"/>
      <c r="N595" s="213"/>
      <c r="O595" s="213"/>
      <c r="P595" s="213"/>
      <c r="Q595" s="213"/>
      <c r="R595" s="213"/>
      <c r="S595" s="213"/>
      <c r="T595" s="213"/>
      <c r="U595" s="213"/>
    </row>
    <row r="596" spans="1:21" ht="14.25" customHeight="1">
      <c r="A596" s="629">
        <v>19</v>
      </c>
      <c r="B596" s="315">
        <f>SUM(C596:H596)</f>
        <v>1478</v>
      </c>
      <c r="C596" s="250">
        <v>278</v>
      </c>
      <c r="D596" s="250">
        <v>311</v>
      </c>
      <c r="E596" s="250">
        <v>72</v>
      </c>
      <c r="F596" s="250">
        <v>372</v>
      </c>
      <c r="G596" s="250">
        <v>8</v>
      </c>
      <c r="H596" s="317">
        <v>437</v>
      </c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</row>
    <row r="597" spans="1:21" ht="14.25" customHeight="1">
      <c r="A597" s="629">
        <v>20</v>
      </c>
      <c r="B597" s="315">
        <f>SUM(C597:H597)</f>
        <v>1540</v>
      </c>
      <c r="C597" s="250">
        <v>278</v>
      </c>
      <c r="D597" s="250">
        <v>344</v>
      </c>
      <c r="E597" s="250">
        <v>66</v>
      </c>
      <c r="F597" s="250">
        <v>368</v>
      </c>
      <c r="G597" s="250">
        <v>8</v>
      </c>
      <c r="H597" s="317">
        <v>476</v>
      </c>
      <c r="I597" s="213"/>
      <c r="J597" s="213"/>
      <c r="K597" s="213"/>
      <c r="L597" s="213"/>
      <c r="M597" s="213"/>
      <c r="N597" s="213"/>
      <c r="O597" s="213"/>
      <c r="P597" s="213"/>
      <c r="Q597" s="213"/>
      <c r="R597" s="213"/>
      <c r="S597" s="213"/>
      <c r="T597" s="213"/>
      <c r="U597" s="213"/>
    </row>
    <row r="598" spans="1:21" ht="14.25" customHeight="1">
      <c r="A598" s="629">
        <v>21</v>
      </c>
      <c r="B598" s="315">
        <f>SUM(C598:H598)</f>
        <v>1553</v>
      </c>
      <c r="C598" s="250">
        <v>271</v>
      </c>
      <c r="D598" s="250">
        <v>367</v>
      </c>
      <c r="E598" s="250">
        <v>68</v>
      </c>
      <c r="F598" s="250">
        <v>366</v>
      </c>
      <c r="G598" s="250">
        <v>8</v>
      </c>
      <c r="H598" s="317">
        <v>473</v>
      </c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</row>
    <row r="599" spans="1:21" ht="14.25" customHeight="1">
      <c r="A599" s="629">
        <v>22</v>
      </c>
      <c r="B599" s="315">
        <f>SUM(C599:H599)</f>
        <v>1551</v>
      </c>
      <c r="C599" s="250">
        <v>261</v>
      </c>
      <c r="D599" s="250">
        <v>380</v>
      </c>
      <c r="E599" s="250">
        <v>67</v>
      </c>
      <c r="F599" s="250">
        <v>368</v>
      </c>
      <c r="G599" s="250">
        <v>10</v>
      </c>
      <c r="H599" s="317">
        <v>465</v>
      </c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</row>
    <row r="600" spans="1:21" ht="14.25" customHeight="1">
      <c r="A600" s="629">
        <v>23</v>
      </c>
      <c r="B600" s="315">
        <f>SUM(C600:H600)</f>
        <v>1626</v>
      </c>
      <c r="C600" s="250">
        <v>273</v>
      </c>
      <c r="D600" s="250">
        <v>446</v>
      </c>
      <c r="E600" s="250">
        <v>59</v>
      </c>
      <c r="F600" s="250">
        <v>362</v>
      </c>
      <c r="G600" s="250">
        <v>8</v>
      </c>
      <c r="H600" s="317">
        <v>478</v>
      </c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  <c r="S600" s="213"/>
      <c r="T600" s="213"/>
      <c r="U600" s="213"/>
    </row>
    <row r="601" spans="1:21" ht="14.25" customHeight="1">
      <c r="A601" s="629"/>
      <c r="B601" s="315"/>
      <c r="C601" s="250"/>
      <c r="D601" s="250"/>
      <c r="E601" s="250"/>
      <c r="F601" s="250"/>
      <c r="G601" s="250"/>
      <c r="H601" s="317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</row>
    <row r="602" spans="1:21" ht="14.25" customHeight="1">
      <c r="A602" s="629">
        <v>24</v>
      </c>
      <c r="B602" s="315">
        <f>SUM(C602:H602)</f>
        <v>1592</v>
      </c>
      <c r="C602" s="250">
        <v>257</v>
      </c>
      <c r="D602" s="250">
        <v>435</v>
      </c>
      <c r="E602" s="250">
        <v>54</v>
      </c>
      <c r="F602" s="250">
        <v>370</v>
      </c>
      <c r="G602" s="250">
        <v>8</v>
      </c>
      <c r="H602" s="317">
        <v>468</v>
      </c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</row>
    <row r="603" spans="1:21" ht="14.25" customHeight="1">
      <c r="A603" s="629">
        <v>25</v>
      </c>
      <c r="B603" s="315">
        <f>SUM(C603:H603)</f>
        <v>1445</v>
      </c>
      <c r="C603" s="250">
        <v>238</v>
      </c>
      <c r="D603" s="250">
        <v>405</v>
      </c>
      <c r="E603" s="250">
        <v>54</v>
      </c>
      <c r="F603" s="250">
        <v>335</v>
      </c>
      <c r="G603" s="250">
        <v>11</v>
      </c>
      <c r="H603" s="317">
        <v>402</v>
      </c>
      <c r="I603" s="213"/>
      <c r="J603" s="213"/>
      <c r="K603" s="213"/>
      <c r="L603" s="213"/>
      <c r="M603" s="213"/>
      <c r="N603" s="213"/>
      <c r="O603" s="213"/>
      <c r="P603" s="213"/>
      <c r="Q603" s="213"/>
      <c r="R603" s="213"/>
      <c r="S603" s="213"/>
      <c r="T603" s="213"/>
      <c r="U603" s="213"/>
    </row>
    <row r="604" spans="1:21" ht="14.25" customHeight="1">
      <c r="A604" s="629">
        <v>26</v>
      </c>
      <c r="B604" s="315">
        <f>SUM(C604:H604)</f>
        <v>1421</v>
      </c>
      <c r="C604" s="250">
        <v>224</v>
      </c>
      <c r="D604" s="250">
        <v>398</v>
      </c>
      <c r="E604" s="250">
        <v>55</v>
      </c>
      <c r="F604" s="250">
        <v>337</v>
      </c>
      <c r="G604" s="250">
        <v>8</v>
      </c>
      <c r="H604" s="317">
        <v>399</v>
      </c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</row>
    <row r="605" spans="1:21" ht="14.25" customHeight="1">
      <c r="A605" s="629">
        <v>27</v>
      </c>
      <c r="B605" s="315">
        <f>SUM(C605:H605)</f>
        <v>1454</v>
      </c>
      <c r="C605" s="250">
        <v>226</v>
      </c>
      <c r="D605" s="250">
        <v>387</v>
      </c>
      <c r="E605" s="250">
        <v>58</v>
      </c>
      <c r="F605" s="250">
        <v>365</v>
      </c>
      <c r="G605" s="250">
        <v>7</v>
      </c>
      <c r="H605" s="317">
        <v>411</v>
      </c>
      <c r="I605" s="213"/>
      <c r="J605" s="213"/>
      <c r="K605" s="213"/>
      <c r="L605" s="213"/>
      <c r="M605" s="213"/>
      <c r="N605" s="213"/>
      <c r="O605" s="213"/>
      <c r="P605" s="213"/>
      <c r="Q605" s="213"/>
      <c r="R605" s="213"/>
      <c r="S605" s="213"/>
      <c r="T605" s="213"/>
      <c r="U605" s="213"/>
    </row>
    <row r="606" spans="1:21" ht="14.25" customHeight="1">
      <c r="A606" s="629">
        <v>28</v>
      </c>
      <c r="B606" s="318">
        <f>SUM(C606:H606)</f>
        <v>1566</v>
      </c>
      <c r="C606" s="250">
        <v>237</v>
      </c>
      <c r="D606" s="250">
        <v>418</v>
      </c>
      <c r="E606" s="250">
        <v>57</v>
      </c>
      <c r="F606" s="250">
        <v>389</v>
      </c>
      <c r="G606" s="250">
        <v>2</v>
      </c>
      <c r="H606" s="317">
        <v>463</v>
      </c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  <c r="S606" s="213"/>
      <c r="T606" s="213"/>
      <c r="U606" s="213"/>
    </row>
    <row r="607" spans="1:21" ht="14.25" customHeight="1">
      <c r="A607" s="629"/>
      <c r="B607" s="318"/>
      <c r="C607" s="250"/>
      <c r="D607" s="250"/>
      <c r="E607" s="250"/>
      <c r="F607" s="250"/>
      <c r="G607" s="250"/>
      <c r="H607" s="317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</row>
    <row r="608" spans="1:21" ht="14.25" customHeight="1">
      <c r="A608" s="629">
        <v>29</v>
      </c>
      <c r="B608" s="318">
        <f>SUM(C608:H608)</f>
        <v>1646</v>
      </c>
      <c r="C608" s="250">
        <v>229</v>
      </c>
      <c r="D608" s="250">
        <v>419</v>
      </c>
      <c r="E608" s="250">
        <v>54</v>
      </c>
      <c r="F608" s="250">
        <v>401</v>
      </c>
      <c r="G608" s="250">
        <v>6</v>
      </c>
      <c r="H608" s="317">
        <v>537</v>
      </c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</row>
    <row r="609" spans="1:21" ht="14.25" customHeight="1">
      <c r="A609" s="619">
        <v>30</v>
      </c>
      <c r="B609" s="470">
        <f>SUM(C609:H609)</f>
        <v>1775</v>
      </c>
      <c r="C609" s="94">
        <v>205</v>
      </c>
      <c r="D609" s="94">
        <v>343</v>
      </c>
      <c r="E609" s="94">
        <v>57</v>
      </c>
      <c r="F609" s="94">
        <v>416</v>
      </c>
      <c r="G609" s="94">
        <v>6</v>
      </c>
      <c r="H609" s="499">
        <v>748</v>
      </c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</row>
    <row r="610" spans="1:21" ht="14.25" customHeight="1">
      <c r="A610" s="617" t="s">
        <v>775</v>
      </c>
      <c r="B610" s="470">
        <f>SUM(C610:H610)</f>
        <v>1877</v>
      </c>
      <c r="C610" s="19">
        <v>211</v>
      </c>
      <c r="D610" s="19">
        <v>363</v>
      </c>
      <c r="E610" s="19">
        <v>63</v>
      </c>
      <c r="F610" s="19">
        <v>416</v>
      </c>
      <c r="G610" s="19">
        <v>6</v>
      </c>
      <c r="H610" s="19">
        <v>818</v>
      </c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</row>
    <row r="611" spans="1:21" ht="14.25" customHeight="1">
      <c r="A611" s="630">
        <v>2</v>
      </c>
      <c r="B611" s="470">
        <f>SUM(C611:H611)</f>
        <v>1955</v>
      </c>
      <c r="C611" s="544">
        <v>206</v>
      </c>
      <c r="D611" s="544">
        <v>355</v>
      </c>
      <c r="E611" s="544">
        <v>63</v>
      </c>
      <c r="F611" s="544">
        <v>427</v>
      </c>
      <c r="G611" s="544">
        <v>2</v>
      </c>
      <c r="H611" s="544">
        <v>902</v>
      </c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</row>
    <row r="612" spans="1:21" ht="14.25" customHeight="1">
      <c r="A612" s="614">
        <v>3</v>
      </c>
      <c r="B612" s="613">
        <f>SUM(C612:H612)</f>
        <v>1986</v>
      </c>
      <c r="C612" s="550">
        <v>198</v>
      </c>
      <c r="D612" s="550">
        <v>346</v>
      </c>
      <c r="E612" s="550">
        <v>57</v>
      </c>
      <c r="F612" s="550">
        <v>454</v>
      </c>
      <c r="G612" s="550">
        <v>2</v>
      </c>
      <c r="H612" s="550">
        <v>929</v>
      </c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</row>
    <row r="613" spans="1:21" ht="14.25" customHeight="1">
      <c r="A613" s="2" t="s">
        <v>709</v>
      </c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</row>
    <row r="614" spans="1:21" ht="14.25" customHeight="1">
      <c r="A614" s="650" t="s">
        <v>732</v>
      </c>
      <c r="B614" s="650"/>
      <c r="C614" s="650"/>
      <c r="D614" s="650"/>
      <c r="E614" s="650"/>
      <c r="F614" s="650"/>
      <c r="G614" s="650"/>
      <c r="H614" s="650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</row>
    <row r="615" spans="1:21" ht="14.25" customHeight="1">
      <c r="A615" s="650" t="s">
        <v>733</v>
      </c>
      <c r="B615" s="650"/>
      <c r="C615" s="650"/>
      <c r="D615" s="650"/>
      <c r="E615" s="650"/>
      <c r="F615" s="650"/>
      <c r="G615" s="650"/>
      <c r="H615" s="650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</row>
    <row r="616" spans="1:21" ht="14.25" customHeight="1">
      <c r="A616" s="640" t="s">
        <v>744</v>
      </c>
      <c r="B616" s="640"/>
      <c r="C616" s="640"/>
      <c r="D616" s="640"/>
      <c r="E616" s="640"/>
      <c r="F616" s="640"/>
      <c r="G616" s="640"/>
      <c r="H616" s="640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213"/>
      <c r="T616" s="213"/>
      <c r="U616" s="213"/>
    </row>
    <row r="617" spans="1:21" ht="14.25" customHeight="1">
      <c r="A617" s="640" t="s">
        <v>745</v>
      </c>
      <c r="B617" s="640"/>
      <c r="C617" s="640"/>
      <c r="D617" s="640"/>
      <c r="E617" s="640"/>
      <c r="F617" s="640"/>
      <c r="G617" s="640"/>
      <c r="H617" s="640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  <c r="S617" s="213"/>
      <c r="T617" s="213"/>
      <c r="U617" s="213"/>
    </row>
    <row r="618" spans="1:21" ht="14.25" customHeight="1">
      <c r="A618" s="2" t="s">
        <v>746</v>
      </c>
      <c r="B618" s="640"/>
      <c r="C618" s="640"/>
      <c r="D618" s="640"/>
      <c r="E618" s="640"/>
      <c r="F618" s="640"/>
      <c r="G618" s="640"/>
      <c r="H618" s="640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  <c r="S618" s="213"/>
      <c r="T618" s="213"/>
      <c r="U618" s="213"/>
    </row>
    <row r="619" spans="1:21" ht="14.25" customHeight="1">
      <c r="A619" s="433"/>
      <c r="B619" s="433"/>
      <c r="C619" s="433"/>
      <c r="D619" s="433"/>
      <c r="E619" s="433"/>
      <c r="F619" s="433"/>
      <c r="G619" s="433"/>
      <c r="H619" s="43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  <c r="S619" s="213"/>
      <c r="T619" s="213"/>
      <c r="U619" s="213"/>
    </row>
    <row r="620" spans="1:21" ht="14.25" customHeight="1">
      <c r="A620" s="213"/>
      <c r="B620" s="213"/>
      <c r="C620" s="213"/>
      <c r="D620" s="213"/>
      <c r="E620" s="213"/>
      <c r="F620" s="213"/>
      <c r="G620" s="213"/>
      <c r="H620" s="222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  <c r="T620" s="213"/>
      <c r="U620" s="213"/>
    </row>
    <row r="621" spans="1:21" ht="14.25" customHeight="1">
      <c r="A621" s="654" t="s">
        <v>685</v>
      </c>
      <c r="B621" s="654"/>
      <c r="C621" s="654"/>
      <c r="D621" s="654"/>
      <c r="E621" s="654"/>
      <c r="F621" s="654"/>
      <c r="G621" s="654"/>
      <c r="H621" s="654"/>
      <c r="I621" s="654"/>
      <c r="J621" s="654"/>
      <c r="K621" s="654"/>
      <c r="L621" s="213"/>
      <c r="M621" s="213"/>
      <c r="N621" s="213"/>
      <c r="O621" s="213"/>
      <c r="P621" s="213"/>
      <c r="Q621" s="213"/>
      <c r="R621" s="213"/>
      <c r="S621" s="213"/>
      <c r="T621" s="213"/>
      <c r="U621" s="213"/>
    </row>
    <row r="622" spans="1:21" ht="14.25" customHeight="1">
      <c r="A622" s="212"/>
      <c r="B622" s="212"/>
      <c r="C622" s="212"/>
      <c r="D622" s="212"/>
      <c r="E622" s="212"/>
      <c r="F622" s="212"/>
      <c r="G622" s="212"/>
      <c r="H622" s="319"/>
      <c r="I622" s="212"/>
      <c r="J622" s="213"/>
      <c r="K622" s="213"/>
      <c r="L622" s="213"/>
      <c r="M622" s="213"/>
      <c r="N622" s="213"/>
      <c r="O622" s="213"/>
      <c r="P622" s="213"/>
      <c r="Q622" s="213"/>
      <c r="R622" s="213"/>
      <c r="S622" s="213"/>
      <c r="T622" s="213"/>
      <c r="U622" s="213"/>
    </row>
    <row r="623" spans="1:21" ht="14.25" customHeight="1">
      <c r="A623" s="759" t="s">
        <v>230</v>
      </c>
      <c r="B623" s="732" t="s">
        <v>686</v>
      </c>
      <c r="C623" s="732" t="s">
        <v>687</v>
      </c>
      <c r="D623" s="732" t="s">
        <v>769</v>
      </c>
      <c r="E623" s="732" t="s">
        <v>688</v>
      </c>
      <c r="F623" s="732" t="s">
        <v>689</v>
      </c>
      <c r="G623" s="732" t="s">
        <v>232</v>
      </c>
      <c r="H623" s="732" t="s">
        <v>690</v>
      </c>
      <c r="I623" s="732"/>
      <c r="J623" s="759" t="s">
        <v>691</v>
      </c>
      <c r="K623" s="759"/>
      <c r="L623" s="213"/>
      <c r="M623" s="213"/>
      <c r="N623" s="213"/>
      <c r="O623" s="213"/>
      <c r="P623" s="213"/>
      <c r="Q623" s="213"/>
      <c r="R623" s="213"/>
      <c r="S623" s="213"/>
      <c r="T623" s="213"/>
      <c r="U623" s="213"/>
    </row>
    <row r="624" spans="1:21" ht="14.25" customHeight="1">
      <c r="A624" s="761"/>
      <c r="B624" s="732"/>
      <c r="C624" s="732"/>
      <c r="D624" s="732"/>
      <c r="E624" s="732"/>
      <c r="F624" s="732"/>
      <c r="G624" s="732"/>
      <c r="H624" s="762" t="s">
        <v>692</v>
      </c>
      <c r="I624" s="732" t="s">
        <v>231</v>
      </c>
      <c r="J624" s="701" t="s">
        <v>692</v>
      </c>
      <c r="K624" s="759" t="s">
        <v>231</v>
      </c>
      <c r="L624" s="213"/>
      <c r="M624" s="213"/>
      <c r="N624" s="213"/>
      <c r="O624" s="213"/>
      <c r="P624" s="213"/>
      <c r="Q624" s="213"/>
      <c r="R624" s="213"/>
      <c r="S624" s="213"/>
      <c r="T624" s="213"/>
      <c r="U624" s="213"/>
    </row>
    <row r="625" spans="1:21" ht="14.25" customHeight="1">
      <c r="A625" s="760"/>
      <c r="B625" s="732"/>
      <c r="C625" s="732"/>
      <c r="D625" s="732"/>
      <c r="E625" s="732"/>
      <c r="F625" s="732"/>
      <c r="G625" s="732"/>
      <c r="H625" s="762"/>
      <c r="I625" s="732"/>
      <c r="J625" s="703"/>
      <c r="K625" s="760"/>
      <c r="L625" s="213"/>
      <c r="M625" s="213"/>
      <c r="N625" s="213"/>
      <c r="O625" s="213"/>
      <c r="P625" s="213"/>
      <c r="Q625" s="213"/>
      <c r="R625" s="213"/>
      <c r="S625" s="213"/>
      <c r="T625" s="213"/>
      <c r="U625" s="213"/>
    </row>
    <row r="626" spans="1:21" ht="14.25" customHeight="1">
      <c r="A626" s="230"/>
      <c r="B626" s="231"/>
      <c r="C626" s="231"/>
      <c r="D626" s="231"/>
      <c r="E626" s="231"/>
      <c r="F626" s="231"/>
      <c r="G626" s="231"/>
      <c r="H626" s="314"/>
      <c r="I626" s="231"/>
      <c r="J626" s="231"/>
      <c r="K626" s="231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</row>
    <row r="627" spans="1:21" ht="14.25" customHeight="1">
      <c r="A627" s="620" t="s">
        <v>774</v>
      </c>
      <c r="B627" s="234">
        <v>7558</v>
      </c>
      <c r="C627" s="234">
        <v>5043</v>
      </c>
      <c r="D627" s="234">
        <v>2515</v>
      </c>
      <c r="E627" s="234">
        <v>1352</v>
      </c>
      <c r="F627" s="234">
        <v>854</v>
      </c>
      <c r="G627" s="234">
        <v>498</v>
      </c>
      <c r="H627" s="269">
        <v>904</v>
      </c>
      <c r="I627" s="234">
        <v>586</v>
      </c>
      <c r="J627" s="234">
        <v>203</v>
      </c>
      <c r="K627" s="234">
        <v>71</v>
      </c>
      <c r="L627" s="228"/>
      <c r="M627" s="213"/>
      <c r="N627" s="213"/>
      <c r="O627" s="213"/>
      <c r="P627" s="213"/>
      <c r="Q627" s="213"/>
      <c r="R627" s="213"/>
      <c r="S627" s="213"/>
      <c r="T627" s="213"/>
      <c r="U627" s="213"/>
    </row>
    <row r="628" spans="1:21" ht="14.25" customHeight="1">
      <c r="A628" s="620">
        <v>5</v>
      </c>
      <c r="B628" s="234">
        <v>6751</v>
      </c>
      <c r="C628" s="234">
        <v>5257</v>
      </c>
      <c r="D628" s="234">
        <v>1494</v>
      </c>
      <c r="E628" s="234">
        <v>1389</v>
      </c>
      <c r="F628" s="234">
        <v>877</v>
      </c>
      <c r="G628" s="234">
        <v>512</v>
      </c>
      <c r="H628" s="269">
        <v>914</v>
      </c>
      <c r="I628" s="234">
        <v>640</v>
      </c>
      <c r="J628" s="234">
        <v>252</v>
      </c>
      <c r="K628" s="234">
        <v>98</v>
      </c>
      <c r="L628" s="228"/>
      <c r="M628" s="213"/>
      <c r="N628" s="213"/>
      <c r="O628" s="213"/>
      <c r="P628" s="213"/>
      <c r="Q628" s="213"/>
      <c r="R628" s="213"/>
      <c r="S628" s="213"/>
      <c r="T628" s="213"/>
      <c r="U628" s="213"/>
    </row>
    <row r="629" spans="1:21" ht="14.25" customHeight="1">
      <c r="A629" s="620">
        <v>6</v>
      </c>
      <c r="B629" s="234">
        <v>7006</v>
      </c>
      <c r="C629" s="234">
        <v>5392</v>
      </c>
      <c r="D629" s="234">
        <v>1614</v>
      </c>
      <c r="E629" s="234">
        <v>1445</v>
      </c>
      <c r="F629" s="234">
        <v>958</v>
      </c>
      <c r="G629" s="234">
        <v>487</v>
      </c>
      <c r="H629" s="269">
        <v>885</v>
      </c>
      <c r="I629" s="234">
        <v>610</v>
      </c>
      <c r="J629" s="234">
        <v>220</v>
      </c>
      <c r="K629" s="234">
        <v>84</v>
      </c>
      <c r="L629" s="228"/>
      <c r="M629" s="213"/>
      <c r="N629" s="213"/>
      <c r="O629" s="213"/>
      <c r="P629" s="213"/>
      <c r="Q629" s="213"/>
      <c r="R629" s="213"/>
      <c r="S629" s="213"/>
      <c r="T629" s="213"/>
      <c r="U629" s="213"/>
    </row>
    <row r="630" spans="1:21" ht="14.25" customHeight="1">
      <c r="A630" s="620">
        <v>7</v>
      </c>
      <c r="B630" s="234">
        <v>6145</v>
      </c>
      <c r="C630" s="234">
        <v>5444</v>
      </c>
      <c r="D630" s="234">
        <v>701</v>
      </c>
      <c r="E630" s="234">
        <v>1444</v>
      </c>
      <c r="F630" s="234">
        <v>945</v>
      </c>
      <c r="G630" s="234">
        <v>499</v>
      </c>
      <c r="H630" s="269">
        <v>937</v>
      </c>
      <c r="I630" s="234">
        <v>643</v>
      </c>
      <c r="J630" s="234">
        <v>212</v>
      </c>
      <c r="K630" s="234">
        <v>92</v>
      </c>
      <c r="L630" s="228"/>
      <c r="M630" s="213"/>
      <c r="N630" s="213"/>
      <c r="O630" s="213"/>
      <c r="P630" s="213"/>
      <c r="Q630" s="213"/>
      <c r="R630" s="213"/>
      <c r="S630" s="213"/>
      <c r="T630" s="213"/>
      <c r="U630" s="213"/>
    </row>
    <row r="631" spans="1:21" ht="14.25" customHeight="1">
      <c r="A631" s="620">
        <v>8</v>
      </c>
      <c r="B631" s="234">
        <v>6174</v>
      </c>
      <c r="C631" s="234">
        <v>5563</v>
      </c>
      <c r="D631" s="234">
        <v>611</v>
      </c>
      <c r="E631" s="234">
        <v>1422</v>
      </c>
      <c r="F631" s="234">
        <v>1045</v>
      </c>
      <c r="G631" s="234">
        <v>377</v>
      </c>
      <c r="H631" s="269">
        <v>918</v>
      </c>
      <c r="I631" s="234">
        <v>683</v>
      </c>
      <c r="J631" s="234">
        <v>228</v>
      </c>
      <c r="K631" s="234">
        <v>101</v>
      </c>
      <c r="L631" s="228"/>
      <c r="M631" s="213"/>
      <c r="N631" s="213"/>
      <c r="O631" s="213"/>
      <c r="P631" s="213"/>
      <c r="Q631" s="213"/>
      <c r="R631" s="213"/>
      <c r="S631" s="213"/>
      <c r="T631" s="213"/>
      <c r="U631" s="213"/>
    </row>
    <row r="632" spans="1:21" ht="14.25" customHeight="1">
      <c r="A632" s="620"/>
      <c r="B632" s="234"/>
      <c r="C632" s="234"/>
      <c r="D632" s="234"/>
      <c r="E632" s="234"/>
      <c r="F632" s="234"/>
      <c r="G632" s="234"/>
      <c r="H632" s="269"/>
      <c r="I632" s="234"/>
      <c r="J632" s="234"/>
      <c r="K632" s="234"/>
      <c r="L632" s="228"/>
      <c r="M632" s="213"/>
      <c r="N632" s="213"/>
      <c r="O632" s="213"/>
      <c r="P632" s="213"/>
      <c r="Q632" s="213"/>
      <c r="R632" s="213"/>
      <c r="S632" s="213"/>
      <c r="T632" s="213"/>
      <c r="U632" s="213"/>
    </row>
    <row r="633" spans="1:21" ht="14.25" customHeight="1">
      <c r="A633" s="620">
        <v>9</v>
      </c>
      <c r="B633" s="234">
        <v>6156</v>
      </c>
      <c r="C633" s="234">
        <v>5676</v>
      </c>
      <c r="D633" s="234">
        <v>480</v>
      </c>
      <c r="E633" s="234">
        <v>1422</v>
      </c>
      <c r="F633" s="234">
        <v>1015</v>
      </c>
      <c r="G633" s="234">
        <v>407</v>
      </c>
      <c r="H633" s="269">
        <v>848</v>
      </c>
      <c r="I633" s="234">
        <v>720</v>
      </c>
      <c r="J633" s="234">
        <v>256</v>
      </c>
      <c r="K633" s="234">
        <v>102</v>
      </c>
      <c r="L633" s="228"/>
      <c r="M633" s="213"/>
      <c r="N633" s="213"/>
      <c r="O633" s="213"/>
      <c r="P633" s="213"/>
      <c r="Q633" s="213"/>
      <c r="R633" s="213"/>
      <c r="S633" s="213"/>
      <c r="T633" s="213"/>
      <c r="U633" s="213"/>
    </row>
    <row r="634" spans="1:21" ht="14.25" customHeight="1">
      <c r="A634" s="620">
        <v>10</v>
      </c>
      <c r="B634" s="242">
        <v>6045</v>
      </c>
      <c r="C634" s="242">
        <v>5295</v>
      </c>
      <c r="D634" s="242">
        <v>750</v>
      </c>
      <c r="E634" s="242">
        <v>1418</v>
      </c>
      <c r="F634" s="242">
        <v>1165</v>
      </c>
      <c r="G634" s="242">
        <v>253</v>
      </c>
      <c r="H634" s="316">
        <v>892</v>
      </c>
      <c r="I634" s="242">
        <v>724</v>
      </c>
      <c r="J634" s="242">
        <v>285</v>
      </c>
      <c r="K634" s="242">
        <v>125</v>
      </c>
      <c r="L634" s="228"/>
      <c r="M634" s="213"/>
      <c r="N634" s="213"/>
      <c r="O634" s="213"/>
      <c r="P634" s="213"/>
      <c r="Q634" s="213"/>
      <c r="R634" s="213"/>
      <c r="S634" s="213"/>
      <c r="T634" s="213"/>
      <c r="U634" s="213"/>
    </row>
    <row r="635" spans="1:21" ht="14.25" customHeight="1">
      <c r="A635" s="620">
        <v>11</v>
      </c>
      <c r="B635" s="242">
        <v>5655</v>
      </c>
      <c r="C635" s="242">
        <v>5267</v>
      </c>
      <c r="D635" s="242">
        <v>388</v>
      </c>
      <c r="E635" s="242">
        <v>1332</v>
      </c>
      <c r="F635" s="242">
        <v>1176</v>
      </c>
      <c r="G635" s="242">
        <v>156</v>
      </c>
      <c r="H635" s="316">
        <v>811</v>
      </c>
      <c r="I635" s="242">
        <v>742</v>
      </c>
      <c r="J635" s="242">
        <v>289</v>
      </c>
      <c r="K635" s="242">
        <v>131</v>
      </c>
      <c r="L635" s="228"/>
      <c r="M635" s="213"/>
      <c r="N635" s="213"/>
      <c r="O635" s="213"/>
      <c r="P635" s="213"/>
      <c r="Q635" s="213"/>
      <c r="R635" s="213"/>
      <c r="S635" s="213"/>
      <c r="T635" s="213"/>
      <c r="U635" s="213"/>
    </row>
    <row r="636" spans="1:21" ht="14.25" customHeight="1">
      <c r="A636" s="620">
        <v>12</v>
      </c>
      <c r="B636" s="242">
        <v>5569</v>
      </c>
      <c r="C636" s="242">
        <v>5676</v>
      </c>
      <c r="D636" s="242">
        <v>107</v>
      </c>
      <c r="E636" s="242">
        <v>1358</v>
      </c>
      <c r="F636" s="242">
        <v>1260</v>
      </c>
      <c r="G636" s="242">
        <v>76</v>
      </c>
      <c r="H636" s="316">
        <v>809</v>
      </c>
      <c r="I636" s="242">
        <v>767</v>
      </c>
      <c r="J636" s="242">
        <v>308</v>
      </c>
      <c r="K636" s="242">
        <v>121</v>
      </c>
      <c r="L636" s="228"/>
      <c r="M636" s="213"/>
      <c r="N636" s="213"/>
      <c r="O636" s="213"/>
      <c r="P636" s="213"/>
      <c r="Q636" s="213"/>
      <c r="R636" s="213"/>
      <c r="S636" s="213"/>
      <c r="T636" s="213"/>
      <c r="U636" s="213"/>
    </row>
    <row r="637" spans="1:21" ht="14.25" customHeight="1">
      <c r="A637" s="620">
        <v>13</v>
      </c>
      <c r="B637" s="242">
        <v>5682</v>
      </c>
      <c r="C637" s="242">
        <v>5266</v>
      </c>
      <c r="D637" s="242">
        <v>416</v>
      </c>
      <c r="E637" s="242">
        <v>1281</v>
      </c>
      <c r="F637" s="242">
        <v>1228</v>
      </c>
      <c r="G637" s="242">
        <v>53</v>
      </c>
      <c r="H637" s="316">
        <v>802</v>
      </c>
      <c r="I637" s="242">
        <v>767</v>
      </c>
      <c r="J637" s="242">
        <v>310</v>
      </c>
      <c r="K637" s="242">
        <v>133</v>
      </c>
      <c r="L637" s="228"/>
      <c r="M637" s="213"/>
      <c r="N637" s="213"/>
      <c r="O637" s="213"/>
      <c r="P637" s="213"/>
      <c r="Q637" s="213"/>
      <c r="R637" s="213"/>
      <c r="S637" s="213"/>
      <c r="T637" s="213"/>
      <c r="U637" s="213"/>
    </row>
    <row r="638" spans="1:21" ht="14.25" customHeight="1">
      <c r="A638" s="620"/>
      <c r="B638" s="242"/>
      <c r="C638" s="242"/>
      <c r="D638" s="242"/>
      <c r="E638" s="242"/>
      <c r="F638" s="242"/>
      <c r="G638" s="242"/>
      <c r="H638" s="316"/>
      <c r="I638" s="242"/>
      <c r="J638" s="242"/>
      <c r="K638" s="242"/>
      <c r="L638" s="228"/>
      <c r="M638" s="213"/>
      <c r="N638" s="213"/>
      <c r="O638" s="213"/>
      <c r="P638" s="213"/>
      <c r="Q638" s="213"/>
      <c r="R638" s="213"/>
      <c r="S638" s="213"/>
      <c r="T638" s="213"/>
      <c r="U638" s="213"/>
    </row>
    <row r="639" spans="1:21" ht="14.25" customHeight="1">
      <c r="A639" s="620">
        <v>14</v>
      </c>
      <c r="B639" s="242">
        <v>5586</v>
      </c>
      <c r="C639" s="242">
        <v>5513</v>
      </c>
      <c r="D639" s="242">
        <v>73</v>
      </c>
      <c r="E639" s="242">
        <v>1252</v>
      </c>
      <c r="F639" s="242">
        <v>1214</v>
      </c>
      <c r="G639" s="242">
        <v>38</v>
      </c>
      <c r="H639" s="316">
        <v>759</v>
      </c>
      <c r="I639" s="242">
        <v>787</v>
      </c>
      <c r="J639" s="242">
        <v>299</v>
      </c>
      <c r="K639" s="242">
        <v>145</v>
      </c>
      <c r="L639" s="228"/>
      <c r="M639" s="213"/>
      <c r="N639" s="213"/>
      <c r="O639" s="213"/>
      <c r="P639" s="213"/>
      <c r="Q639" s="213"/>
      <c r="R639" s="213"/>
      <c r="S639" s="213"/>
      <c r="T639" s="213"/>
      <c r="U639" s="213"/>
    </row>
    <row r="640" spans="1:21" ht="14.25" customHeight="1">
      <c r="A640" s="620">
        <v>15</v>
      </c>
      <c r="B640" s="242">
        <v>5419</v>
      </c>
      <c r="C640" s="242">
        <v>5424</v>
      </c>
      <c r="D640" s="242" t="s">
        <v>693</v>
      </c>
      <c r="E640" s="242">
        <v>1204</v>
      </c>
      <c r="F640" s="242">
        <v>1281</v>
      </c>
      <c r="G640" s="242" t="s">
        <v>694</v>
      </c>
      <c r="H640" s="316">
        <v>756</v>
      </c>
      <c r="I640" s="242">
        <v>722</v>
      </c>
      <c r="J640" s="242">
        <v>300</v>
      </c>
      <c r="K640" s="242">
        <v>135</v>
      </c>
      <c r="L640" s="228"/>
      <c r="M640" s="213"/>
      <c r="N640" s="213"/>
      <c r="O640" s="213"/>
      <c r="P640" s="213"/>
      <c r="Q640" s="213"/>
      <c r="R640" s="213"/>
      <c r="S640" s="213"/>
      <c r="T640" s="213"/>
      <c r="U640" s="213"/>
    </row>
    <row r="641" spans="1:21" ht="14.25" customHeight="1">
      <c r="A641" s="620">
        <v>16</v>
      </c>
      <c r="B641" s="252">
        <v>5690</v>
      </c>
      <c r="C641" s="250">
        <v>5191</v>
      </c>
      <c r="D641" s="250">
        <v>499</v>
      </c>
      <c r="E641" s="250">
        <v>1230</v>
      </c>
      <c r="F641" s="250">
        <v>1267</v>
      </c>
      <c r="G641" s="242" t="s">
        <v>695</v>
      </c>
      <c r="H641" s="317">
        <v>789</v>
      </c>
      <c r="I641" s="250">
        <v>707</v>
      </c>
      <c r="J641" s="250">
        <v>307</v>
      </c>
      <c r="K641" s="250">
        <v>156</v>
      </c>
      <c r="L641" s="228"/>
      <c r="M641" s="213"/>
      <c r="N641" s="213"/>
      <c r="O641" s="213"/>
      <c r="P641" s="213"/>
      <c r="Q641" s="213"/>
      <c r="R641" s="213"/>
      <c r="S641" s="213"/>
      <c r="T641" s="213"/>
      <c r="U641" s="213"/>
    </row>
    <row r="642" spans="1:21" ht="13.5">
      <c r="A642" s="629">
        <v>17</v>
      </c>
      <c r="B642" s="252">
        <v>5355</v>
      </c>
      <c r="C642" s="250">
        <v>5148</v>
      </c>
      <c r="D642" s="250">
        <v>207</v>
      </c>
      <c r="E642" s="250">
        <v>1083</v>
      </c>
      <c r="F642" s="250">
        <v>1338</v>
      </c>
      <c r="G642" s="133" t="s">
        <v>696</v>
      </c>
      <c r="H642" s="317">
        <v>716</v>
      </c>
      <c r="I642" s="250">
        <v>740</v>
      </c>
      <c r="J642" s="250">
        <v>309</v>
      </c>
      <c r="K642" s="250">
        <v>143</v>
      </c>
      <c r="L642" s="228"/>
      <c r="M642" s="213"/>
      <c r="N642" s="213"/>
      <c r="O642" s="213"/>
      <c r="P642" s="213"/>
      <c r="Q642" s="213"/>
      <c r="R642" s="213"/>
      <c r="S642" s="213"/>
      <c r="T642" s="213"/>
      <c r="U642" s="213"/>
    </row>
    <row r="643" spans="1:21" ht="13.5">
      <c r="A643" s="629">
        <v>18</v>
      </c>
      <c r="B643" s="250">
        <v>4783</v>
      </c>
      <c r="C643" s="250">
        <v>5052</v>
      </c>
      <c r="D643" s="250" t="s">
        <v>697</v>
      </c>
      <c r="E643" s="250">
        <v>1105</v>
      </c>
      <c r="F643" s="250">
        <v>1321</v>
      </c>
      <c r="G643" s="133" t="s">
        <v>698</v>
      </c>
      <c r="H643" s="317">
        <v>721</v>
      </c>
      <c r="I643" s="250">
        <v>748</v>
      </c>
      <c r="J643" s="250">
        <v>316</v>
      </c>
      <c r="K643" s="250">
        <v>152</v>
      </c>
      <c r="L643" s="228"/>
      <c r="M643" s="213"/>
      <c r="N643" s="213"/>
      <c r="O643" s="213"/>
      <c r="P643" s="213"/>
      <c r="Q643" s="213"/>
      <c r="R643" s="213"/>
      <c r="S643" s="213"/>
      <c r="T643" s="213"/>
      <c r="U643" s="213"/>
    </row>
    <row r="644" spans="1:21" ht="13.5">
      <c r="A644" s="620"/>
      <c r="B644" s="252"/>
      <c r="C644" s="250"/>
      <c r="D644" s="250"/>
      <c r="E644" s="250"/>
      <c r="F644" s="250"/>
      <c r="G644" s="242"/>
      <c r="H644" s="317"/>
      <c r="I644" s="250"/>
      <c r="J644" s="250"/>
      <c r="K644" s="250"/>
      <c r="L644" s="228"/>
      <c r="M644" s="213"/>
      <c r="N644" s="213"/>
      <c r="O644" s="213"/>
      <c r="P644" s="213"/>
      <c r="Q644" s="213"/>
      <c r="R644" s="213"/>
      <c r="S644" s="213"/>
      <c r="T644" s="213"/>
      <c r="U644" s="213"/>
    </row>
    <row r="645" spans="1:21" ht="13.5">
      <c r="A645" s="629">
        <v>19</v>
      </c>
      <c r="B645" s="250">
        <v>4886</v>
      </c>
      <c r="C645" s="250">
        <v>4854</v>
      </c>
      <c r="D645" s="250">
        <v>32</v>
      </c>
      <c r="E645" s="250">
        <v>1076</v>
      </c>
      <c r="F645" s="250">
        <v>1395</v>
      </c>
      <c r="G645" s="133" t="s">
        <v>699</v>
      </c>
      <c r="H645" s="317">
        <v>716</v>
      </c>
      <c r="I645" s="250">
        <v>810</v>
      </c>
      <c r="J645" s="250">
        <v>282</v>
      </c>
      <c r="K645" s="250">
        <v>134</v>
      </c>
      <c r="L645" s="228"/>
      <c r="M645" s="213"/>
      <c r="N645" s="213"/>
      <c r="O645" s="213"/>
      <c r="P645" s="213"/>
      <c r="Q645" s="213"/>
      <c r="R645" s="213"/>
      <c r="S645" s="213"/>
      <c r="T645" s="213"/>
      <c r="U645" s="213"/>
    </row>
    <row r="646" spans="1:21" ht="13.5">
      <c r="A646" s="629">
        <v>20</v>
      </c>
      <c r="B646" s="252">
        <v>4765</v>
      </c>
      <c r="C646" s="250">
        <v>4735</v>
      </c>
      <c r="D646" s="250">
        <v>30</v>
      </c>
      <c r="E646" s="250">
        <v>1049</v>
      </c>
      <c r="F646" s="250">
        <v>1422</v>
      </c>
      <c r="G646" s="133" t="s">
        <v>700</v>
      </c>
      <c r="H646" s="317">
        <v>676</v>
      </c>
      <c r="I646" s="250">
        <v>779</v>
      </c>
      <c r="J646" s="250">
        <v>279</v>
      </c>
      <c r="K646" s="250">
        <v>112</v>
      </c>
      <c r="L646" s="228"/>
      <c r="M646" s="213"/>
      <c r="N646" s="213"/>
      <c r="O646" s="213"/>
      <c r="P646" s="213"/>
      <c r="Q646" s="213"/>
      <c r="R646" s="213"/>
      <c r="S646" s="213"/>
      <c r="T646" s="213"/>
      <c r="U646" s="213"/>
    </row>
    <row r="647" spans="1:21" ht="13.5">
      <c r="A647" s="629">
        <v>21</v>
      </c>
      <c r="B647" s="252">
        <v>4888</v>
      </c>
      <c r="C647" s="250">
        <v>4491</v>
      </c>
      <c r="D647" s="250">
        <v>397</v>
      </c>
      <c r="E647" s="250">
        <v>1054</v>
      </c>
      <c r="F647" s="250">
        <v>1529</v>
      </c>
      <c r="G647" s="133">
        <v>-475</v>
      </c>
      <c r="H647" s="317">
        <v>610</v>
      </c>
      <c r="I647" s="250">
        <v>757</v>
      </c>
      <c r="J647" s="250">
        <v>323</v>
      </c>
      <c r="K647" s="250">
        <v>143</v>
      </c>
      <c r="L647" s="228"/>
      <c r="M647" s="213"/>
      <c r="N647" s="213"/>
      <c r="O647" s="213"/>
      <c r="P647" s="213"/>
      <c r="Q647" s="213"/>
      <c r="R647" s="213"/>
      <c r="S647" s="213"/>
      <c r="T647" s="213"/>
      <c r="U647" s="213"/>
    </row>
    <row r="648" spans="1:21" ht="13.5">
      <c r="A648" s="629">
        <v>22</v>
      </c>
      <c r="B648" s="252">
        <v>4883</v>
      </c>
      <c r="C648" s="250">
        <v>4262</v>
      </c>
      <c r="D648" s="250">
        <v>621</v>
      </c>
      <c r="E648" s="250">
        <v>977</v>
      </c>
      <c r="F648" s="250">
        <v>1411</v>
      </c>
      <c r="G648" s="133">
        <v>-434</v>
      </c>
      <c r="H648" s="317">
        <v>653</v>
      </c>
      <c r="I648" s="250">
        <v>749</v>
      </c>
      <c r="J648" s="250">
        <v>279</v>
      </c>
      <c r="K648" s="250">
        <v>158</v>
      </c>
      <c r="L648" s="228"/>
      <c r="M648" s="213"/>
      <c r="N648" s="213"/>
      <c r="O648" s="213"/>
      <c r="P648" s="213"/>
      <c r="Q648" s="213"/>
      <c r="R648" s="213"/>
      <c r="S648" s="213"/>
      <c r="T648" s="213"/>
      <c r="U648" s="213"/>
    </row>
    <row r="649" spans="1:21" ht="13.5">
      <c r="A649" s="629">
        <v>23</v>
      </c>
      <c r="B649" s="252">
        <v>4613</v>
      </c>
      <c r="C649" s="250">
        <v>4315</v>
      </c>
      <c r="D649" s="250">
        <v>298</v>
      </c>
      <c r="E649" s="250">
        <v>906</v>
      </c>
      <c r="F649" s="250">
        <v>1463</v>
      </c>
      <c r="G649" s="133">
        <v>-557</v>
      </c>
      <c r="H649" s="317">
        <v>617</v>
      </c>
      <c r="I649" s="250">
        <v>783</v>
      </c>
      <c r="J649" s="250">
        <v>267</v>
      </c>
      <c r="K649" s="250">
        <v>111</v>
      </c>
      <c r="L649" s="228"/>
      <c r="M649" s="213"/>
      <c r="N649" s="213"/>
      <c r="O649" s="213"/>
      <c r="P649" s="213"/>
      <c r="Q649" s="213"/>
      <c r="R649" s="213"/>
      <c r="S649" s="213"/>
      <c r="T649" s="213"/>
      <c r="U649" s="213"/>
    </row>
    <row r="650" spans="1:21" ht="13.5">
      <c r="A650" s="629"/>
      <c r="B650" s="252"/>
      <c r="C650" s="250"/>
      <c r="D650" s="250"/>
      <c r="E650" s="250"/>
      <c r="F650" s="250"/>
      <c r="G650" s="133"/>
      <c r="H650" s="317"/>
      <c r="I650" s="250"/>
      <c r="J650" s="250"/>
      <c r="K650" s="250"/>
      <c r="L650" s="228"/>
      <c r="M650" s="213"/>
      <c r="N650" s="213"/>
      <c r="O650" s="213"/>
      <c r="P650" s="213"/>
      <c r="Q650" s="213"/>
      <c r="R650" s="213"/>
      <c r="S650" s="213"/>
      <c r="T650" s="213"/>
      <c r="U650" s="213"/>
    </row>
    <row r="651" spans="1:21" ht="13.5">
      <c r="A651" s="629">
        <v>24</v>
      </c>
      <c r="B651" s="252">
        <v>4450</v>
      </c>
      <c r="C651" s="250">
        <v>4724</v>
      </c>
      <c r="D651" s="250" t="s">
        <v>618</v>
      </c>
      <c r="E651" s="250">
        <v>944</v>
      </c>
      <c r="F651" s="250">
        <v>1544</v>
      </c>
      <c r="G651" s="133">
        <v>-600</v>
      </c>
      <c r="H651" s="317">
        <v>584</v>
      </c>
      <c r="I651" s="250">
        <v>747</v>
      </c>
      <c r="J651" s="250">
        <v>261</v>
      </c>
      <c r="K651" s="250">
        <v>121</v>
      </c>
      <c r="L651" s="228"/>
      <c r="M651" s="213"/>
      <c r="N651" s="213"/>
      <c r="O651" s="213"/>
      <c r="P651" s="213"/>
      <c r="Q651" s="213"/>
      <c r="R651" s="213"/>
      <c r="S651" s="213"/>
      <c r="T651" s="213"/>
      <c r="U651" s="213"/>
    </row>
    <row r="652" spans="1:21" ht="13.5">
      <c r="A652" s="629">
        <v>25</v>
      </c>
      <c r="B652" s="320">
        <v>4687</v>
      </c>
      <c r="C652" s="321">
        <v>4835</v>
      </c>
      <c r="D652" s="321">
        <v>-148</v>
      </c>
      <c r="E652" s="321">
        <v>868</v>
      </c>
      <c r="F652" s="321">
        <v>1586</v>
      </c>
      <c r="G652" s="133">
        <v>-718</v>
      </c>
      <c r="H652" s="321">
        <v>567</v>
      </c>
      <c r="I652" s="321">
        <v>716</v>
      </c>
      <c r="J652" s="321">
        <v>258</v>
      </c>
      <c r="K652" s="321">
        <v>135</v>
      </c>
      <c r="L652" s="228"/>
      <c r="M652" s="213"/>
      <c r="N652" s="213"/>
      <c r="O652" s="213"/>
      <c r="P652" s="213"/>
      <c r="Q652" s="213"/>
      <c r="R652" s="213"/>
      <c r="S652" s="213"/>
      <c r="T652" s="213"/>
      <c r="U652" s="213"/>
    </row>
    <row r="653" spans="1:21" ht="13.5">
      <c r="A653" s="629">
        <v>26</v>
      </c>
      <c r="B653" s="320">
        <v>4611</v>
      </c>
      <c r="C653" s="321">
        <v>4722</v>
      </c>
      <c r="D653" s="321">
        <v>-111</v>
      </c>
      <c r="E653" s="321">
        <v>896</v>
      </c>
      <c r="F653" s="321">
        <v>1564</v>
      </c>
      <c r="G653" s="133">
        <v>-668</v>
      </c>
      <c r="H653" s="321">
        <v>515</v>
      </c>
      <c r="I653" s="321">
        <v>742</v>
      </c>
      <c r="J653" s="321">
        <v>227</v>
      </c>
      <c r="K653" s="321">
        <v>145</v>
      </c>
      <c r="L653" s="228"/>
      <c r="M653" s="213"/>
      <c r="N653" s="213"/>
      <c r="O653" s="213"/>
      <c r="P653" s="213"/>
      <c r="Q653" s="213"/>
      <c r="R653" s="213"/>
      <c r="S653" s="213"/>
      <c r="T653" s="213"/>
      <c r="U653" s="213"/>
    </row>
    <row r="654" spans="1:21" ht="13.5">
      <c r="A654" s="629">
        <v>27</v>
      </c>
      <c r="B654" s="320">
        <v>5297</v>
      </c>
      <c r="C654" s="321">
        <v>4894</v>
      </c>
      <c r="D654" s="321">
        <v>403</v>
      </c>
      <c r="E654" s="321">
        <v>818</v>
      </c>
      <c r="F654" s="321">
        <v>1596</v>
      </c>
      <c r="G654" s="133">
        <v>-778</v>
      </c>
      <c r="H654" s="321">
        <v>471</v>
      </c>
      <c r="I654" s="321">
        <v>759</v>
      </c>
      <c r="J654" s="321">
        <v>228</v>
      </c>
      <c r="K654" s="321">
        <v>131</v>
      </c>
      <c r="L654" s="228"/>
      <c r="M654" s="213"/>
      <c r="N654" s="213"/>
      <c r="O654" s="213"/>
      <c r="P654" s="213"/>
      <c r="Q654" s="213"/>
      <c r="R654" s="213"/>
      <c r="S654" s="213"/>
      <c r="T654" s="213"/>
      <c r="U654" s="213"/>
    </row>
    <row r="655" spans="1:21" ht="13.5">
      <c r="A655" s="629">
        <v>28</v>
      </c>
      <c r="B655" s="320">
        <v>4816</v>
      </c>
      <c r="C655" s="321">
        <v>4923</v>
      </c>
      <c r="D655" s="321">
        <v>-107</v>
      </c>
      <c r="E655" s="321">
        <v>825</v>
      </c>
      <c r="F655" s="321">
        <v>1550</v>
      </c>
      <c r="G655" s="133">
        <v>-725</v>
      </c>
      <c r="H655" s="321">
        <v>512</v>
      </c>
      <c r="I655" s="321">
        <v>741</v>
      </c>
      <c r="J655" s="321">
        <v>249</v>
      </c>
      <c r="K655" s="321">
        <v>148</v>
      </c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</row>
    <row r="656" ht="14.25" customHeight="1">
      <c r="A656" s="631"/>
    </row>
    <row r="657" spans="1:21" ht="13.5">
      <c r="A657" s="618">
        <v>29</v>
      </c>
      <c r="B657" s="502">
        <v>4968</v>
      </c>
      <c r="C657" s="500">
        <v>4865</v>
      </c>
      <c r="D657" s="500">
        <v>103</v>
      </c>
      <c r="E657" s="500">
        <v>777</v>
      </c>
      <c r="F657" s="500">
        <v>1662</v>
      </c>
      <c r="G657" s="501" t="s">
        <v>743</v>
      </c>
      <c r="H657" s="500">
        <v>449</v>
      </c>
      <c r="I657" s="500">
        <v>818</v>
      </c>
      <c r="J657" s="500">
        <v>248</v>
      </c>
      <c r="K657" s="500">
        <v>118</v>
      </c>
      <c r="L657" s="213"/>
      <c r="M657" s="213"/>
      <c r="N657" s="213"/>
      <c r="O657" s="213"/>
      <c r="P657" s="213"/>
      <c r="Q657" s="213"/>
      <c r="R657" s="213"/>
      <c r="S657" s="213"/>
      <c r="T657" s="213"/>
      <c r="U657" s="213"/>
    </row>
    <row r="658" spans="1:21" ht="13.5">
      <c r="A658" s="632">
        <v>30</v>
      </c>
      <c r="B658" s="519">
        <v>4690</v>
      </c>
      <c r="C658" s="516">
        <v>4788</v>
      </c>
      <c r="D658" s="19" t="s">
        <v>766</v>
      </c>
      <c r="E658" s="19">
        <v>669</v>
      </c>
      <c r="F658" s="516">
        <v>1714</v>
      </c>
      <c r="G658" s="19" t="s">
        <v>750</v>
      </c>
      <c r="H658" s="19">
        <v>478</v>
      </c>
      <c r="I658" s="19">
        <v>734</v>
      </c>
      <c r="J658" s="19">
        <v>222</v>
      </c>
      <c r="K658" s="19">
        <v>102</v>
      </c>
      <c r="L658" s="213"/>
      <c r="M658" s="213"/>
      <c r="N658" s="213"/>
      <c r="O658" s="213"/>
      <c r="P658" s="213"/>
      <c r="Q658" s="213"/>
      <c r="R658" s="213"/>
      <c r="S658" s="213"/>
      <c r="T658" s="213"/>
      <c r="U658" s="213"/>
    </row>
    <row r="659" spans="1:21" ht="13.5">
      <c r="A659" s="617" t="s">
        <v>775</v>
      </c>
      <c r="B659" s="519">
        <v>4798</v>
      </c>
      <c r="C659" s="516">
        <v>4796</v>
      </c>
      <c r="D659" s="19">
        <v>2</v>
      </c>
      <c r="E659" s="19">
        <v>681</v>
      </c>
      <c r="F659" s="516">
        <v>1712</v>
      </c>
      <c r="G659" s="19" t="s">
        <v>776</v>
      </c>
      <c r="H659" s="19">
        <v>421</v>
      </c>
      <c r="I659" s="19">
        <v>833</v>
      </c>
      <c r="J659" s="19">
        <v>216</v>
      </c>
      <c r="K659" s="19">
        <v>119</v>
      </c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</row>
    <row r="660" spans="1:21" ht="13.5">
      <c r="A660" s="614">
        <v>2</v>
      </c>
      <c r="B660" s="615">
        <v>4487</v>
      </c>
      <c r="C660" s="506">
        <v>4306</v>
      </c>
      <c r="D660" s="332">
        <v>181</v>
      </c>
      <c r="E660" s="332">
        <v>631</v>
      </c>
      <c r="F660" s="506">
        <v>1730</v>
      </c>
      <c r="G660" s="332" t="s">
        <v>778</v>
      </c>
      <c r="H660" s="332">
        <v>389</v>
      </c>
      <c r="I660" s="332">
        <v>714</v>
      </c>
      <c r="J660" s="332">
        <v>224</v>
      </c>
      <c r="K660" s="332">
        <v>107</v>
      </c>
      <c r="L660" s="213"/>
      <c r="M660" s="213"/>
      <c r="N660" s="213"/>
      <c r="O660" s="213"/>
      <c r="P660" s="213"/>
      <c r="Q660" s="213"/>
      <c r="R660" s="213"/>
      <c r="S660" s="213"/>
      <c r="T660" s="213"/>
      <c r="U660" s="213"/>
    </row>
    <row r="661" spans="1:21" ht="14.25" customHeight="1">
      <c r="A661" s="213" t="s">
        <v>199</v>
      </c>
      <c r="B661" s="213"/>
      <c r="C661" s="213"/>
      <c r="D661" s="213"/>
      <c r="E661" s="213"/>
      <c r="F661" s="213"/>
      <c r="G661" s="219"/>
      <c r="H661" s="222"/>
      <c r="I661" s="213"/>
      <c r="J661" s="213"/>
      <c r="K661" s="213"/>
      <c r="L661" s="213"/>
      <c r="M661" s="213"/>
      <c r="N661" s="213"/>
      <c r="O661" s="213"/>
      <c r="P661" s="213"/>
      <c r="Q661" s="213"/>
      <c r="R661" s="213"/>
      <c r="S661" s="213"/>
      <c r="T661" s="213"/>
      <c r="U661" s="213"/>
    </row>
    <row r="663" ht="14.25" customHeight="1">
      <c r="C663" s="18"/>
    </row>
  </sheetData>
  <sheetProtection/>
  <mergeCells count="407">
    <mergeCell ref="J526:L526"/>
    <mergeCell ref="C272:C274"/>
    <mergeCell ref="E117:E118"/>
    <mergeCell ref="F116:F118"/>
    <mergeCell ref="E272:E274"/>
    <mergeCell ref="D272:D274"/>
    <mergeCell ref="J272:J274"/>
    <mergeCell ref="C285:C288"/>
    <mergeCell ref="A523:L523"/>
    <mergeCell ref="A122:A123"/>
    <mergeCell ref="G103:G104"/>
    <mergeCell ref="G116:G118"/>
    <mergeCell ref="G166:G168"/>
    <mergeCell ref="P239:Q239"/>
    <mergeCell ref="G272:G274"/>
    <mergeCell ref="M272:M274"/>
    <mergeCell ref="K272:K274"/>
    <mergeCell ref="N239:O239"/>
    <mergeCell ref="P272:P274"/>
    <mergeCell ref="Q272:Q274"/>
    <mergeCell ref="G4:I4"/>
    <mergeCell ref="G5:G6"/>
    <mergeCell ref="H5:H6"/>
    <mergeCell ref="I5:I6"/>
    <mergeCell ref="E5:E6"/>
    <mergeCell ref="F5:F6"/>
    <mergeCell ref="Q275:Q277"/>
    <mergeCell ref="P219:Q219"/>
    <mergeCell ref="N275:N277"/>
    <mergeCell ref="O275:O277"/>
    <mergeCell ref="N219:O219"/>
    <mergeCell ref="N272:N274"/>
    <mergeCell ref="O272:O274"/>
    <mergeCell ref="A236:U236"/>
    <mergeCell ref="A219:A220"/>
    <mergeCell ref="L219:M219"/>
    <mergeCell ref="A379:B379"/>
    <mergeCell ref="A388:B388"/>
    <mergeCell ref="A389:B389"/>
    <mergeCell ref="A382:B382"/>
    <mergeCell ref="A384:B384"/>
    <mergeCell ref="A385:B385"/>
    <mergeCell ref="A386:B386"/>
    <mergeCell ref="A387:B387"/>
    <mergeCell ref="A374:B374"/>
    <mergeCell ref="A376:B376"/>
    <mergeCell ref="A377:B377"/>
    <mergeCell ref="A378:B378"/>
    <mergeCell ref="A367:B367"/>
    <mergeCell ref="A369:B369"/>
    <mergeCell ref="A371:B371"/>
    <mergeCell ref="A373:B373"/>
    <mergeCell ref="A338:B341"/>
    <mergeCell ref="A333:B333"/>
    <mergeCell ref="A362:B362"/>
    <mergeCell ref="A363:B363"/>
    <mergeCell ref="A365:B365"/>
    <mergeCell ref="A366:B366"/>
    <mergeCell ref="A356:B356"/>
    <mergeCell ref="A358:B358"/>
    <mergeCell ref="A360:B360"/>
    <mergeCell ref="A361:B361"/>
    <mergeCell ref="A346:B346"/>
    <mergeCell ref="A347:B347"/>
    <mergeCell ref="A349:B349"/>
    <mergeCell ref="A350:B350"/>
    <mergeCell ref="A343:B343"/>
    <mergeCell ref="A344:B344"/>
    <mergeCell ref="A345:B345"/>
    <mergeCell ref="A285:B288"/>
    <mergeCell ref="A290:B290"/>
    <mergeCell ref="A332:B332"/>
    <mergeCell ref="A324:B324"/>
    <mergeCell ref="A325:B325"/>
    <mergeCell ref="A326:B326"/>
    <mergeCell ref="A328:B328"/>
    <mergeCell ref="A331:B331"/>
    <mergeCell ref="A292:B292"/>
    <mergeCell ref="A293:B293"/>
    <mergeCell ref="A330:B330"/>
    <mergeCell ref="A329:B329"/>
    <mergeCell ref="A302:B302"/>
    <mergeCell ref="A304:B304"/>
    <mergeCell ref="A306:B306"/>
    <mergeCell ref="A308:B308"/>
    <mergeCell ref="A318:B318"/>
    <mergeCell ref="L502:L503"/>
    <mergeCell ref="A300:B300"/>
    <mergeCell ref="A294:B294"/>
    <mergeCell ref="A296:B296"/>
    <mergeCell ref="A297:B297"/>
    <mergeCell ref="A298:B298"/>
    <mergeCell ref="A334:B334"/>
    <mergeCell ref="A335:B335"/>
    <mergeCell ref="A336:B336"/>
    <mergeCell ref="A353:B353"/>
    <mergeCell ref="F526:H526"/>
    <mergeCell ref="A507:B507"/>
    <mergeCell ref="A500:B503"/>
    <mergeCell ref="C500:C503"/>
    <mergeCell ref="H500:H503"/>
    <mergeCell ref="D500:F501"/>
    <mergeCell ref="G500:G503"/>
    <mergeCell ref="A517:B517"/>
    <mergeCell ref="D502:D503"/>
    <mergeCell ref="E502:E503"/>
    <mergeCell ref="A574:H574"/>
    <mergeCell ref="E575:E576"/>
    <mergeCell ref="F575:F576"/>
    <mergeCell ref="G575:G576"/>
    <mergeCell ref="H575:H576"/>
    <mergeCell ref="A575:A576"/>
    <mergeCell ref="B575:B576"/>
    <mergeCell ref="B623:B625"/>
    <mergeCell ref="C623:C625"/>
    <mergeCell ref="D623:D625"/>
    <mergeCell ref="E623:E625"/>
    <mergeCell ref="K500:L501"/>
    <mergeCell ref="F623:F625"/>
    <mergeCell ref="H624:H625"/>
    <mergeCell ref="A573:H573"/>
    <mergeCell ref="C575:C576"/>
    <mergeCell ref="D575:D576"/>
    <mergeCell ref="J624:J625"/>
    <mergeCell ref="K624:K625"/>
    <mergeCell ref="I624:I625"/>
    <mergeCell ref="G623:G625"/>
    <mergeCell ref="K502:K503"/>
    <mergeCell ref="I500:J502"/>
    <mergeCell ref="A621:K621"/>
    <mergeCell ref="J623:K623"/>
    <mergeCell ref="H623:I623"/>
    <mergeCell ref="A623:A625"/>
    <mergeCell ref="F502:F503"/>
    <mergeCell ref="A518:B518"/>
    <mergeCell ref="A509:B509"/>
    <mergeCell ref="A511:B511"/>
    <mergeCell ref="A512:B512"/>
    <mergeCell ref="A505:B505"/>
    <mergeCell ref="A506:B506"/>
    <mergeCell ref="G446:G449"/>
    <mergeCell ref="A520:B520"/>
    <mergeCell ref="A513:B513"/>
    <mergeCell ref="A514:B514"/>
    <mergeCell ref="A515:B515"/>
    <mergeCell ref="A516:B516"/>
    <mergeCell ref="A446:B449"/>
    <mergeCell ref="A458:B458"/>
    <mergeCell ref="A459:B459"/>
    <mergeCell ref="A460:B460"/>
    <mergeCell ref="C446:C449"/>
    <mergeCell ref="K446:L447"/>
    <mergeCell ref="D448:D449"/>
    <mergeCell ref="E448:E449"/>
    <mergeCell ref="F448:F449"/>
    <mergeCell ref="K448:K449"/>
    <mergeCell ref="L448:L449"/>
    <mergeCell ref="H446:H449"/>
    <mergeCell ref="I446:J448"/>
    <mergeCell ref="D446:F447"/>
    <mergeCell ref="A451:B451"/>
    <mergeCell ref="A452:B452"/>
    <mergeCell ref="A453:B453"/>
    <mergeCell ref="A455:B455"/>
    <mergeCell ref="A456:B456"/>
    <mergeCell ref="A461:B461"/>
    <mergeCell ref="A462:B462"/>
    <mergeCell ref="A463:B463"/>
    <mergeCell ref="A465:B465"/>
    <mergeCell ref="A466:B466"/>
    <mergeCell ref="A467:B467"/>
    <mergeCell ref="A469:B469"/>
    <mergeCell ref="A473:B473"/>
    <mergeCell ref="A474:B474"/>
    <mergeCell ref="A475:B475"/>
    <mergeCell ref="A498:B498"/>
    <mergeCell ref="A490:B490"/>
    <mergeCell ref="A491:B491"/>
    <mergeCell ref="A492:B492"/>
    <mergeCell ref="A494:B494"/>
    <mergeCell ref="A478:B478"/>
    <mergeCell ref="A496:B496"/>
    <mergeCell ref="A497:B497"/>
    <mergeCell ref="A479:B479"/>
    <mergeCell ref="A481:B481"/>
    <mergeCell ref="A495:B495"/>
    <mergeCell ref="A483:B483"/>
    <mergeCell ref="A484:B484"/>
    <mergeCell ref="A486:B486"/>
    <mergeCell ref="A488:B488"/>
    <mergeCell ref="C391:C394"/>
    <mergeCell ref="D391:F392"/>
    <mergeCell ref="G391:G394"/>
    <mergeCell ref="A401:B401"/>
    <mergeCell ref="A396:B396"/>
    <mergeCell ref="A397:B397"/>
    <mergeCell ref="A477:B477"/>
    <mergeCell ref="A414:B414"/>
    <mergeCell ref="A416:B416"/>
    <mergeCell ref="A417:B417"/>
    <mergeCell ref="A434:B434"/>
    <mergeCell ref="A435:B435"/>
    <mergeCell ref="A422:B422"/>
    <mergeCell ref="A427:B427"/>
    <mergeCell ref="A471:B471"/>
    <mergeCell ref="A472:B472"/>
    <mergeCell ref="K391:L392"/>
    <mergeCell ref="D393:D394"/>
    <mergeCell ref="E393:E394"/>
    <mergeCell ref="F393:F394"/>
    <mergeCell ref="K393:K394"/>
    <mergeCell ref="L393:L394"/>
    <mergeCell ref="H391:H394"/>
    <mergeCell ref="I391:J393"/>
    <mergeCell ref="A430:B430"/>
    <mergeCell ref="A426:B426"/>
    <mergeCell ref="A425:B425"/>
    <mergeCell ref="A424:B424"/>
    <mergeCell ref="A432:B432"/>
    <mergeCell ref="A428:B428"/>
    <mergeCell ref="A429:B429"/>
    <mergeCell ref="A444:B444"/>
    <mergeCell ref="A439:B439"/>
    <mergeCell ref="A440:B440"/>
    <mergeCell ref="A441:B441"/>
    <mergeCell ref="A442:B442"/>
    <mergeCell ref="A436:B436"/>
    <mergeCell ref="A438:B438"/>
    <mergeCell ref="A419:B419"/>
    <mergeCell ref="A421:B421"/>
    <mergeCell ref="A408:B408"/>
    <mergeCell ref="A409:B409"/>
    <mergeCell ref="A423:B423"/>
    <mergeCell ref="A399:B399"/>
    <mergeCell ref="A413:B413"/>
    <mergeCell ref="A400:B400"/>
    <mergeCell ref="A407:B407"/>
    <mergeCell ref="A402:B402"/>
    <mergeCell ref="A411:B411"/>
    <mergeCell ref="A412:B412"/>
    <mergeCell ref="A410:B410"/>
    <mergeCell ref="A406:B406"/>
    <mergeCell ref="A351:B351"/>
    <mergeCell ref="A352:B352"/>
    <mergeCell ref="A404:B404"/>
    <mergeCell ref="A391:B394"/>
    <mergeCell ref="A354:B354"/>
    <mergeCell ref="A380:B380"/>
    <mergeCell ref="D338:F339"/>
    <mergeCell ref="A319:B319"/>
    <mergeCell ref="A322:B322"/>
    <mergeCell ref="C338:C341"/>
    <mergeCell ref="A310:B310"/>
    <mergeCell ref="A312:B312"/>
    <mergeCell ref="A314:B314"/>
    <mergeCell ref="A316:B316"/>
    <mergeCell ref="D340:D341"/>
    <mergeCell ref="A320:B320"/>
    <mergeCell ref="E287:E288"/>
    <mergeCell ref="D287:D288"/>
    <mergeCell ref="K340:K341"/>
    <mergeCell ref="L340:L341"/>
    <mergeCell ref="E340:E341"/>
    <mergeCell ref="F340:F341"/>
    <mergeCell ref="F287:F288"/>
    <mergeCell ref="H285:H288"/>
    <mergeCell ref="I338:J340"/>
    <mergeCell ref="G285:G288"/>
    <mergeCell ref="L287:L288"/>
    <mergeCell ref="I285:J287"/>
    <mergeCell ref="K287:K288"/>
    <mergeCell ref="K285:L286"/>
    <mergeCell ref="H338:H341"/>
    <mergeCell ref="G338:G341"/>
    <mergeCell ref="K338:L339"/>
    <mergeCell ref="L239:M239"/>
    <mergeCell ref="F239:G239"/>
    <mergeCell ref="A237:U237"/>
    <mergeCell ref="J239:K239"/>
    <mergeCell ref="R219:S219"/>
    <mergeCell ref="R239:S239"/>
    <mergeCell ref="H239:I239"/>
    <mergeCell ref="A239:A240"/>
    <mergeCell ref="D239:E239"/>
    <mergeCell ref="F219:G219"/>
    <mergeCell ref="E278:E280"/>
    <mergeCell ref="A275:A277"/>
    <mergeCell ref="D219:E219"/>
    <mergeCell ref="B272:B274"/>
    <mergeCell ref="A272:A274"/>
    <mergeCell ref="B239:C239"/>
    <mergeCell ref="A116:A118"/>
    <mergeCell ref="B166:B168"/>
    <mergeCell ref="D285:F286"/>
    <mergeCell ref="L278:L280"/>
    <mergeCell ref="L272:L274"/>
    <mergeCell ref="H272:H274"/>
    <mergeCell ref="I272:I274"/>
    <mergeCell ref="J278:J280"/>
    <mergeCell ref="I278:I280"/>
    <mergeCell ref="D278:D280"/>
    <mergeCell ref="D39:I39"/>
    <mergeCell ref="F41:F42"/>
    <mergeCell ref="E74:E75"/>
    <mergeCell ref="A217:U217"/>
    <mergeCell ref="F166:F168"/>
    <mergeCell ref="C117:C118"/>
    <mergeCell ref="A126:A127"/>
    <mergeCell ref="A124:A125"/>
    <mergeCell ref="E167:E168"/>
    <mergeCell ref="A120:A121"/>
    <mergeCell ref="B116:B118"/>
    <mergeCell ref="E103:E104"/>
    <mergeCell ref="A114:G114"/>
    <mergeCell ref="C166:E166"/>
    <mergeCell ref="C116:E116"/>
    <mergeCell ref="F103:F104"/>
    <mergeCell ref="A102:A104"/>
    <mergeCell ref="A112:F112"/>
    <mergeCell ref="A115:G115"/>
    <mergeCell ref="A166:A168"/>
    <mergeCell ref="H103:H104"/>
    <mergeCell ref="A72:A75"/>
    <mergeCell ref="H74:H75"/>
    <mergeCell ref="D41:D42"/>
    <mergeCell ref="D74:D75"/>
    <mergeCell ref="D40:F40"/>
    <mergeCell ref="D73:F73"/>
    <mergeCell ref="G74:G75"/>
    <mergeCell ref="G73:I73"/>
    <mergeCell ref="G41:G42"/>
    <mergeCell ref="B102:D102"/>
    <mergeCell ref="B72:B75"/>
    <mergeCell ref="A101:D101"/>
    <mergeCell ref="B39:B42"/>
    <mergeCell ref="J39:J42"/>
    <mergeCell ref="G40:I40"/>
    <mergeCell ref="A39:A42"/>
    <mergeCell ref="H41:H42"/>
    <mergeCell ref="I41:I42"/>
    <mergeCell ref="C39:C42"/>
    <mergeCell ref="A1:H1"/>
    <mergeCell ref="A3:A6"/>
    <mergeCell ref="B3:B6"/>
    <mergeCell ref="D5:D6"/>
    <mergeCell ref="D4:F4"/>
    <mergeCell ref="E41:E42"/>
    <mergeCell ref="C3:C6"/>
    <mergeCell ref="D3:I3"/>
    <mergeCell ref="A2:J2"/>
    <mergeCell ref="J3:J6"/>
    <mergeCell ref="J72:J75"/>
    <mergeCell ref="I74:I75"/>
    <mergeCell ref="C72:C75"/>
    <mergeCell ref="D72:I72"/>
    <mergeCell ref="D117:D118"/>
    <mergeCell ref="D167:D168"/>
    <mergeCell ref="C167:C168"/>
    <mergeCell ref="F74:F75"/>
    <mergeCell ref="A99:D99"/>
    <mergeCell ref="A98:D98"/>
    <mergeCell ref="O278:O280"/>
    <mergeCell ref="R272:R274"/>
    <mergeCell ref="N278:N280"/>
    <mergeCell ref="F278:F280"/>
    <mergeCell ref="G275:G277"/>
    <mergeCell ref="G278:G280"/>
    <mergeCell ref="F272:F274"/>
    <mergeCell ref="J275:J277"/>
    <mergeCell ref="M278:M280"/>
    <mergeCell ref="P275:P277"/>
    <mergeCell ref="S272:S274"/>
    <mergeCell ref="R275:R277"/>
    <mergeCell ref="S275:S277"/>
    <mergeCell ref="E275:E277"/>
    <mergeCell ref="B219:C219"/>
    <mergeCell ref="J219:K219"/>
    <mergeCell ref="M275:M277"/>
    <mergeCell ref="F275:F277"/>
    <mergeCell ref="D275:D277"/>
    <mergeCell ref="H219:I219"/>
    <mergeCell ref="T219:U219"/>
    <mergeCell ref="T239:U239"/>
    <mergeCell ref="T272:T274"/>
    <mergeCell ref="U272:U274"/>
    <mergeCell ref="T275:T277"/>
    <mergeCell ref="U275:U277"/>
    <mergeCell ref="T278:T280"/>
    <mergeCell ref="U278:U280"/>
    <mergeCell ref="I275:I277"/>
    <mergeCell ref="K275:K277"/>
    <mergeCell ref="K278:K280"/>
    <mergeCell ref="L275:L277"/>
    <mergeCell ref="R278:R280"/>
    <mergeCell ref="P278:P280"/>
    <mergeCell ref="S278:S280"/>
    <mergeCell ref="Q278:Q280"/>
    <mergeCell ref="A614:H614"/>
    <mergeCell ref="A615:H615"/>
    <mergeCell ref="H275:H277"/>
    <mergeCell ref="H278:H280"/>
    <mergeCell ref="A283:L283"/>
    <mergeCell ref="A278:A280"/>
    <mergeCell ref="B275:B277"/>
    <mergeCell ref="B278:B280"/>
    <mergeCell ref="C275:C277"/>
    <mergeCell ref="C278:C280"/>
  </mergeCells>
  <printOptions horizontalCentered="1"/>
  <pageMargins left="0.5118110236220472" right="0.5118110236220472" top="0.8661417322834646" bottom="0.1968503937007874" header="0" footer="0.1968503937007874"/>
  <pageSetup horizontalDpi="300" verticalDpi="300" orientation="portrait" paperSize="9" scale="70" r:id="rId3"/>
  <rowBreaks count="14" manualBreakCount="14">
    <brk id="38" max="255" man="1"/>
    <brk id="71" max="255" man="1"/>
    <brk id="113" max="255" man="1"/>
    <brk id="165" max="255" man="1"/>
    <brk id="216" max="255" man="1"/>
    <brk id="235" max="255" man="1"/>
    <brk id="281" max="255" man="1"/>
    <brk id="336" max="255" man="1"/>
    <brk id="389" max="255" man="1"/>
    <brk id="444" max="255" man="1"/>
    <brk id="498" max="255" man="1"/>
    <brk id="522" max="255" man="1"/>
    <brk id="572" max="255" man="1"/>
    <brk id="620" max="255" man="1"/>
  </rowBreaks>
  <colBreaks count="1" manualBreakCount="1">
    <brk id="12" max="65535" man="1"/>
  </colBreaks>
  <ignoredErrors>
    <ignoredError sqref="U278 U275 U272 U276:U277 U279:U280 U273:U274 T273:T274 T279:T280 T276:T277 T278 O272:S272 O275:S275 O276:S277 O278:S278 O279:S280 O273:S274 C272:M272 C275:M275 C276:M277 C278:M278 C279:M280 C273:M274" formula="1" formulaRange="1"/>
    <ignoredError sqref="A281:O283 A272:A280 A569:M569 A323:O323 A322:C322 E322:F322 A355:O355 A343:B354 D348 A381:D381 A358:B380 D359 A405:O405 A396:B402 D398 A418:O418 A406:B417 D415 A431:O431 A421:B430 A443:O443 A434:B442 D437 A470:O470 A451:B467 D454 A487:O487 A471:B486 D476 A499:O499 A490:B498 D493 A508:O508 A505:B507 A519:O519 A511:B518 A321:O321 A292:B307 D295 A327:B327 A324:B326 A337:O337 A332:B332 A328:B331 A333:B336 A390:O390 A384:B389 G295:H295 K295:O295 D327 K327:O327 K348:O348 G359:H359 K359:O359 M384:O389 G415:H415 K415:O415 M422:O430 G437:H437 K437:O437 G454:H454 G476:H476 K476:O476 G493:H493 K493:O493 M505:O507 M511:O518 B570:O570 A286:O289 A284:K284 M284:O284 A285:H285 J285 L285:O285 A340:O342 A338:H338 J338 M338:O338 A393:O395 A391:H391 J391 M391:O391 A448:O450 A446:H446 J446 M446:O446 A503:O504 A500:H500 M500:O500 A525:O525 A524:K524 M524:O524 M528:O548 A526:A568 M526:O526 A571:O574 A583:O583 B579 I578:O582 A589:O589 B584:B588 A595:O595 B590:B594 A601:O601 B596:B600 A607:O607 B602:B606 B608:B610 B613:O613 A620:O622 B615:O615 B614:O614 I584:O588 I590:O594 I596:O600 I602:O606 I612:O612 A632:O632 L627:O631 A638:O638 L633:O637 A644:O644 L639:O643 A650:O650 L645:O649 A661:O665 L651:O655 A309:B320 B308 M550:O562 N549:O549 A576:O577 A575:B575 D575:O575 M564:O568 M563 O563 O569 M354:O354 K364:O364 M360:O360 K375:O375 M374:O374 M380:O380 A383:O383 A382:D382 M382:O382 G381:O381 N527 B273:B274 B279:B280 B278 B276:B277 B275 B272 N273:N274 N279:N280 N278 N276:N277 N275 N272 A624:O626 A623:C623 E623:O623 G317:H317 G315:H315 G313:H313 G311:H311 A420:O420 A419:C419 E419:F419 D485 G485:H485 D464 D457 D480 D482 A510:O510 A509:C509 E509:F509 A468:H468 K454:O454 A501:H502 K502:O502 A357:O357 A356:F356 J356 A403:I403 M396:O396 I608:O610 A667:O746 A666:D666 F666:O666 A339:J339 M339:O339 A392:J392 M392:O392 A447:J447 M447:O447 M501:O501 A291:O291 A290:B290 G299:H299 G301:H301 G303:H303 G305:H305 G307:H307 G327:H327 G309:H309 M336:O336 K403:O403 M402:O402 M401:O401 M400:O400 M399:O399 G398:H398 K398:O398 M397:O397 M417:O417 M416:O416 I419:J419 M419:O419 M421:O421 A445:O445 A444:F444 M444:O444 M442:O442 M439:O440 M438:O438 A433:O433 A432:F432 M432:O432 G348:H348 M350:O353 M349:O349 M358:O358 G364:H364 D299 D301 D303 D305 D307 D309 D311 D313 D315 D317 D364 D368 D370 D372 D375 A404:C404 E404:F404 I322:J322 G368:H368 G370:H370 G372:H372 G375:H375 I382:J382 I404:J404 M441:O441 G457:H457 G464:H464 A469:F469 I469:J469 G480:H480 G482:H482 A489:O489 A488:F488 I488:J488 I509:J509 A521:O523 A520:F520 I520:J520 M290:O290 M292:O294 K299:O299 M296:O298 K301:O301 M300:O300 K303:O303 M302:O302 K305:O305 M304:O304 K307:O307 M306:O306 K309:O309 M308:O308 K311:O311 M310:O310 K313:O313 M312:O312 K315:O315 M314:O314 K317:O317 M316:O316 M318:O320 M322:O322 M324:O326 M328:O335 M343:O347 M356:O356 M361:O363 K368:O368 M365:O367 K370:O370 M369:O369 K372:O372 M371:O371 M373:O373 M376:O379 M404:O404 M406:O414 M434:O436 M451:O453 K457:O457 M455:O456 K464:O464 M458:O463 K468:O468 M465:O467 M469:O469 M471:O475 K480:O480 M477:O479 K482:O482 M481:O481 K485:O485 M483:O484 M486:O486 M488:O488 M490:O492 M494:O498 M509:O509 M520:O520 F382 B581:B58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445"/>
  <sheetViews>
    <sheetView tabSelected="1" zoomScale="88" zoomScaleNormal="88" zoomScalePageLayoutView="0" workbookViewId="0" topLeftCell="A280">
      <selection activeCell="B310" sqref="B310"/>
    </sheetView>
  </sheetViews>
  <sheetFormatPr defaultColWidth="10.625" defaultRowHeight="14.25" customHeight="1"/>
  <cols>
    <col min="1" max="7" width="10.625" style="2" customWidth="1"/>
    <col min="8" max="8" width="10.625" style="39" customWidth="1"/>
    <col min="9" max="16384" width="10.625" style="2" customWidth="1"/>
  </cols>
  <sheetData>
    <row r="1" spans="1:8" ht="14.25" customHeight="1">
      <c r="A1" s="846" t="s">
        <v>233</v>
      </c>
      <c r="B1" s="846"/>
      <c r="C1" s="846"/>
      <c r="D1" s="846"/>
      <c r="E1" s="846"/>
      <c r="F1" s="846"/>
      <c r="G1" s="101"/>
      <c r="H1" s="137"/>
    </row>
    <row r="2" spans="1:9" s="39" customFormat="1" ht="14.25" customHeight="1">
      <c r="A2" s="844" t="s">
        <v>381</v>
      </c>
      <c r="B2" s="844"/>
      <c r="C2" s="844"/>
      <c r="D2" s="844"/>
      <c r="E2" s="844"/>
      <c r="F2" s="844"/>
      <c r="G2" s="138"/>
      <c r="H2" s="138"/>
      <c r="I2" s="138"/>
    </row>
    <row r="3" spans="1:8" ht="14.25" customHeight="1">
      <c r="A3" s="829" t="s">
        <v>382</v>
      </c>
      <c r="B3" s="829"/>
      <c r="C3" s="829"/>
      <c r="D3" s="829"/>
      <c r="E3" s="829"/>
      <c r="F3" s="829"/>
      <c r="G3" s="3"/>
      <c r="H3" s="139"/>
    </row>
    <row r="4" spans="1:8" ht="14.25" customHeight="1">
      <c r="A4" s="819" t="s">
        <v>230</v>
      </c>
      <c r="B4" s="776" t="s">
        <v>29</v>
      </c>
      <c r="C4" s="776" t="s">
        <v>238</v>
      </c>
      <c r="D4" s="776"/>
      <c r="E4" s="776"/>
      <c r="F4" s="735" t="s">
        <v>383</v>
      </c>
      <c r="G4" s="5"/>
      <c r="H4" s="140"/>
    </row>
    <row r="5" spans="1:8" ht="14.25" customHeight="1">
      <c r="A5" s="751"/>
      <c r="B5" s="776"/>
      <c r="C5" s="776" t="s">
        <v>226</v>
      </c>
      <c r="D5" s="776" t="s">
        <v>30</v>
      </c>
      <c r="E5" s="776" t="s">
        <v>31</v>
      </c>
      <c r="F5" s="745"/>
      <c r="G5" s="4"/>
      <c r="H5" s="140"/>
    </row>
    <row r="6" spans="1:8" ht="14.25" customHeight="1">
      <c r="A6" s="757"/>
      <c r="B6" s="776"/>
      <c r="C6" s="776"/>
      <c r="D6" s="776"/>
      <c r="E6" s="776"/>
      <c r="F6" s="738"/>
      <c r="G6" s="4"/>
      <c r="H6" s="140"/>
    </row>
    <row r="7" spans="1:8" ht="14.25" customHeight="1">
      <c r="A7" s="41"/>
      <c r="B7" s="8"/>
      <c r="C7" s="8"/>
      <c r="D7" s="8"/>
      <c r="E7" s="8"/>
      <c r="F7" s="9"/>
      <c r="G7" s="4"/>
      <c r="H7" s="140"/>
    </row>
    <row r="8" spans="1:8" ht="14.25" customHeight="1">
      <c r="A8" s="630" t="s">
        <v>572</v>
      </c>
      <c r="B8" s="66">
        <v>6562</v>
      </c>
      <c r="C8" s="66">
        <v>35928</v>
      </c>
      <c r="D8" s="66">
        <v>17445</v>
      </c>
      <c r="E8" s="66">
        <v>18483</v>
      </c>
      <c r="F8" s="24"/>
      <c r="G8" s="7"/>
      <c r="H8" s="141"/>
    </row>
    <row r="9" spans="1:8" ht="14.25" customHeight="1">
      <c r="A9" s="630" t="s">
        <v>384</v>
      </c>
      <c r="B9" s="66">
        <v>6770</v>
      </c>
      <c r="C9" s="66">
        <v>37422</v>
      </c>
      <c r="D9" s="66">
        <v>18139</v>
      </c>
      <c r="E9" s="66">
        <v>19283</v>
      </c>
      <c r="F9" s="24"/>
      <c r="G9" s="7"/>
      <c r="H9" s="141"/>
    </row>
    <row r="10" spans="1:8" ht="14.25" customHeight="1">
      <c r="A10" s="630">
        <v>10</v>
      </c>
      <c r="B10" s="66">
        <v>7005</v>
      </c>
      <c r="C10" s="66">
        <v>38495</v>
      </c>
      <c r="D10" s="66">
        <v>18740</v>
      </c>
      <c r="E10" s="66">
        <v>19755</v>
      </c>
      <c r="F10" s="24"/>
      <c r="G10" s="7"/>
      <c r="H10" s="141"/>
    </row>
    <row r="11" spans="1:8" ht="14.25" customHeight="1">
      <c r="A11" s="630">
        <v>15</v>
      </c>
      <c r="B11" s="66">
        <v>7184</v>
      </c>
      <c r="C11" s="66">
        <v>39231</v>
      </c>
      <c r="D11" s="66">
        <v>19483</v>
      </c>
      <c r="E11" s="66">
        <v>19748</v>
      </c>
      <c r="F11" s="24"/>
      <c r="G11" s="7"/>
      <c r="H11" s="141"/>
    </row>
    <row r="12" spans="1:8" ht="14.25" customHeight="1">
      <c r="A12" s="630">
        <v>22</v>
      </c>
      <c r="B12" s="66">
        <v>9885</v>
      </c>
      <c r="C12" s="66">
        <v>51920</v>
      </c>
      <c r="D12" s="66">
        <v>25313</v>
      </c>
      <c r="E12" s="66">
        <v>26607</v>
      </c>
      <c r="F12" s="24"/>
      <c r="G12" s="7"/>
      <c r="H12" s="141"/>
    </row>
    <row r="13" spans="1:8" ht="14.25" customHeight="1">
      <c r="A13" s="630"/>
      <c r="B13" s="66"/>
      <c r="C13" s="66"/>
      <c r="D13" s="66"/>
      <c r="E13" s="66"/>
      <c r="F13" s="24"/>
      <c r="G13" s="7"/>
      <c r="H13" s="141"/>
    </row>
    <row r="14" spans="1:8" ht="14.25" customHeight="1">
      <c r="A14" s="630">
        <v>25</v>
      </c>
      <c r="B14" s="66">
        <v>9739</v>
      </c>
      <c r="C14" s="66">
        <v>53166</v>
      </c>
      <c r="D14" s="66">
        <v>25962</v>
      </c>
      <c r="E14" s="66">
        <v>27204</v>
      </c>
      <c r="F14" s="97"/>
      <c r="G14" s="7"/>
      <c r="H14" s="141"/>
    </row>
    <row r="15" spans="1:8" ht="14.25" customHeight="1">
      <c r="A15" s="630">
        <v>30</v>
      </c>
      <c r="B15" s="66">
        <v>10141</v>
      </c>
      <c r="C15" s="66">
        <v>55218</v>
      </c>
      <c r="D15" s="66">
        <v>26686</v>
      </c>
      <c r="E15" s="66">
        <v>28532</v>
      </c>
      <c r="F15" s="98">
        <v>530.9</v>
      </c>
      <c r="G15" s="12"/>
      <c r="H15" s="141"/>
    </row>
    <row r="16" spans="1:8" ht="14.25" customHeight="1">
      <c r="A16" s="630">
        <v>35</v>
      </c>
      <c r="B16" s="66">
        <v>11296</v>
      </c>
      <c r="C16" s="66">
        <v>56896</v>
      </c>
      <c r="D16" s="66">
        <v>27566</v>
      </c>
      <c r="E16" s="66">
        <v>29330</v>
      </c>
      <c r="F16" s="98">
        <v>547</v>
      </c>
      <c r="G16" s="12"/>
      <c r="H16" s="141"/>
    </row>
    <row r="17" spans="1:8" ht="14.25" customHeight="1">
      <c r="A17" s="630">
        <v>40</v>
      </c>
      <c r="B17" s="66">
        <v>13476</v>
      </c>
      <c r="C17" s="66">
        <v>60892</v>
      </c>
      <c r="D17" s="66">
        <v>29846</v>
      </c>
      <c r="E17" s="66">
        <v>31046</v>
      </c>
      <c r="F17" s="98">
        <v>585.4</v>
      </c>
      <c r="G17" s="12"/>
      <c r="H17" s="141"/>
    </row>
    <row r="18" spans="1:8" ht="14.25" customHeight="1">
      <c r="A18" s="630">
        <v>45</v>
      </c>
      <c r="B18" s="66">
        <v>16771</v>
      </c>
      <c r="C18" s="66">
        <v>70954</v>
      </c>
      <c r="D18" s="66">
        <v>35847</v>
      </c>
      <c r="E18" s="66">
        <v>35107</v>
      </c>
      <c r="F18" s="98">
        <v>682.2</v>
      </c>
      <c r="G18" s="12"/>
      <c r="H18" s="141"/>
    </row>
    <row r="19" spans="1:8" ht="14.25" customHeight="1">
      <c r="A19" s="630"/>
      <c r="B19" s="66"/>
      <c r="C19" s="66"/>
      <c r="D19" s="66"/>
      <c r="E19" s="66"/>
      <c r="F19" s="98"/>
      <c r="G19" s="12"/>
      <c r="H19" s="141"/>
    </row>
    <row r="20" spans="1:8" ht="14.25" customHeight="1">
      <c r="A20" s="630">
        <v>50</v>
      </c>
      <c r="B20" s="66">
        <v>21979</v>
      </c>
      <c r="C20" s="66">
        <v>86152</v>
      </c>
      <c r="D20" s="66">
        <v>43467</v>
      </c>
      <c r="E20" s="66">
        <v>42685</v>
      </c>
      <c r="F20" s="98">
        <v>828.3</v>
      </c>
      <c r="G20" s="12"/>
      <c r="H20" s="141"/>
    </row>
    <row r="21" spans="1:8" ht="14.25" customHeight="1">
      <c r="A21" s="630">
        <v>55</v>
      </c>
      <c r="B21" s="66">
        <v>27278</v>
      </c>
      <c r="C21" s="66">
        <v>98990</v>
      </c>
      <c r="D21" s="66">
        <v>49880</v>
      </c>
      <c r="E21" s="66">
        <v>49110</v>
      </c>
      <c r="F21" s="98">
        <v>951.7</v>
      </c>
      <c r="G21" s="12"/>
      <c r="H21" s="141"/>
    </row>
    <row r="22" spans="1:8" ht="14.25" customHeight="1">
      <c r="A22" s="630">
        <v>60</v>
      </c>
      <c r="B22" s="66">
        <v>32040</v>
      </c>
      <c r="C22" s="66">
        <v>110828</v>
      </c>
      <c r="D22" s="66">
        <v>55990</v>
      </c>
      <c r="E22" s="66">
        <v>54838</v>
      </c>
      <c r="F22" s="98">
        <v>1065.6</v>
      </c>
      <c r="G22" s="12"/>
      <c r="H22" s="141"/>
    </row>
    <row r="23" spans="1:8" ht="14.25" customHeight="1">
      <c r="A23" s="630" t="s">
        <v>385</v>
      </c>
      <c r="B23" s="66">
        <v>39261</v>
      </c>
      <c r="C23" s="66">
        <v>125960</v>
      </c>
      <c r="D23" s="66">
        <v>64176</v>
      </c>
      <c r="E23" s="66">
        <v>61784</v>
      </c>
      <c r="F23" s="98">
        <v>1219.8</v>
      </c>
      <c r="G23" s="12"/>
      <c r="H23" s="141"/>
    </row>
    <row r="24" spans="1:8" ht="14.25" customHeight="1">
      <c r="A24" s="630">
        <v>7</v>
      </c>
      <c r="B24" s="86">
        <v>45274</v>
      </c>
      <c r="C24" s="86">
        <v>137234</v>
      </c>
      <c r="D24" s="86">
        <v>69632</v>
      </c>
      <c r="E24" s="86">
        <v>67602</v>
      </c>
      <c r="F24" s="99">
        <v>1329</v>
      </c>
      <c r="G24" s="12"/>
      <c r="H24" s="141"/>
    </row>
    <row r="25" spans="1:8" ht="14.25" customHeight="1">
      <c r="A25" s="630"/>
      <c r="B25" s="86"/>
      <c r="C25" s="86"/>
      <c r="D25" s="86"/>
      <c r="E25" s="86"/>
      <c r="F25" s="99"/>
      <c r="G25" s="12"/>
      <c r="H25" s="141"/>
    </row>
    <row r="26" spans="1:8" ht="14.25" customHeight="1">
      <c r="A26" s="630">
        <v>12</v>
      </c>
      <c r="B26" s="86">
        <v>49304</v>
      </c>
      <c r="C26" s="86">
        <v>141394</v>
      </c>
      <c r="D26" s="86">
        <v>71243</v>
      </c>
      <c r="E26" s="86">
        <v>70151</v>
      </c>
      <c r="F26" s="99">
        <v>1369.3</v>
      </c>
      <c r="G26" s="12"/>
      <c r="H26" s="141"/>
    </row>
    <row r="27" spans="1:8" ht="14.25" customHeight="1">
      <c r="A27" s="630">
        <v>17</v>
      </c>
      <c r="B27" s="86">
        <v>52090</v>
      </c>
      <c r="C27" s="86">
        <v>142354</v>
      </c>
      <c r="D27" s="86">
        <v>71731</v>
      </c>
      <c r="E27" s="86">
        <v>70623</v>
      </c>
      <c r="F27" s="99">
        <v>1378.6</v>
      </c>
      <c r="G27" s="12"/>
      <c r="H27" s="141"/>
    </row>
    <row r="28" spans="1:8" ht="14.25" customHeight="1">
      <c r="A28" s="632">
        <v>22</v>
      </c>
      <c r="B28" s="103">
        <v>52544</v>
      </c>
      <c r="C28" s="86">
        <v>139339</v>
      </c>
      <c r="D28" s="86">
        <v>69742</v>
      </c>
      <c r="E28" s="86">
        <v>69597</v>
      </c>
      <c r="F28" s="99">
        <v>1349.4</v>
      </c>
      <c r="G28" s="12"/>
      <c r="H28" s="141"/>
    </row>
    <row r="29" spans="1:8" ht="14.25" customHeight="1">
      <c r="A29" s="633">
        <v>27</v>
      </c>
      <c r="B29" s="417">
        <v>54371</v>
      </c>
      <c r="C29" s="418">
        <v>137381</v>
      </c>
      <c r="D29" s="419">
        <v>68677</v>
      </c>
      <c r="E29" s="419">
        <v>68704</v>
      </c>
      <c r="F29" s="420">
        <v>1329.8</v>
      </c>
      <c r="G29" s="12"/>
      <c r="H29" s="141"/>
    </row>
    <row r="30" ht="14.25" customHeight="1">
      <c r="A30" s="2" t="s">
        <v>281</v>
      </c>
    </row>
    <row r="31" ht="14.25" customHeight="1">
      <c r="A31" s="2" t="s">
        <v>386</v>
      </c>
    </row>
    <row r="32" ht="14.25" customHeight="1">
      <c r="A32" s="2" t="s">
        <v>387</v>
      </c>
    </row>
    <row r="33" ht="14.25" customHeight="1">
      <c r="A33" s="2" t="s">
        <v>388</v>
      </c>
    </row>
    <row r="34" ht="14.25" customHeight="1">
      <c r="A34" s="2" t="s">
        <v>710</v>
      </c>
    </row>
    <row r="37" spans="1:9" s="39" customFormat="1" ht="14.25" customHeight="1">
      <c r="A37" s="818" t="s">
        <v>389</v>
      </c>
      <c r="B37" s="818"/>
      <c r="C37" s="818"/>
      <c r="D37" s="818"/>
      <c r="E37" s="818"/>
      <c r="F37" s="818"/>
      <c r="G37" s="138"/>
      <c r="H37" s="138"/>
      <c r="I37" s="138"/>
    </row>
    <row r="38" spans="1:8" ht="14.25" customHeight="1">
      <c r="A38" s="829" t="s">
        <v>382</v>
      </c>
      <c r="B38" s="829"/>
      <c r="C38" s="829"/>
      <c r="D38" s="829"/>
      <c r="E38" s="829"/>
      <c r="F38" s="829"/>
      <c r="G38" s="3"/>
      <c r="H38" s="139"/>
    </row>
    <row r="39" spans="1:8" s="11" customFormat="1" ht="14.25" customHeight="1">
      <c r="A39" s="845" t="s">
        <v>230</v>
      </c>
      <c r="B39" s="776" t="s">
        <v>390</v>
      </c>
      <c r="C39" s="776" t="s">
        <v>391</v>
      </c>
      <c r="D39" s="776" t="s">
        <v>392</v>
      </c>
      <c r="E39" s="776" t="s">
        <v>393</v>
      </c>
      <c r="F39" s="735" t="s">
        <v>239</v>
      </c>
      <c r="G39" s="9"/>
      <c r="H39" s="140"/>
    </row>
    <row r="40" spans="1:8" s="11" customFormat="1" ht="14.25" customHeight="1">
      <c r="A40" s="768"/>
      <c r="B40" s="776"/>
      <c r="C40" s="776"/>
      <c r="D40" s="776"/>
      <c r="E40" s="776"/>
      <c r="F40" s="738"/>
      <c r="G40" s="5"/>
      <c r="H40" s="140"/>
    </row>
    <row r="41" spans="1:8" s="11" customFormat="1" ht="14.25" customHeight="1">
      <c r="A41" s="40"/>
      <c r="B41" s="5"/>
      <c r="C41" s="5"/>
      <c r="D41" s="5"/>
      <c r="E41" s="5"/>
      <c r="F41" s="4"/>
      <c r="G41" s="5"/>
      <c r="H41" s="140"/>
    </row>
    <row r="42" spans="1:8" ht="14.25" customHeight="1">
      <c r="A42" s="630" t="s">
        <v>573</v>
      </c>
      <c r="B42" s="66">
        <v>56884</v>
      </c>
      <c r="C42" s="66">
        <v>9666</v>
      </c>
      <c r="D42" s="66">
        <v>5658</v>
      </c>
      <c r="E42" s="66">
        <v>60892</v>
      </c>
      <c r="F42" s="22">
        <v>93.4</v>
      </c>
      <c r="G42" s="12"/>
      <c r="H42" s="141"/>
    </row>
    <row r="43" spans="1:8" ht="14.25" customHeight="1">
      <c r="A43" s="630">
        <v>45</v>
      </c>
      <c r="B43" s="66">
        <v>67560</v>
      </c>
      <c r="C43" s="66">
        <v>12284</v>
      </c>
      <c r="D43" s="66">
        <v>8890</v>
      </c>
      <c r="E43" s="66">
        <v>70954</v>
      </c>
      <c r="F43" s="22">
        <v>95.3</v>
      </c>
      <c r="G43" s="12"/>
      <c r="H43" s="141"/>
    </row>
    <row r="44" spans="1:8" ht="14.25" customHeight="1">
      <c r="A44" s="630">
        <v>50</v>
      </c>
      <c r="B44" s="66">
        <v>78635</v>
      </c>
      <c r="C44" s="66">
        <v>16682</v>
      </c>
      <c r="D44" s="66">
        <v>9165</v>
      </c>
      <c r="E44" s="66">
        <v>86152</v>
      </c>
      <c r="F44" s="22">
        <v>91.3</v>
      </c>
      <c r="G44" s="12"/>
      <c r="H44" s="141"/>
    </row>
    <row r="45" spans="1:8" ht="14.25" customHeight="1">
      <c r="A45" s="630">
        <v>55</v>
      </c>
      <c r="B45" s="66">
        <v>91023</v>
      </c>
      <c r="C45" s="66">
        <v>20817</v>
      </c>
      <c r="D45" s="66">
        <v>12875</v>
      </c>
      <c r="E45" s="66">
        <v>98965</v>
      </c>
      <c r="F45" s="22">
        <v>92</v>
      </c>
      <c r="G45" s="12"/>
      <c r="H45" s="141"/>
    </row>
    <row r="46" spans="1:8" ht="14.25" customHeight="1">
      <c r="A46" s="630">
        <v>60</v>
      </c>
      <c r="B46" s="66">
        <v>102410</v>
      </c>
      <c r="C46" s="66">
        <v>25959</v>
      </c>
      <c r="D46" s="66">
        <v>17551</v>
      </c>
      <c r="E46" s="66">
        <v>110818</v>
      </c>
      <c r="F46" s="22">
        <v>92.4</v>
      </c>
      <c r="G46" s="12"/>
      <c r="H46" s="141"/>
    </row>
    <row r="47" spans="1:8" ht="14.25" customHeight="1">
      <c r="A47" s="630"/>
      <c r="B47" s="66"/>
      <c r="C47" s="66"/>
      <c r="D47" s="66"/>
      <c r="E47" s="66"/>
      <c r="F47" s="22"/>
      <c r="G47" s="12"/>
      <c r="H47" s="141"/>
    </row>
    <row r="48" spans="1:8" ht="14.25" customHeight="1">
      <c r="A48" s="630" t="s">
        <v>385</v>
      </c>
      <c r="B48" s="66">
        <v>111098</v>
      </c>
      <c r="C48" s="66">
        <v>35982</v>
      </c>
      <c r="D48" s="66">
        <v>21443</v>
      </c>
      <c r="E48" s="66">
        <v>125637</v>
      </c>
      <c r="F48" s="22">
        <v>88.4</v>
      </c>
      <c r="G48" s="12"/>
      <c r="H48" s="141"/>
    </row>
    <row r="49" spans="1:8" ht="14.25" customHeight="1">
      <c r="A49" s="630">
        <v>7</v>
      </c>
      <c r="B49" s="86">
        <v>121953</v>
      </c>
      <c r="C49" s="86">
        <v>39846</v>
      </c>
      <c r="D49" s="86">
        <v>24597</v>
      </c>
      <c r="E49" s="86">
        <v>137202</v>
      </c>
      <c r="F49" s="20">
        <v>88.9</v>
      </c>
      <c r="G49" s="12"/>
      <c r="H49" s="141"/>
    </row>
    <row r="50" spans="1:8" ht="14.25" customHeight="1">
      <c r="A50" s="630">
        <v>12</v>
      </c>
      <c r="B50" s="86">
        <v>128691</v>
      </c>
      <c r="C50" s="86">
        <v>38902</v>
      </c>
      <c r="D50" s="86">
        <v>26241</v>
      </c>
      <c r="E50" s="86">
        <v>141352</v>
      </c>
      <c r="F50" s="20">
        <v>91</v>
      </c>
      <c r="G50" s="12"/>
      <c r="H50" s="141"/>
    </row>
    <row r="51" spans="1:8" ht="14.25" customHeight="1">
      <c r="A51" s="630">
        <v>17</v>
      </c>
      <c r="B51" s="86">
        <v>127176</v>
      </c>
      <c r="C51" s="86">
        <v>39096</v>
      </c>
      <c r="D51" s="86">
        <v>24244</v>
      </c>
      <c r="E51" s="86">
        <v>142028</v>
      </c>
      <c r="F51" s="20">
        <v>89.5</v>
      </c>
      <c r="G51" s="12"/>
      <c r="H51" s="141"/>
    </row>
    <row r="52" spans="1:8" ht="14.25" customHeight="1">
      <c r="A52" s="630">
        <v>22</v>
      </c>
      <c r="B52" s="86">
        <v>127303</v>
      </c>
      <c r="C52" s="94">
        <v>34184</v>
      </c>
      <c r="D52" s="94">
        <v>22148</v>
      </c>
      <c r="E52" s="94">
        <v>139339</v>
      </c>
      <c r="F52" s="20">
        <v>91.4</v>
      </c>
      <c r="G52" s="12"/>
      <c r="H52" s="141"/>
    </row>
    <row r="53" spans="1:8" ht="14.25" customHeight="1">
      <c r="A53" s="632"/>
      <c r="B53" s="103"/>
      <c r="C53" s="94"/>
      <c r="D53" s="94"/>
      <c r="E53" s="94"/>
      <c r="F53" s="20"/>
      <c r="G53" s="12"/>
      <c r="H53" s="141"/>
    </row>
    <row r="54" spans="1:8" ht="14.25" customHeight="1">
      <c r="A54" s="634">
        <v>27</v>
      </c>
      <c r="B54" s="331">
        <v>124145</v>
      </c>
      <c r="C54" s="115">
        <v>34031</v>
      </c>
      <c r="D54" s="115">
        <v>20795</v>
      </c>
      <c r="E54" s="115">
        <v>137381</v>
      </c>
      <c r="F54" s="21">
        <v>90.4</v>
      </c>
      <c r="G54" s="12"/>
      <c r="H54" s="141"/>
    </row>
    <row r="55" spans="1:8" ht="14.25" customHeight="1">
      <c r="A55" s="2" t="s">
        <v>281</v>
      </c>
      <c r="B55" s="30"/>
      <c r="C55" s="30"/>
      <c r="D55" s="30"/>
      <c r="E55" s="30"/>
      <c r="F55" s="42"/>
      <c r="G55" s="12"/>
      <c r="H55" s="141"/>
    </row>
    <row r="56" ht="14.25" customHeight="1">
      <c r="A56" s="2" t="s">
        <v>394</v>
      </c>
    </row>
    <row r="57" ht="14.25" customHeight="1">
      <c r="A57" s="2" t="s">
        <v>395</v>
      </c>
    </row>
    <row r="60" spans="1:9" s="39" customFormat="1" ht="14.25" customHeight="1">
      <c r="A60" s="818" t="s">
        <v>396</v>
      </c>
      <c r="B60" s="818"/>
      <c r="C60" s="818"/>
      <c r="D60" s="818"/>
      <c r="E60" s="818"/>
      <c r="F60" s="138"/>
      <c r="G60" s="138"/>
      <c r="H60" s="138"/>
      <c r="I60" s="138"/>
    </row>
    <row r="61" spans="1:8" ht="14.25" customHeight="1">
      <c r="A61" s="829" t="s">
        <v>382</v>
      </c>
      <c r="B61" s="829"/>
      <c r="C61" s="829"/>
      <c r="D61" s="829"/>
      <c r="E61" s="829"/>
      <c r="F61" s="3"/>
      <c r="G61" s="3"/>
      <c r="H61" s="139"/>
    </row>
    <row r="62" spans="1:8" ht="14.25" customHeight="1">
      <c r="A62" s="43" t="s">
        <v>230</v>
      </c>
      <c r="B62" s="44" t="s">
        <v>224</v>
      </c>
      <c r="C62" s="44" t="s">
        <v>397</v>
      </c>
      <c r="D62" s="44" t="s">
        <v>398</v>
      </c>
      <c r="E62" s="45" t="s">
        <v>240</v>
      </c>
      <c r="F62" s="9"/>
      <c r="G62" s="5"/>
      <c r="H62" s="140"/>
    </row>
    <row r="63" spans="1:8" ht="14.25" customHeight="1">
      <c r="A63" s="27"/>
      <c r="B63" s="67" t="s">
        <v>33</v>
      </c>
      <c r="C63" s="67" t="s">
        <v>33</v>
      </c>
      <c r="D63" s="67" t="s">
        <v>26</v>
      </c>
      <c r="E63" s="67" t="s">
        <v>27</v>
      </c>
      <c r="F63" s="9"/>
      <c r="G63" s="5"/>
      <c r="H63" s="140"/>
    </row>
    <row r="64" spans="1:8" ht="14.25" customHeight="1">
      <c r="A64" s="630" t="s">
        <v>573</v>
      </c>
      <c r="B64" s="66">
        <v>19952</v>
      </c>
      <c r="C64" s="66">
        <v>1266</v>
      </c>
      <c r="D64" s="22">
        <v>6.8</v>
      </c>
      <c r="E64" s="22">
        <v>3.3</v>
      </c>
      <c r="F64" s="12"/>
      <c r="G64" s="7"/>
      <c r="H64" s="141"/>
    </row>
    <row r="65" spans="1:8" ht="14.25" customHeight="1">
      <c r="A65" s="630">
        <v>45</v>
      </c>
      <c r="B65" s="66">
        <v>28423</v>
      </c>
      <c r="C65" s="66">
        <v>8471</v>
      </c>
      <c r="D65" s="22">
        <v>42.5</v>
      </c>
      <c r="E65" s="22">
        <v>5.8</v>
      </c>
      <c r="F65" s="12"/>
      <c r="G65" s="7"/>
      <c r="H65" s="141"/>
    </row>
    <row r="66" spans="1:8" ht="14.25" customHeight="1">
      <c r="A66" s="630">
        <v>50</v>
      </c>
      <c r="B66" s="66">
        <v>35017</v>
      </c>
      <c r="C66" s="66">
        <v>6594</v>
      </c>
      <c r="D66" s="22">
        <v>23.2</v>
      </c>
      <c r="E66" s="22">
        <v>6.9</v>
      </c>
      <c r="F66" s="12"/>
      <c r="G66" s="7"/>
      <c r="H66" s="141"/>
    </row>
    <row r="67" spans="1:8" ht="14.25" customHeight="1">
      <c r="A67" s="630">
        <v>55</v>
      </c>
      <c r="B67" s="66">
        <v>53188</v>
      </c>
      <c r="C67" s="66">
        <v>18171</v>
      </c>
      <c r="D67" s="22">
        <v>51.9</v>
      </c>
      <c r="E67" s="22">
        <v>10.4</v>
      </c>
      <c r="F67" s="12"/>
      <c r="G67" s="7"/>
      <c r="H67" s="141"/>
    </row>
    <row r="68" spans="1:8" ht="14.25" customHeight="1">
      <c r="A68" s="630">
        <v>60</v>
      </c>
      <c r="B68" s="66">
        <v>60295</v>
      </c>
      <c r="C68" s="66">
        <v>7107</v>
      </c>
      <c r="D68" s="22">
        <v>13.4</v>
      </c>
      <c r="E68" s="22">
        <v>10.6</v>
      </c>
      <c r="F68" s="12"/>
      <c r="G68" s="7"/>
      <c r="H68" s="141"/>
    </row>
    <row r="69" spans="1:8" ht="14.25" customHeight="1">
      <c r="A69" s="630"/>
      <c r="B69" s="66"/>
      <c r="C69" s="66"/>
      <c r="D69" s="22"/>
      <c r="E69" s="22"/>
      <c r="F69" s="12"/>
      <c r="G69" s="7"/>
      <c r="H69" s="141"/>
    </row>
    <row r="70" spans="1:8" ht="14.25" customHeight="1">
      <c r="A70" s="630" t="s">
        <v>385</v>
      </c>
      <c r="B70" s="66">
        <v>83023</v>
      </c>
      <c r="C70" s="66">
        <v>22728</v>
      </c>
      <c r="D70" s="22">
        <v>37.7</v>
      </c>
      <c r="E70" s="22">
        <v>14</v>
      </c>
      <c r="F70" s="12"/>
      <c r="G70" s="7"/>
      <c r="H70" s="141"/>
    </row>
    <row r="71" spans="1:8" ht="14.25" customHeight="1">
      <c r="A71" s="630">
        <v>7</v>
      </c>
      <c r="B71" s="86">
        <v>103855</v>
      </c>
      <c r="C71" s="86">
        <v>20832</v>
      </c>
      <c r="D71" s="20">
        <v>25.1</v>
      </c>
      <c r="E71" s="20">
        <v>16.9</v>
      </c>
      <c r="F71" s="12"/>
      <c r="G71" s="7"/>
      <c r="H71" s="141"/>
    </row>
    <row r="72" spans="1:8" ht="14.25" customHeight="1">
      <c r="A72" s="630">
        <v>12</v>
      </c>
      <c r="B72" s="86">
        <v>107885</v>
      </c>
      <c r="C72" s="86">
        <v>4030</v>
      </c>
      <c r="D72" s="19">
        <v>3.9</v>
      </c>
      <c r="E72" s="19">
        <v>17.4</v>
      </c>
      <c r="F72" s="12"/>
      <c r="G72" s="7"/>
      <c r="H72" s="141"/>
    </row>
    <row r="73" spans="1:5" ht="14.25" customHeight="1">
      <c r="A73" s="635">
        <v>17</v>
      </c>
      <c r="B73" s="86">
        <v>109974</v>
      </c>
      <c r="C73" s="86">
        <v>2089</v>
      </c>
      <c r="D73" s="19">
        <v>1.9</v>
      </c>
      <c r="E73" s="19">
        <v>17.5</v>
      </c>
    </row>
    <row r="74" spans="1:5" ht="14.25" customHeight="1">
      <c r="A74" s="635">
        <v>22</v>
      </c>
      <c r="B74" s="86">
        <v>107511</v>
      </c>
      <c r="C74" s="133">
        <v>-2463</v>
      </c>
      <c r="D74" s="132">
        <v>-2.24</v>
      </c>
      <c r="E74" s="19">
        <v>17.3</v>
      </c>
    </row>
    <row r="75" spans="1:5" ht="14.25" customHeight="1">
      <c r="A75" s="626"/>
      <c r="B75" s="103"/>
      <c r="C75" s="133"/>
      <c r="D75" s="132"/>
      <c r="E75" s="19"/>
    </row>
    <row r="76" spans="1:5" ht="14.25" customHeight="1">
      <c r="A76" s="636">
        <v>27</v>
      </c>
      <c r="B76" s="331">
        <v>107375</v>
      </c>
      <c r="C76" s="292">
        <v>-136</v>
      </c>
      <c r="D76" s="333">
        <v>-0.1</v>
      </c>
      <c r="E76" s="332">
        <v>17.3</v>
      </c>
    </row>
    <row r="77" spans="1:5" ht="14.25" customHeight="1">
      <c r="A77" s="2" t="s">
        <v>281</v>
      </c>
      <c r="B77" s="30"/>
      <c r="C77" s="30"/>
      <c r="D77" s="30"/>
      <c r="E77" s="30"/>
    </row>
    <row r="78" spans="2:5" ht="14.25" customHeight="1">
      <c r="B78" s="30"/>
      <c r="C78" s="30"/>
      <c r="D78" s="30"/>
      <c r="E78" s="30"/>
    </row>
    <row r="79" spans="2:5" ht="14.25" customHeight="1">
      <c r="B79" s="30"/>
      <c r="C79" s="30"/>
      <c r="D79" s="30"/>
      <c r="E79" s="30"/>
    </row>
    <row r="80" spans="1:16" s="39" customFormat="1" ht="14.25" customHeight="1">
      <c r="A80" s="818" t="s">
        <v>399</v>
      </c>
      <c r="B80" s="818"/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</row>
    <row r="81" spans="1:16" ht="14.25" customHeight="1">
      <c r="A81" s="3"/>
      <c r="B81" s="3"/>
      <c r="C81" s="3"/>
      <c r="D81" s="3"/>
      <c r="E81" s="3"/>
      <c r="F81" s="3"/>
      <c r="G81" s="3"/>
      <c r="H81" s="139"/>
      <c r="I81" s="3"/>
      <c r="J81" s="3"/>
      <c r="K81" s="3"/>
      <c r="L81" s="3"/>
      <c r="M81" s="3"/>
      <c r="N81" s="3"/>
      <c r="O81" s="110" t="s">
        <v>712</v>
      </c>
      <c r="P81" s="3" t="s">
        <v>713</v>
      </c>
    </row>
    <row r="82" spans="1:16" ht="14.25" customHeight="1">
      <c r="A82" s="819" t="s">
        <v>241</v>
      </c>
      <c r="B82" s="668" t="s">
        <v>245</v>
      </c>
      <c r="C82" s="811"/>
      <c r="D82" s="811"/>
      <c r="E82" s="811"/>
      <c r="F82" s="669"/>
      <c r="G82" s="668" t="s">
        <v>30</v>
      </c>
      <c r="H82" s="811"/>
      <c r="I82" s="811"/>
      <c r="J82" s="811"/>
      <c r="K82" s="669"/>
      <c r="L82" s="819" t="s">
        <v>31</v>
      </c>
      <c r="M82" s="819"/>
      <c r="N82" s="819"/>
      <c r="O82" s="819"/>
      <c r="P82" s="819"/>
    </row>
    <row r="83" spans="1:16" ht="14.25" customHeight="1">
      <c r="A83" s="757"/>
      <c r="B83" s="33" t="s">
        <v>226</v>
      </c>
      <c r="C83" s="33" t="s">
        <v>242</v>
      </c>
      <c r="D83" s="33" t="s">
        <v>400</v>
      </c>
      <c r="E83" s="33" t="s">
        <v>243</v>
      </c>
      <c r="F83" s="25" t="s">
        <v>244</v>
      </c>
      <c r="G83" s="33" t="s">
        <v>226</v>
      </c>
      <c r="H83" s="142" t="s">
        <v>242</v>
      </c>
      <c r="I83" s="33" t="s">
        <v>400</v>
      </c>
      <c r="J83" s="33" t="s">
        <v>243</v>
      </c>
      <c r="K83" s="46" t="s">
        <v>244</v>
      </c>
      <c r="L83" s="38" t="s">
        <v>226</v>
      </c>
      <c r="M83" s="33" t="s">
        <v>242</v>
      </c>
      <c r="N83" s="33" t="s">
        <v>400</v>
      </c>
      <c r="O83" s="33" t="s">
        <v>243</v>
      </c>
      <c r="P83" s="47" t="s">
        <v>244</v>
      </c>
    </row>
    <row r="84" spans="1:16" s="39" customFormat="1" ht="14.25" customHeight="1">
      <c r="A84" s="170"/>
      <c r="B84" s="143"/>
      <c r="C84" s="143"/>
      <c r="D84" s="143"/>
      <c r="E84" s="143"/>
      <c r="F84" s="159"/>
      <c r="G84" s="369"/>
      <c r="H84" s="143"/>
      <c r="I84" s="143"/>
      <c r="J84" s="143"/>
      <c r="K84" s="159"/>
      <c r="L84" s="369"/>
      <c r="M84" s="143"/>
      <c r="N84" s="143"/>
      <c r="O84" s="143"/>
      <c r="P84" s="159"/>
    </row>
    <row r="85" spans="1:20" s="39" customFormat="1" ht="14.25" customHeight="1">
      <c r="A85" s="171" t="s">
        <v>226</v>
      </c>
      <c r="B85" s="144">
        <f>SUM(B87:B107)</f>
        <v>121461</v>
      </c>
      <c r="C85" s="144">
        <f>SUM(C87:C107)</f>
        <v>34568</v>
      </c>
      <c r="D85" s="144">
        <f>SUM(D87:D107)</f>
        <v>67173</v>
      </c>
      <c r="E85" s="144">
        <f aca="true" t="shared" si="0" ref="E85:P85">SUM(E87:E107)</f>
        <v>9181</v>
      </c>
      <c r="F85" s="144">
        <f t="shared" si="0"/>
        <v>5593</v>
      </c>
      <c r="G85" s="329">
        <f>SUM(G87:G107)</f>
        <v>60499</v>
      </c>
      <c r="H85" s="144">
        <f t="shared" si="0"/>
        <v>20573</v>
      </c>
      <c r="I85" s="144">
        <f t="shared" si="0"/>
        <v>33342</v>
      </c>
      <c r="J85" s="144">
        <f t="shared" si="0"/>
        <v>1662</v>
      </c>
      <c r="K85" s="144">
        <f t="shared" si="0"/>
        <v>2220</v>
      </c>
      <c r="L85" s="329">
        <f t="shared" si="0"/>
        <v>60962</v>
      </c>
      <c r="M85" s="144">
        <f t="shared" si="0"/>
        <v>13995</v>
      </c>
      <c r="N85" s="144">
        <f t="shared" si="0"/>
        <v>33831</v>
      </c>
      <c r="O85" s="144">
        <f t="shared" si="0"/>
        <v>7519</v>
      </c>
      <c r="P85" s="144">
        <f t="shared" si="0"/>
        <v>3373</v>
      </c>
      <c r="R85" s="167"/>
      <c r="S85" s="169"/>
      <c r="T85" s="168"/>
    </row>
    <row r="86" spans="1:19" s="39" customFormat="1" ht="14.25" customHeight="1">
      <c r="A86" s="83"/>
      <c r="B86" s="100"/>
      <c r="C86" s="100"/>
      <c r="D86" s="100"/>
      <c r="E86" s="100"/>
      <c r="F86" s="100"/>
      <c r="G86" s="96"/>
      <c r="H86" s="100"/>
      <c r="I86" s="100"/>
      <c r="J86" s="100"/>
      <c r="K86" s="100"/>
      <c r="L86" s="96"/>
      <c r="M86" s="100"/>
      <c r="N86" s="100"/>
      <c r="O86" s="100"/>
      <c r="P86" s="100"/>
      <c r="R86" s="167"/>
      <c r="S86" s="169"/>
    </row>
    <row r="87" spans="1:20" s="39" customFormat="1" ht="14.25" customHeight="1">
      <c r="A87" s="83" t="s">
        <v>371</v>
      </c>
      <c r="B87" s="334">
        <v>6699</v>
      </c>
      <c r="C87" s="334">
        <v>6649</v>
      </c>
      <c r="D87" s="334">
        <v>32</v>
      </c>
      <c r="E87" s="334" t="s">
        <v>704</v>
      </c>
      <c r="F87" s="334">
        <v>1</v>
      </c>
      <c r="G87" s="370">
        <v>3489</v>
      </c>
      <c r="H87" s="334">
        <v>3467</v>
      </c>
      <c r="I87" s="334">
        <v>11</v>
      </c>
      <c r="J87" s="334" t="s">
        <v>704</v>
      </c>
      <c r="K87" s="334" t="s">
        <v>704</v>
      </c>
      <c r="L87" s="370">
        <v>3210</v>
      </c>
      <c r="M87" s="334">
        <v>3182</v>
      </c>
      <c r="N87" s="334">
        <v>21</v>
      </c>
      <c r="O87" s="334" t="s">
        <v>704</v>
      </c>
      <c r="P87" s="334">
        <v>1</v>
      </c>
      <c r="R87" s="167"/>
      <c r="S87" s="169"/>
      <c r="T87" s="168"/>
    </row>
    <row r="88" spans="1:20" s="39" customFormat="1" ht="14.25" customHeight="1">
      <c r="A88" s="83" t="s">
        <v>6</v>
      </c>
      <c r="B88" s="334">
        <v>6658</v>
      </c>
      <c r="C88" s="334">
        <v>6083</v>
      </c>
      <c r="D88" s="334">
        <v>373</v>
      </c>
      <c r="E88" s="334" t="s">
        <v>704</v>
      </c>
      <c r="F88" s="334">
        <v>21</v>
      </c>
      <c r="G88" s="370">
        <v>3494</v>
      </c>
      <c r="H88" s="334">
        <v>3252</v>
      </c>
      <c r="I88" s="334">
        <v>137</v>
      </c>
      <c r="J88" s="334" t="s">
        <v>704</v>
      </c>
      <c r="K88" s="334">
        <v>2</v>
      </c>
      <c r="L88" s="370">
        <v>3164</v>
      </c>
      <c r="M88" s="334">
        <v>2831</v>
      </c>
      <c r="N88" s="334">
        <v>236</v>
      </c>
      <c r="O88" s="334" t="s">
        <v>704</v>
      </c>
      <c r="P88" s="334">
        <v>19</v>
      </c>
      <c r="R88" s="167"/>
      <c r="S88" s="169"/>
      <c r="T88" s="168"/>
    </row>
    <row r="89" spans="1:20" s="39" customFormat="1" ht="14.25" customHeight="1">
      <c r="A89" s="83" t="s">
        <v>7</v>
      </c>
      <c r="B89" s="334">
        <v>6575</v>
      </c>
      <c r="C89" s="334">
        <v>4586</v>
      </c>
      <c r="D89" s="334">
        <v>1644</v>
      </c>
      <c r="E89" s="334">
        <v>2</v>
      </c>
      <c r="F89" s="334">
        <v>75</v>
      </c>
      <c r="G89" s="370">
        <v>3567</v>
      </c>
      <c r="H89" s="334">
        <v>2659</v>
      </c>
      <c r="I89" s="334">
        <v>687</v>
      </c>
      <c r="J89" s="334" t="s">
        <v>704</v>
      </c>
      <c r="K89" s="334">
        <v>17</v>
      </c>
      <c r="L89" s="370">
        <v>3008</v>
      </c>
      <c r="M89" s="334">
        <v>1927</v>
      </c>
      <c r="N89" s="334">
        <v>957</v>
      </c>
      <c r="O89" s="334">
        <v>2</v>
      </c>
      <c r="P89" s="334">
        <v>58</v>
      </c>
      <c r="R89" s="167"/>
      <c r="S89" s="169"/>
      <c r="T89" s="168"/>
    </row>
    <row r="90" spans="1:20" s="39" customFormat="1" ht="14.25" customHeight="1">
      <c r="A90" s="83" t="s">
        <v>8</v>
      </c>
      <c r="B90" s="334">
        <v>6755</v>
      </c>
      <c r="C90" s="334">
        <v>3046</v>
      </c>
      <c r="D90" s="334">
        <v>3210</v>
      </c>
      <c r="E90" s="334">
        <v>11</v>
      </c>
      <c r="F90" s="334">
        <v>197</v>
      </c>
      <c r="G90" s="370">
        <v>3562</v>
      </c>
      <c r="H90" s="334">
        <v>1843</v>
      </c>
      <c r="I90" s="334">
        <v>1428</v>
      </c>
      <c r="J90" s="334">
        <v>1</v>
      </c>
      <c r="K90" s="334">
        <v>72</v>
      </c>
      <c r="L90" s="370">
        <v>3193</v>
      </c>
      <c r="M90" s="334">
        <v>1203</v>
      </c>
      <c r="N90" s="334">
        <v>1782</v>
      </c>
      <c r="O90" s="334">
        <v>10</v>
      </c>
      <c r="P90" s="334">
        <v>125</v>
      </c>
      <c r="R90" s="167"/>
      <c r="S90" s="169"/>
      <c r="T90" s="168"/>
    </row>
    <row r="91" spans="1:20" s="39" customFormat="1" ht="14.25" customHeight="1">
      <c r="A91" s="83" t="s">
        <v>9</v>
      </c>
      <c r="B91" s="334">
        <v>8151</v>
      </c>
      <c r="C91" s="334">
        <v>2717</v>
      </c>
      <c r="D91" s="334">
        <v>4759</v>
      </c>
      <c r="E91" s="334">
        <v>10</v>
      </c>
      <c r="F91" s="334">
        <v>306</v>
      </c>
      <c r="G91" s="370">
        <v>4297</v>
      </c>
      <c r="H91" s="334">
        <v>1775</v>
      </c>
      <c r="I91" s="334">
        <v>2132</v>
      </c>
      <c r="J91" s="334">
        <v>1</v>
      </c>
      <c r="K91" s="334">
        <v>111</v>
      </c>
      <c r="L91" s="370">
        <v>3854</v>
      </c>
      <c r="M91" s="334">
        <v>942</v>
      </c>
      <c r="N91" s="334">
        <v>2627</v>
      </c>
      <c r="O91" s="334">
        <v>9</v>
      </c>
      <c r="P91" s="334">
        <v>195</v>
      </c>
      <c r="R91" s="167"/>
      <c r="S91" s="169"/>
      <c r="T91" s="168"/>
    </row>
    <row r="92" spans="1:19" s="39" customFormat="1" ht="14.25" customHeight="1">
      <c r="A92" s="83"/>
      <c r="B92" s="334"/>
      <c r="C92" s="334"/>
      <c r="D92" s="334"/>
      <c r="E92" s="334"/>
      <c r="F92" s="334"/>
      <c r="G92" s="370"/>
      <c r="H92" s="334"/>
      <c r="I92" s="334"/>
      <c r="J92" s="334"/>
      <c r="K92" s="334"/>
      <c r="L92" s="370"/>
      <c r="M92" s="334"/>
      <c r="N92" s="334"/>
      <c r="O92" s="334"/>
      <c r="P92" s="334"/>
      <c r="R92" s="167"/>
      <c r="S92" s="169"/>
    </row>
    <row r="93" spans="1:20" s="39" customFormat="1" ht="14.25" customHeight="1">
      <c r="A93" s="83" t="s">
        <v>10</v>
      </c>
      <c r="B93" s="334">
        <v>10557</v>
      </c>
      <c r="C93" s="334">
        <v>2867</v>
      </c>
      <c r="D93" s="334">
        <v>6638</v>
      </c>
      <c r="E93" s="334">
        <v>36</v>
      </c>
      <c r="F93" s="334">
        <v>571</v>
      </c>
      <c r="G93" s="370">
        <v>5581</v>
      </c>
      <c r="H93" s="334">
        <v>1928</v>
      </c>
      <c r="I93" s="334">
        <v>3099</v>
      </c>
      <c r="J93" s="334">
        <v>13</v>
      </c>
      <c r="K93" s="334">
        <v>208</v>
      </c>
      <c r="L93" s="370">
        <v>4976</v>
      </c>
      <c r="M93" s="334">
        <v>939</v>
      </c>
      <c r="N93" s="334">
        <v>3539</v>
      </c>
      <c r="O93" s="334">
        <v>23</v>
      </c>
      <c r="P93" s="334">
        <v>363</v>
      </c>
      <c r="R93" s="167"/>
      <c r="S93" s="169"/>
      <c r="T93" s="168"/>
    </row>
    <row r="94" spans="1:20" s="39" customFormat="1" ht="14.25" customHeight="1">
      <c r="A94" s="83" t="s">
        <v>11</v>
      </c>
      <c r="B94" s="334">
        <v>9863</v>
      </c>
      <c r="C94" s="334">
        <v>2126</v>
      </c>
      <c r="D94" s="334">
        <v>6616</v>
      </c>
      <c r="E94" s="334">
        <v>63</v>
      </c>
      <c r="F94" s="334">
        <v>642</v>
      </c>
      <c r="G94" s="370">
        <v>5182</v>
      </c>
      <c r="H94" s="334">
        <v>1453</v>
      </c>
      <c r="I94" s="334">
        <v>3158</v>
      </c>
      <c r="J94" s="334">
        <v>13</v>
      </c>
      <c r="K94" s="334">
        <v>249</v>
      </c>
      <c r="L94" s="370">
        <v>4681</v>
      </c>
      <c r="M94" s="334">
        <v>673</v>
      </c>
      <c r="N94" s="334">
        <v>3458</v>
      </c>
      <c r="O94" s="334">
        <v>50</v>
      </c>
      <c r="P94" s="334">
        <v>393</v>
      </c>
      <c r="R94" s="167"/>
      <c r="S94" s="169"/>
      <c r="T94" s="168"/>
    </row>
    <row r="95" spans="1:20" s="39" customFormat="1" ht="14.25" customHeight="1">
      <c r="A95" s="83" t="s">
        <v>12</v>
      </c>
      <c r="B95" s="334">
        <v>9218</v>
      </c>
      <c r="C95" s="334">
        <v>1582</v>
      </c>
      <c r="D95" s="334">
        <v>6597</v>
      </c>
      <c r="E95" s="334">
        <v>125</v>
      </c>
      <c r="F95" s="334">
        <v>613</v>
      </c>
      <c r="G95" s="370">
        <v>4822</v>
      </c>
      <c r="H95" s="334">
        <v>1137</v>
      </c>
      <c r="I95" s="334">
        <v>3152</v>
      </c>
      <c r="J95" s="334">
        <v>33</v>
      </c>
      <c r="K95" s="334">
        <v>271</v>
      </c>
      <c r="L95" s="370">
        <v>4396</v>
      </c>
      <c r="M95" s="334">
        <v>445</v>
      </c>
      <c r="N95" s="334">
        <v>3445</v>
      </c>
      <c r="O95" s="334">
        <v>92</v>
      </c>
      <c r="P95" s="334">
        <v>342</v>
      </c>
      <c r="R95" s="167"/>
      <c r="S95" s="169"/>
      <c r="T95" s="168"/>
    </row>
    <row r="96" spans="1:20" s="39" customFormat="1" ht="14.25" customHeight="1">
      <c r="A96" s="83" t="s">
        <v>13</v>
      </c>
      <c r="B96" s="334">
        <v>8473</v>
      </c>
      <c r="C96" s="334">
        <v>1159</v>
      </c>
      <c r="D96" s="334">
        <v>6312</v>
      </c>
      <c r="E96" s="334">
        <v>218</v>
      </c>
      <c r="F96" s="334">
        <v>547</v>
      </c>
      <c r="G96" s="370">
        <v>4419</v>
      </c>
      <c r="H96" s="334">
        <v>868</v>
      </c>
      <c r="I96" s="334">
        <v>3097</v>
      </c>
      <c r="J96" s="334">
        <v>54</v>
      </c>
      <c r="K96" s="334">
        <v>244</v>
      </c>
      <c r="L96" s="370">
        <v>4054</v>
      </c>
      <c r="M96" s="334">
        <v>291</v>
      </c>
      <c r="N96" s="334">
        <v>3215</v>
      </c>
      <c r="O96" s="334">
        <v>164</v>
      </c>
      <c r="P96" s="334">
        <v>303</v>
      </c>
      <c r="R96" s="167"/>
      <c r="S96" s="169"/>
      <c r="T96" s="168"/>
    </row>
    <row r="97" spans="1:20" s="39" customFormat="1" ht="14.25" customHeight="1">
      <c r="A97" s="83" t="s">
        <v>14</v>
      </c>
      <c r="B97" s="334">
        <v>9852</v>
      </c>
      <c r="C97" s="334">
        <v>1073</v>
      </c>
      <c r="D97" s="334">
        <v>7400</v>
      </c>
      <c r="E97" s="334">
        <v>451</v>
      </c>
      <c r="F97" s="334">
        <v>657</v>
      </c>
      <c r="G97" s="370">
        <v>5008</v>
      </c>
      <c r="H97" s="334">
        <v>779</v>
      </c>
      <c r="I97" s="334">
        <v>3678</v>
      </c>
      <c r="J97" s="334">
        <v>101</v>
      </c>
      <c r="K97" s="334">
        <v>271</v>
      </c>
      <c r="L97" s="370">
        <v>4844</v>
      </c>
      <c r="M97" s="334">
        <v>294</v>
      </c>
      <c r="N97" s="334">
        <v>3722</v>
      </c>
      <c r="O97" s="334">
        <v>350</v>
      </c>
      <c r="P97" s="334">
        <v>386</v>
      </c>
      <c r="R97" s="167"/>
      <c r="S97" s="169"/>
      <c r="T97" s="168"/>
    </row>
    <row r="98" spans="1:19" s="39" customFormat="1" ht="14.25" customHeight="1">
      <c r="A98" s="83"/>
      <c r="B98" s="334"/>
      <c r="C98" s="334"/>
      <c r="D98" s="334"/>
      <c r="E98" s="334"/>
      <c r="F98" s="334"/>
      <c r="G98" s="370"/>
      <c r="H98" s="334"/>
      <c r="I98" s="334"/>
      <c r="J98" s="334"/>
      <c r="K98" s="334"/>
      <c r="L98" s="370"/>
      <c r="M98" s="334"/>
      <c r="N98" s="334"/>
      <c r="O98" s="334"/>
      <c r="P98" s="334"/>
      <c r="R98" s="167"/>
      <c r="S98" s="169"/>
    </row>
    <row r="99" spans="1:20" s="39" customFormat="1" ht="14.25" customHeight="1">
      <c r="A99" s="83" t="s">
        <v>15</v>
      </c>
      <c r="B99" s="334">
        <v>11249</v>
      </c>
      <c r="C99" s="334">
        <v>976</v>
      </c>
      <c r="D99" s="334">
        <v>8444</v>
      </c>
      <c r="E99" s="334">
        <v>833</v>
      </c>
      <c r="F99" s="334">
        <v>737</v>
      </c>
      <c r="G99" s="370">
        <v>5489</v>
      </c>
      <c r="H99" s="334">
        <v>654</v>
      </c>
      <c r="I99" s="334">
        <v>4165</v>
      </c>
      <c r="J99" s="334">
        <v>195</v>
      </c>
      <c r="K99" s="334">
        <v>322</v>
      </c>
      <c r="L99" s="370">
        <v>5760</v>
      </c>
      <c r="M99" s="334">
        <v>322</v>
      </c>
      <c r="N99" s="334">
        <v>4279</v>
      </c>
      <c r="O99" s="334">
        <v>638</v>
      </c>
      <c r="P99" s="334">
        <v>415</v>
      </c>
      <c r="R99" s="167"/>
      <c r="S99" s="169"/>
      <c r="T99" s="168"/>
    </row>
    <row r="100" spans="1:20" s="39" customFormat="1" ht="14.25" customHeight="1">
      <c r="A100" s="83" t="s">
        <v>16</v>
      </c>
      <c r="B100" s="334">
        <v>9443</v>
      </c>
      <c r="C100" s="334">
        <v>636</v>
      </c>
      <c r="D100" s="334">
        <v>6774</v>
      </c>
      <c r="E100" s="334">
        <v>1227</v>
      </c>
      <c r="F100" s="334">
        <v>548</v>
      </c>
      <c r="G100" s="370">
        <v>4603</v>
      </c>
      <c r="H100" s="334">
        <v>398</v>
      </c>
      <c r="I100" s="334">
        <v>3605</v>
      </c>
      <c r="J100" s="334">
        <v>258</v>
      </c>
      <c r="K100" s="334">
        <v>218</v>
      </c>
      <c r="L100" s="370">
        <v>4840</v>
      </c>
      <c r="M100" s="334">
        <v>238</v>
      </c>
      <c r="N100" s="334">
        <v>3169</v>
      </c>
      <c r="O100" s="334">
        <v>969</v>
      </c>
      <c r="P100" s="334">
        <v>330</v>
      </c>
      <c r="R100" s="167"/>
      <c r="S100" s="169"/>
      <c r="T100" s="168"/>
    </row>
    <row r="101" spans="1:20" s="39" customFormat="1" ht="14.25" customHeight="1">
      <c r="A101" s="83" t="s">
        <v>17</v>
      </c>
      <c r="B101" s="334">
        <v>7051</v>
      </c>
      <c r="C101" s="334">
        <v>422</v>
      </c>
      <c r="D101" s="334">
        <v>4491</v>
      </c>
      <c r="E101" s="334">
        <v>1511</v>
      </c>
      <c r="F101" s="334">
        <v>323</v>
      </c>
      <c r="G101" s="370">
        <v>3344</v>
      </c>
      <c r="H101" s="334">
        <v>216</v>
      </c>
      <c r="I101" s="334">
        <v>2573</v>
      </c>
      <c r="J101" s="334">
        <v>294</v>
      </c>
      <c r="K101" s="334">
        <v>141</v>
      </c>
      <c r="L101" s="370">
        <v>3707</v>
      </c>
      <c r="M101" s="334">
        <v>206</v>
      </c>
      <c r="N101" s="334">
        <v>1918</v>
      </c>
      <c r="O101" s="334">
        <v>1217</v>
      </c>
      <c r="P101" s="334">
        <v>182</v>
      </c>
      <c r="R101" s="167"/>
      <c r="S101" s="169"/>
      <c r="T101" s="168"/>
    </row>
    <row r="102" spans="1:20" s="39" customFormat="1" ht="14.25" customHeight="1">
      <c r="A102" s="83" t="s">
        <v>18</v>
      </c>
      <c r="B102" s="334">
        <v>5130</v>
      </c>
      <c r="C102" s="334">
        <v>300</v>
      </c>
      <c r="D102" s="334">
        <v>2549</v>
      </c>
      <c r="E102" s="334">
        <v>1716</v>
      </c>
      <c r="F102" s="334">
        <v>191</v>
      </c>
      <c r="G102" s="370">
        <v>2103</v>
      </c>
      <c r="H102" s="334">
        <v>96</v>
      </c>
      <c r="I102" s="334">
        <v>1539</v>
      </c>
      <c r="J102" s="334">
        <v>295</v>
      </c>
      <c r="K102" s="334">
        <v>72</v>
      </c>
      <c r="L102" s="370">
        <v>3027</v>
      </c>
      <c r="M102" s="334">
        <v>204</v>
      </c>
      <c r="N102" s="334">
        <v>1010</v>
      </c>
      <c r="O102" s="334">
        <v>1421</v>
      </c>
      <c r="P102" s="334">
        <v>119</v>
      </c>
      <c r="R102" s="167"/>
      <c r="S102" s="169"/>
      <c r="T102" s="168"/>
    </row>
    <row r="103" spans="1:20" s="39" customFormat="1" ht="14.25" customHeight="1">
      <c r="A103" s="83" t="s">
        <v>19</v>
      </c>
      <c r="B103" s="334">
        <v>3403</v>
      </c>
      <c r="C103" s="334">
        <v>213</v>
      </c>
      <c r="D103" s="334">
        <v>1059</v>
      </c>
      <c r="E103" s="334">
        <v>1629</v>
      </c>
      <c r="F103" s="334">
        <v>105</v>
      </c>
      <c r="G103" s="370">
        <v>1079</v>
      </c>
      <c r="H103" s="334">
        <v>40</v>
      </c>
      <c r="I103" s="334">
        <v>686</v>
      </c>
      <c r="J103" s="334">
        <v>252</v>
      </c>
      <c r="K103" s="334">
        <v>16</v>
      </c>
      <c r="L103" s="370">
        <v>2324</v>
      </c>
      <c r="M103" s="334">
        <v>173</v>
      </c>
      <c r="N103" s="334">
        <v>373</v>
      </c>
      <c r="O103" s="334">
        <v>1377</v>
      </c>
      <c r="P103" s="334">
        <v>89</v>
      </c>
      <c r="R103" s="167"/>
      <c r="S103" s="169"/>
      <c r="T103" s="168"/>
    </row>
    <row r="104" spans="1:19" s="39" customFormat="1" ht="14.25" customHeight="1">
      <c r="A104" s="83"/>
      <c r="B104" s="334"/>
      <c r="C104" s="334"/>
      <c r="D104" s="334"/>
      <c r="E104" s="334"/>
      <c r="F104" s="334"/>
      <c r="G104" s="370"/>
      <c r="H104" s="334"/>
      <c r="I104" s="334"/>
      <c r="J104" s="334"/>
      <c r="K104" s="334"/>
      <c r="L104" s="370"/>
      <c r="M104" s="334"/>
      <c r="N104" s="334"/>
      <c r="O104" s="334"/>
      <c r="P104" s="334"/>
      <c r="R104" s="167"/>
      <c r="S104" s="169"/>
    </row>
    <row r="105" spans="1:20" s="39" customFormat="1" ht="14.25" customHeight="1">
      <c r="A105" s="83" t="s">
        <v>20</v>
      </c>
      <c r="B105" s="334">
        <v>1707</v>
      </c>
      <c r="C105" s="335">
        <v>101</v>
      </c>
      <c r="D105" s="335">
        <v>240</v>
      </c>
      <c r="E105" s="335">
        <v>940</v>
      </c>
      <c r="F105" s="335">
        <v>42</v>
      </c>
      <c r="G105" s="370">
        <v>371</v>
      </c>
      <c r="H105" s="334">
        <v>5</v>
      </c>
      <c r="I105" s="334">
        <v>174</v>
      </c>
      <c r="J105" s="334">
        <v>115</v>
      </c>
      <c r="K105" s="334">
        <v>5</v>
      </c>
      <c r="L105" s="370">
        <v>1336</v>
      </c>
      <c r="M105" s="334">
        <v>96</v>
      </c>
      <c r="N105" s="334">
        <v>66</v>
      </c>
      <c r="O105" s="334">
        <v>825</v>
      </c>
      <c r="P105" s="334">
        <v>37</v>
      </c>
      <c r="R105" s="167"/>
      <c r="S105" s="169"/>
      <c r="T105" s="168"/>
    </row>
    <row r="106" spans="1:20" s="39" customFormat="1" ht="14.25" customHeight="1">
      <c r="A106" s="83" t="s">
        <v>21</v>
      </c>
      <c r="B106" s="334">
        <v>569</v>
      </c>
      <c r="C106" s="335">
        <v>28</v>
      </c>
      <c r="D106" s="335">
        <v>29</v>
      </c>
      <c r="E106" s="335">
        <v>343</v>
      </c>
      <c r="F106" s="335">
        <v>16</v>
      </c>
      <c r="G106" s="370">
        <v>73</v>
      </c>
      <c r="H106" s="334">
        <v>3</v>
      </c>
      <c r="I106" s="334">
        <v>18</v>
      </c>
      <c r="J106" s="334">
        <v>28</v>
      </c>
      <c r="K106" s="334">
        <v>1</v>
      </c>
      <c r="L106" s="370">
        <v>496</v>
      </c>
      <c r="M106" s="334">
        <v>25</v>
      </c>
      <c r="N106" s="334">
        <v>11</v>
      </c>
      <c r="O106" s="334">
        <v>315</v>
      </c>
      <c r="P106" s="334">
        <v>15</v>
      </c>
      <c r="R106" s="167"/>
      <c r="S106" s="169"/>
      <c r="T106" s="168"/>
    </row>
    <row r="107" spans="1:20" s="39" customFormat="1" ht="14.25" customHeight="1">
      <c r="A107" s="84" t="s">
        <v>42</v>
      </c>
      <c r="B107" s="336">
        <v>108</v>
      </c>
      <c r="C107" s="337">
        <v>4</v>
      </c>
      <c r="D107" s="337">
        <v>6</v>
      </c>
      <c r="E107" s="337">
        <v>66</v>
      </c>
      <c r="F107" s="337">
        <v>1</v>
      </c>
      <c r="G107" s="336">
        <v>16</v>
      </c>
      <c r="H107" s="337" t="s">
        <v>704</v>
      </c>
      <c r="I107" s="337">
        <v>3</v>
      </c>
      <c r="J107" s="337">
        <v>9</v>
      </c>
      <c r="K107" s="337" t="s">
        <v>704</v>
      </c>
      <c r="L107" s="336">
        <v>92</v>
      </c>
      <c r="M107" s="337">
        <v>4</v>
      </c>
      <c r="N107" s="337">
        <v>3</v>
      </c>
      <c r="O107" s="337">
        <v>57</v>
      </c>
      <c r="P107" s="337">
        <v>1</v>
      </c>
      <c r="R107" s="167"/>
      <c r="S107" s="169"/>
      <c r="T107" s="168"/>
    </row>
    <row r="108" ht="14.25" customHeight="1">
      <c r="A108" s="2" t="s">
        <v>281</v>
      </c>
    </row>
    <row r="109" ht="14.25" customHeight="1">
      <c r="A109" s="2" t="s">
        <v>401</v>
      </c>
    </row>
    <row r="112" spans="1:28" s="39" customFormat="1" ht="14.25" customHeight="1">
      <c r="A112" s="818" t="s">
        <v>402</v>
      </c>
      <c r="B112" s="818"/>
      <c r="C112" s="818"/>
      <c r="D112" s="818"/>
      <c r="E112" s="818"/>
      <c r="F112" s="818"/>
      <c r="G112" s="818"/>
      <c r="H112" s="818"/>
      <c r="I112" s="818"/>
      <c r="J112" s="818"/>
      <c r="K112" s="818"/>
      <c r="L112" s="818"/>
      <c r="M112" s="818"/>
      <c r="N112" s="818"/>
      <c r="O112" s="818"/>
      <c r="P112" s="818"/>
      <c r="Q112" s="818"/>
      <c r="R112" s="81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16" ht="14.25" customHeight="1">
      <c r="A113" s="829"/>
      <c r="B113" s="829"/>
      <c r="C113" s="829"/>
      <c r="D113" s="829"/>
      <c r="E113" s="829"/>
      <c r="F113" s="829"/>
      <c r="G113" s="829"/>
      <c r="H113" s="829"/>
      <c r="I113" s="829"/>
      <c r="J113" s="829"/>
      <c r="K113" s="829"/>
      <c r="L113" s="829"/>
      <c r="M113" s="829"/>
      <c r="N113" s="829"/>
      <c r="O113" s="829"/>
      <c r="P113" s="829"/>
    </row>
    <row r="114" spans="1:20" ht="14.25" customHeight="1">
      <c r="A114" s="735" t="s">
        <v>246</v>
      </c>
      <c r="B114" s="735"/>
      <c r="C114" s="836" t="s">
        <v>703</v>
      </c>
      <c r="D114" s="837"/>
      <c r="E114" s="838"/>
      <c r="F114" s="828" t="s">
        <v>214</v>
      </c>
      <c r="G114" s="828"/>
      <c r="H114" s="836"/>
      <c r="I114" s="734" t="s">
        <v>246</v>
      </c>
      <c r="J114" s="736"/>
      <c r="K114" s="836" t="s">
        <v>714</v>
      </c>
      <c r="L114" s="837"/>
      <c r="M114" s="837"/>
      <c r="N114" s="839" t="s">
        <v>715</v>
      </c>
      <c r="O114" s="840"/>
      <c r="P114" s="840"/>
      <c r="Q114" s="840"/>
      <c r="R114" s="71"/>
      <c r="S114" s="71"/>
      <c r="T114" s="71"/>
    </row>
    <row r="115" spans="1:20" ht="14.25" customHeight="1">
      <c r="A115" s="745"/>
      <c r="B115" s="745"/>
      <c r="C115" s="847" t="s">
        <v>226</v>
      </c>
      <c r="D115" s="847" t="s">
        <v>30</v>
      </c>
      <c r="E115" s="847" t="s">
        <v>31</v>
      </c>
      <c r="F115" s="776" t="s">
        <v>226</v>
      </c>
      <c r="G115" s="776" t="s">
        <v>30</v>
      </c>
      <c r="H115" s="666" t="s">
        <v>31</v>
      </c>
      <c r="I115" s="781"/>
      <c r="J115" s="769"/>
      <c r="K115" s="848" t="s">
        <v>226</v>
      </c>
      <c r="L115" s="848" t="s">
        <v>30</v>
      </c>
      <c r="M115" s="849" t="s">
        <v>31</v>
      </c>
      <c r="N115" s="776" t="s">
        <v>226</v>
      </c>
      <c r="O115" s="776" t="s">
        <v>30</v>
      </c>
      <c r="P115" s="776" t="s">
        <v>31</v>
      </c>
      <c r="Q115" s="734" t="s">
        <v>202</v>
      </c>
      <c r="R115" s="751"/>
      <c r="S115" s="751"/>
      <c r="T115" s="745"/>
    </row>
    <row r="116" spans="1:26" ht="14.25" customHeight="1">
      <c r="A116" s="738"/>
      <c r="B116" s="738"/>
      <c r="C116" s="848"/>
      <c r="D116" s="848"/>
      <c r="E116" s="848"/>
      <c r="F116" s="776"/>
      <c r="G116" s="776"/>
      <c r="H116" s="666"/>
      <c r="I116" s="737"/>
      <c r="J116" s="739"/>
      <c r="K116" s="776"/>
      <c r="L116" s="776"/>
      <c r="M116" s="668"/>
      <c r="N116" s="776"/>
      <c r="O116" s="776"/>
      <c r="P116" s="776"/>
      <c r="Q116" s="737"/>
      <c r="R116" s="751"/>
      <c r="S116" s="751"/>
      <c r="T116" s="745"/>
      <c r="V116" s="39"/>
      <c r="W116" s="39"/>
      <c r="X116" s="39"/>
      <c r="Y116" s="39"/>
      <c r="Z116" s="39"/>
    </row>
    <row r="117" spans="1:26" ht="14.25" customHeight="1">
      <c r="A117" s="49"/>
      <c r="B117" s="50"/>
      <c r="C117" s="5"/>
      <c r="D117" s="5"/>
      <c r="E117" s="5"/>
      <c r="F117" s="55"/>
      <c r="G117" s="5"/>
      <c r="H117" s="140"/>
      <c r="I117" s="129"/>
      <c r="J117" s="50"/>
      <c r="K117" s="55"/>
      <c r="L117" s="35"/>
      <c r="M117" s="35"/>
      <c r="N117" s="55"/>
      <c r="O117" s="49"/>
      <c r="P117" s="49"/>
      <c r="Q117" s="35"/>
      <c r="R117" s="36"/>
      <c r="S117" s="36"/>
      <c r="T117" s="36"/>
      <c r="V117" s="39"/>
      <c r="W117" s="39"/>
      <c r="X117" s="39"/>
      <c r="Y117" s="39"/>
      <c r="Z117" s="39"/>
    </row>
    <row r="118" spans="1:26" ht="14.25" customHeight="1">
      <c r="A118" s="843" t="s">
        <v>226</v>
      </c>
      <c r="B118" s="783"/>
      <c r="C118" s="88">
        <f aca="true" t="shared" si="1" ref="C118:H118">C120+C126+C133+C149</f>
        <v>69971</v>
      </c>
      <c r="D118" s="88">
        <f t="shared" si="1"/>
        <v>43450</v>
      </c>
      <c r="E118" s="649">
        <f t="shared" si="1"/>
        <v>26521</v>
      </c>
      <c r="F118" s="88">
        <f t="shared" si="1"/>
        <v>69156</v>
      </c>
      <c r="G118" s="88">
        <f t="shared" si="1"/>
        <v>41904</v>
      </c>
      <c r="H118" s="88">
        <f t="shared" si="1"/>
        <v>27252</v>
      </c>
      <c r="I118" s="782" t="s">
        <v>226</v>
      </c>
      <c r="J118" s="783"/>
      <c r="K118" s="347">
        <f aca="true" t="shared" si="2" ref="K118:P118">K120+K126+K133+K155</f>
        <v>60877</v>
      </c>
      <c r="L118" s="348">
        <f t="shared" si="2"/>
        <v>36038</v>
      </c>
      <c r="M118" s="348">
        <f t="shared" si="2"/>
        <v>24839</v>
      </c>
      <c r="N118" s="349">
        <f t="shared" si="2"/>
        <v>59533</v>
      </c>
      <c r="O118" s="363">
        <f t="shared" si="2"/>
        <v>34649</v>
      </c>
      <c r="P118" s="363">
        <f t="shared" si="2"/>
        <v>24884</v>
      </c>
      <c r="Q118" s="342">
        <f>SUM(Q120:Q156)</f>
        <v>100</v>
      </c>
      <c r="R118" s="88"/>
      <c r="S118" s="88"/>
      <c r="T118" s="338"/>
      <c r="V118" s="167"/>
      <c r="W118" s="167"/>
      <c r="X118" s="167"/>
      <c r="Y118" s="39"/>
      <c r="Z118" s="39"/>
    </row>
    <row r="119" spans="1:26" ht="14.25" customHeight="1">
      <c r="A119" s="16"/>
      <c r="B119" s="23"/>
      <c r="C119" s="86"/>
      <c r="D119" s="86"/>
      <c r="E119" s="86"/>
      <c r="F119" s="103"/>
      <c r="G119" s="86"/>
      <c r="H119" s="86"/>
      <c r="I119" s="127"/>
      <c r="J119" s="23"/>
      <c r="K119" s="350"/>
      <c r="L119" s="351"/>
      <c r="M119" s="351"/>
      <c r="N119" s="352"/>
      <c r="O119" s="364"/>
      <c r="P119" s="364"/>
      <c r="Q119" s="343"/>
      <c r="R119" s="86"/>
      <c r="S119" s="86"/>
      <c r="T119" s="339"/>
      <c r="V119" s="167"/>
      <c r="W119" s="167"/>
      <c r="X119" s="167"/>
      <c r="Y119" s="39"/>
      <c r="Z119" s="39"/>
    </row>
    <row r="120" spans="1:26" ht="14.25" customHeight="1">
      <c r="A120" s="843" t="s">
        <v>403</v>
      </c>
      <c r="B120" s="783"/>
      <c r="C120" s="88">
        <f aca="true" t="shared" si="3" ref="C120:H120">C122+C123+C124</f>
        <v>762</v>
      </c>
      <c r="D120" s="88">
        <f t="shared" si="3"/>
        <v>514</v>
      </c>
      <c r="E120" s="649">
        <f t="shared" si="3"/>
        <v>248</v>
      </c>
      <c r="F120" s="88">
        <f t="shared" si="3"/>
        <v>799</v>
      </c>
      <c r="G120" s="88">
        <f t="shared" si="3"/>
        <v>562</v>
      </c>
      <c r="H120" s="88">
        <f t="shared" si="3"/>
        <v>237</v>
      </c>
      <c r="I120" s="782" t="s">
        <v>403</v>
      </c>
      <c r="J120" s="783"/>
      <c r="K120" s="347">
        <f aca="true" t="shared" si="4" ref="K120:P120">SUM(K122:K124)</f>
        <v>610</v>
      </c>
      <c r="L120" s="348">
        <f t="shared" si="4"/>
        <v>446</v>
      </c>
      <c r="M120" s="348">
        <f t="shared" si="4"/>
        <v>164</v>
      </c>
      <c r="N120" s="349">
        <f t="shared" si="4"/>
        <v>636</v>
      </c>
      <c r="O120" s="363">
        <f t="shared" si="4"/>
        <v>455</v>
      </c>
      <c r="P120" s="363">
        <f t="shared" si="4"/>
        <v>181</v>
      </c>
      <c r="Q120" s="342">
        <v>1.07</v>
      </c>
      <c r="R120" s="88"/>
      <c r="S120" s="88"/>
      <c r="T120" s="338"/>
      <c r="V120" s="167"/>
      <c r="W120" s="167"/>
      <c r="X120" s="167"/>
      <c r="Y120" s="39"/>
      <c r="Z120" s="39"/>
    </row>
    <row r="121" spans="1:26" ht="14.25" customHeight="1">
      <c r="A121" s="16"/>
      <c r="B121" s="23"/>
      <c r="C121" s="86"/>
      <c r="D121" s="86"/>
      <c r="E121" s="86"/>
      <c r="F121" s="103"/>
      <c r="G121" s="86"/>
      <c r="H121" s="86"/>
      <c r="I121" s="127"/>
      <c r="J121" s="23"/>
      <c r="K121" s="350"/>
      <c r="L121" s="351"/>
      <c r="M121" s="351"/>
      <c r="N121" s="352"/>
      <c r="O121" s="364"/>
      <c r="P121" s="364"/>
      <c r="Q121" s="343"/>
      <c r="R121" s="86"/>
      <c r="S121" s="86"/>
      <c r="T121" s="339"/>
      <c r="V121" s="39"/>
      <c r="W121" s="39"/>
      <c r="X121" s="39"/>
      <c r="Y121" s="39"/>
      <c r="Z121" s="39"/>
    </row>
    <row r="122" spans="1:26" ht="14.25" customHeight="1">
      <c r="A122" s="745" t="s">
        <v>404</v>
      </c>
      <c r="B122" s="769"/>
      <c r="C122" s="86">
        <v>713</v>
      </c>
      <c r="D122" s="86">
        <v>471</v>
      </c>
      <c r="E122" s="86">
        <v>242</v>
      </c>
      <c r="F122" s="103">
        <v>758</v>
      </c>
      <c r="G122" s="86">
        <v>528</v>
      </c>
      <c r="H122" s="86">
        <v>230</v>
      </c>
      <c r="I122" s="781" t="s">
        <v>404</v>
      </c>
      <c r="J122" s="769"/>
      <c r="K122" s="350">
        <v>542</v>
      </c>
      <c r="L122" s="351">
        <v>387</v>
      </c>
      <c r="M122" s="351">
        <v>155</v>
      </c>
      <c r="N122" s="352">
        <v>573</v>
      </c>
      <c r="O122" s="364">
        <v>398</v>
      </c>
      <c r="P122" s="364">
        <v>175</v>
      </c>
      <c r="Q122" s="343"/>
      <c r="R122" s="86"/>
      <c r="S122" s="86"/>
      <c r="T122" s="339"/>
      <c r="V122" s="167"/>
      <c r="W122" s="167"/>
      <c r="X122" s="167"/>
      <c r="Y122" s="39"/>
      <c r="Z122" s="39"/>
    </row>
    <row r="123" spans="1:26" ht="14.25" customHeight="1">
      <c r="A123" s="745" t="s">
        <v>405</v>
      </c>
      <c r="B123" s="769"/>
      <c r="C123" s="86">
        <v>48</v>
      </c>
      <c r="D123" s="86">
        <v>42</v>
      </c>
      <c r="E123" s="86">
        <v>6</v>
      </c>
      <c r="F123" s="103">
        <v>36</v>
      </c>
      <c r="G123" s="86">
        <v>30</v>
      </c>
      <c r="H123" s="86">
        <v>6</v>
      </c>
      <c r="I123" s="781" t="s">
        <v>405</v>
      </c>
      <c r="J123" s="769"/>
      <c r="K123" s="350">
        <v>66</v>
      </c>
      <c r="L123" s="351">
        <v>58</v>
      </c>
      <c r="M123" s="351">
        <v>8</v>
      </c>
      <c r="N123" s="352">
        <v>61</v>
      </c>
      <c r="O123" s="364">
        <v>55</v>
      </c>
      <c r="P123" s="364">
        <v>6</v>
      </c>
      <c r="Q123" s="343"/>
      <c r="R123" s="86"/>
      <c r="S123" s="86"/>
      <c r="T123" s="339"/>
      <c r="V123" s="39"/>
      <c r="W123" s="39"/>
      <c r="X123" s="39"/>
      <c r="Y123" s="39"/>
      <c r="Z123" s="39"/>
    </row>
    <row r="124" spans="1:26" ht="14.25" customHeight="1">
      <c r="A124" s="745" t="s">
        <v>406</v>
      </c>
      <c r="B124" s="769"/>
      <c r="C124" s="86">
        <v>1</v>
      </c>
      <c r="D124" s="86">
        <v>1</v>
      </c>
      <c r="E124" s="86">
        <v>0</v>
      </c>
      <c r="F124" s="103">
        <v>5</v>
      </c>
      <c r="G124" s="86">
        <v>4</v>
      </c>
      <c r="H124" s="86">
        <v>1</v>
      </c>
      <c r="I124" s="781" t="s">
        <v>406</v>
      </c>
      <c r="J124" s="769"/>
      <c r="K124" s="350">
        <v>2</v>
      </c>
      <c r="L124" s="351">
        <v>1</v>
      </c>
      <c r="M124" s="351">
        <v>1</v>
      </c>
      <c r="N124" s="352">
        <v>2</v>
      </c>
      <c r="O124" s="364">
        <v>2</v>
      </c>
      <c r="P124" s="364" t="s">
        <v>716</v>
      </c>
      <c r="Q124" s="343"/>
      <c r="R124" s="86"/>
      <c r="S124" s="86"/>
      <c r="T124" s="339"/>
      <c r="V124" s="167"/>
      <c r="W124" s="167"/>
      <c r="X124" s="167"/>
      <c r="Y124" s="39"/>
      <c r="Z124" s="39"/>
    </row>
    <row r="125" spans="1:26" ht="14.25" customHeight="1">
      <c r="A125" s="16"/>
      <c r="B125" s="23"/>
      <c r="C125" s="86"/>
      <c r="D125" s="86"/>
      <c r="E125" s="86"/>
      <c r="F125" s="103"/>
      <c r="G125" s="86"/>
      <c r="H125" s="86"/>
      <c r="I125" s="127"/>
      <c r="J125" s="23"/>
      <c r="K125" s="350"/>
      <c r="L125" s="351"/>
      <c r="M125" s="351"/>
      <c r="N125" s="350"/>
      <c r="O125" s="366"/>
      <c r="P125" s="366"/>
      <c r="Q125" s="343"/>
      <c r="R125" s="86"/>
      <c r="S125" s="86"/>
      <c r="T125" s="339"/>
      <c r="V125" s="167"/>
      <c r="W125" s="167"/>
      <c r="X125" s="167"/>
      <c r="Y125" s="39"/>
      <c r="Z125" s="39"/>
    </row>
    <row r="126" spans="1:26" ht="14.25" customHeight="1">
      <c r="A126" s="843" t="s">
        <v>407</v>
      </c>
      <c r="B126" s="783"/>
      <c r="C126" s="88">
        <f aca="true" t="shared" si="5" ref="C126:H126">SUM(C128:C131)</f>
        <v>24539</v>
      </c>
      <c r="D126" s="88">
        <f t="shared" si="5"/>
        <v>18454</v>
      </c>
      <c r="E126" s="88">
        <f t="shared" si="5"/>
        <v>6085</v>
      </c>
      <c r="F126" s="111">
        <f t="shared" si="5"/>
        <v>21403</v>
      </c>
      <c r="G126" s="88">
        <f t="shared" si="5"/>
        <v>16516</v>
      </c>
      <c r="H126" s="88">
        <f t="shared" si="5"/>
        <v>4887</v>
      </c>
      <c r="I126" s="782" t="s">
        <v>407</v>
      </c>
      <c r="J126" s="783"/>
      <c r="K126" s="347">
        <f aca="true" t="shared" si="6" ref="K126:P126">SUM(K128:K131)</f>
        <v>17328</v>
      </c>
      <c r="L126" s="348">
        <f t="shared" si="6"/>
        <v>13509</v>
      </c>
      <c r="M126" s="348">
        <f t="shared" si="6"/>
        <v>3819</v>
      </c>
      <c r="N126" s="349">
        <f t="shared" si="6"/>
        <v>15629</v>
      </c>
      <c r="O126" s="363">
        <f t="shared" si="6"/>
        <v>11986</v>
      </c>
      <c r="P126" s="363">
        <f t="shared" si="6"/>
        <v>3643</v>
      </c>
      <c r="Q126" s="342">
        <v>26.25</v>
      </c>
      <c r="R126" s="88"/>
      <c r="S126" s="88"/>
      <c r="T126" s="338"/>
      <c r="V126" s="167"/>
      <c r="W126" s="39"/>
      <c r="X126" s="39"/>
      <c r="Y126" s="39"/>
      <c r="Z126" s="39"/>
    </row>
    <row r="127" spans="1:26" ht="14.25" customHeight="1">
      <c r="A127" s="16"/>
      <c r="B127" s="23"/>
      <c r="C127" s="86"/>
      <c r="D127" s="86"/>
      <c r="E127" s="86"/>
      <c r="F127" s="103"/>
      <c r="G127" s="86"/>
      <c r="H127" s="86"/>
      <c r="I127" s="127"/>
      <c r="J127" s="23"/>
      <c r="K127" s="350"/>
      <c r="L127" s="351"/>
      <c r="M127" s="351"/>
      <c r="N127" s="352"/>
      <c r="O127" s="364"/>
      <c r="P127" s="364"/>
      <c r="Q127" s="343"/>
      <c r="R127" s="86"/>
      <c r="S127" s="86"/>
      <c r="T127" s="339"/>
      <c r="V127" s="167"/>
      <c r="W127" s="39"/>
      <c r="X127" s="39"/>
      <c r="Y127" s="39"/>
      <c r="Z127" s="39"/>
    </row>
    <row r="128" spans="1:26" ht="14.25" customHeight="1">
      <c r="A128" s="745" t="s">
        <v>408</v>
      </c>
      <c r="B128" s="769"/>
      <c r="C128" s="890">
        <v>109</v>
      </c>
      <c r="D128" s="788">
        <v>101</v>
      </c>
      <c r="E128" s="887">
        <v>8</v>
      </c>
      <c r="F128" s="890">
        <v>57</v>
      </c>
      <c r="G128" s="788">
        <v>54</v>
      </c>
      <c r="H128" s="887">
        <v>3</v>
      </c>
      <c r="I128" s="781" t="s">
        <v>602</v>
      </c>
      <c r="J128" s="769"/>
      <c r="K128" s="780">
        <v>48</v>
      </c>
      <c r="L128" s="779">
        <v>46</v>
      </c>
      <c r="M128" s="779">
        <v>2</v>
      </c>
      <c r="N128" s="777">
        <v>63</v>
      </c>
      <c r="O128" s="778">
        <v>57</v>
      </c>
      <c r="P128" s="778">
        <v>6</v>
      </c>
      <c r="Q128" s="793"/>
      <c r="R128" s="788"/>
      <c r="S128" s="788"/>
      <c r="T128" s="339"/>
      <c r="V128" s="167"/>
      <c r="W128" s="167"/>
      <c r="X128" s="167"/>
      <c r="Y128" s="39"/>
      <c r="Z128" s="39"/>
    </row>
    <row r="129" spans="1:26" ht="14.25" customHeight="1">
      <c r="A129" s="745"/>
      <c r="B129" s="769"/>
      <c r="C129" s="890"/>
      <c r="D129" s="788"/>
      <c r="E129" s="887"/>
      <c r="F129" s="890"/>
      <c r="G129" s="788"/>
      <c r="H129" s="887"/>
      <c r="I129" s="781"/>
      <c r="J129" s="769"/>
      <c r="K129" s="780"/>
      <c r="L129" s="779"/>
      <c r="M129" s="779"/>
      <c r="N129" s="777"/>
      <c r="O129" s="778"/>
      <c r="P129" s="778"/>
      <c r="Q129" s="793"/>
      <c r="R129" s="788"/>
      <c r="S129" s="788"/>
      <c r="T129" s="339"/>
      <c r="V129" s="39"/>
      <c r="W129" s="39"/>
      <c r="X129" s="39"/>
      <c r="Y129" s="39"/>
      <c r="Z129" s="39"/>
    </row>
    <row r="130" spans="1:26" ht="14.25" customHeight="1">
      <c r="A130" s="745" t="s">
        <v>409</v>
      </c>
      <c r="B130" s="769"/>
      <c r="C130" s="86">
        <v>5377</v>
      </c>
      <c r="D130" s="86">
        <v>4609</v>
      </c>
      <c r="E130" s="86">
        <v>768</v>
      </c>
      <c r="F130" s="103">
        <v>4939</v>
      </c>
      <c r="G130" s="86">
        <v>4238</v>
      </c>
      <c r="H130" s="86">
        <v>701</v>
      </c>
      <c r="I130" s="781" t="s">
        <v>409</v>
      </c>
      <c r="J130" s="769"/>
      <c r="K130" s="350">
        <v>4015</v>
      </c>
      <c r="L130" s="351">
        <v>3412</v>
      </c>
      <c r="M130" s="351">
        <v>603</v>
      </c>
      <c r="N130" s="352">
        <v>3745</v>
      </c>
      <c r="O130" s="364">
        <v>3143</v>
      </c>
      <c r="P130" s="364">
        <v>602</v>
      </c>
      <c r="Q130" s="343"/>
      <c r="R130" s="86"/>
      <c r="S130" s="86"/>
      <c r="T130" s="339"/>
      <c r="V130" s="167"/>
      <c r="W130" s="167"/>
      <c r="X130" s="167"/>
      <c r="Y130" s="39"/>
      <c r="Z130" s="39"/>
    </row>
    <row r="131" spans="1:26" ht="14.25" customHeight="1">
      <c r="A131" s="745" t="s">
        <v>410</v>
      </c>
      <c r="B131" s="769"/>
      <c r="C131" s="86">
        <v>19053</v>
      </c>
      <c r="D131" s="86">
        <v>13744</v>
      </c>
      <c r="E131" s="86">
        <v>5309</v>
      </c>
      <c r="F131" s="103">
        <v>16407</v>
      </c>
      <c r="G131" s="86">
        <v>12224</v>
      </c>
      <c r="H131" s="86">
        <v>4183</v>
      </c>
      <c r="I131" s="781" t="s">
        <v>410</v>
      </c>
      <c r="J131" s="769"/>
      <c r="K131" s="350">
        <v>13265</v>
      </c>
      <c r="L131" s="351">
        <v>10051</v>
      </c>
      <c r="M131" s="351">
        <v>3214</v>
      </c>
      <c r="N131" s="352">
        <v>11821</v>
      </c>
      <c r="O131" s="364">
        <v>8786</v>
      </c>
      <c r="P131" s="364">
        <v>3035</v>
      </c>
      <c r="Q131" s="343"/>
      <c r="R131" s="86"/>
      <c r="S131" s="86"/>
      <c r="T131" s="339"/>
      <c r="V131" s="167"/>
      <c r="W131" s="167"/>
      <c r="X131" s="167"/>
      <c r="Y131" s="39"/>
      <c r="Z131" s="39"/>
    </row>
    <row r="132" spans="2:26" ht="14.25" customHeight="1">
      <c r="B132" s="405"/>
      <c r="E132" s="405"/>
      <c r="I132" s="127"/>
      <c r="J132" s="23"/>
      <c r="K132" s="350"/>
      <c r="L132" s="351"/>
      <c r="M132" s="351"/>
      <c r="N132" s="347"/>
      <c r="O132" s="366"/>
      <c r="P132" s="366"/>
      <c r="Q132" s="343"/>
      <c r="R132" s="86"/>
      <c r="S132" s="86"/>
      <c r="T132" s="339"/>
      <c r="V132" s="167"/>
      <c r="W132" s="167"/>
      <c r="X132" s="167"/>
      <c r="Y132" s="39"/>
      <c r="Z132" s="39"/>
    </row>
    <row r="133" spans="1:26" ht="14.25" customHeight="1">
      <c r="A133" s="843" t="s">
        <v>411</v>
      </c>
      <c r="B133" s="783"/>
      <c r="C133" s="88">
        <f aca="true" t="shared" si="7" ref="C133:H133">SUM(C134:C147)</f>
        <v>43348</v>
      </c>
      <c r="D133" s="88">
        <f t="shared" si="7"/>
        <v>23723</v>
      </c>
      <c r="E133" s="88">
        <f t="shared" si="7"/>
        <v>19625</v>
      </c>
      <c r="F133" s="111">
        <f t="shared" si="7"/>
        <v>44861</v>
      </c>
      <c r="G133" s="88">
        <f t="shared" si="7"/>
        <v>23594</v>
      </c>
      <c r="H133" s="88">
        <f t="shared" si="7"/>
        <v>21267</v>
      </c>
      <c r="I133" s="782" t="s">
        <v>411</v>
      </c>
      <c r="J133" s="783"/>
      <c r="K133" s="347">
        <f aca="true" t="shared" si="8" ref="K133:P133">SUM(K135:K153)</f>
        <v>40567</v>
      </c>
      <c r="L133" s="348">
        <f t="shared" si="8"/>
        <v>20795</v>
      </c>
      <c r="M133" s="348">
        <f t="shared" si="8"/>
        <v>19772</v>
      </c>
      <c r="N133" s="349">
        <f t="shared" si="8"/>
        <v>39469</v>
      </c>
      <c r="O133" s="363">
        <f t="shared" si="8"/>
        <v>19860</v>
      </c>
      <c r="P133" s="363">
        <f t="shared" si="8"/>
        <v>19609</v>
      </c>
      <c r="Q133" s="342">
        <v>66.3</v>
      </c>
      <c r="R133" s="88"/>
      <c r="S133" s="88"/>
      <c r="T133" s="338"/>
      <c r="V133" s="167"/>
      <c r="W133" s="39"/>
      <c r="X133" s="39"/>
      <c r="Y133" s="39"/>
      <c r="Z133" s="39"/>
    </row>
    <row r="134" spans="1:26" ht="14.25" customHeight="1">
      <c r="A134" s="644"/>
      <c r="B134" s="645"/>
      <c r="C134" s="646"/>
      <c r="D134" s="647"/>
      <c r="E134" s="648"/>
      <c r="F134" s="646"/>
      <c r="G134" s="647"/>
      <c r="H134" s="648"/>
      <c r="I134" s="127"/>
      <c r="J134" s="23"/>
      <c r="K134" s="350"/>
      <c r="L134" s="351"/>
      <c r="M134" s="351"/>
      <c r="N134" s="352"/>
      <c r="O134" s="364"/>
      <c r="P134" s="364"/>
      <c r="Q134" s="343"/>
      <c r="R134" s="86"/>
      <c r="S134" s="86"/>
      <c r="T134" s="339"/>
      <c r="V134" s="167"/>
      <c r="W134" s="39"/>
      <c r="X134" s="39"/>
      <c r="Y134" s="39"/>
      <c r="Z134" s="39"/>
    </row>
    <row r="135" spans="1:26" ht="14.25" customHeight="1">
      <c r="A135" s="745" t="s">
        <v>359</v>
      </c>
      <c r="B135" s="769"/>
      <c r="C135" s="890">
        <v>517</v>
      </c>
      <c r="D135" s="788">
        <v>469</v>
      </c>
      <c r="E135" s="887">
        <v>48</v>
      </c>
      <c r="F135" s="890">
        <v>378</v>
      </c>
      <c r="G135" s="788">
        <v>345</v>
      </c>
      <c r="H135" s="887">
        <v>33</v>
      </c>
      <c r="I135" s="781" t="s">
        <v>359</v>
      </c>
      <c r="J135" s="769"/>
      <c r="K135" s="780">
        <v>358</v>
      </c>
      <c r="L135" s="779">
        <v>318</v>
      </c>
      <c r="M135" s="779">
        <v>40</v>
      </c>
      <c r="N135" s="777">
        <v>284</v>
      </c>
      <c r="O135" s="778">
        <v>249</v>
      </c>
      <c r="P135" s="778">
        <v>35</v>
      </c>
      <c r="Q135" s="793"/>
      <c r="R135" s="788"/>
      <c r="S135" s="788"/>
      <c r="T135" s="339"/>
      <c r="V135" s="167"/>
      <c r="W135" s="167"/>
      <c r="X135" s="167"/>
      <c r="Y135" s="39"/>
      <c r="Z135" s="39"/>
    </row>
    <row r="136" spans="1:26" ht="14.25" customHeight="1">
      <c r="A136" s="745"/>
      <c r="B136" s="769"/>
      <c r="C136" s="890"/>
      <c r="D136" s="788"/>
      <c r="E136" s="887"/>
      <c r="F136" s="890"/>
      <c r="G136" s="788"/>
      <c r="H136" s="887"/>
      <c r="I136" s="781"/>
      <c r="J136" s="769"/>
      <c r="K136" s="780"/>
      <c r="L136" s="779"/>
      <c r="M136" s="779"/>
      <c r="N136" s="777"/>
      <c r="O136" s="778"/>
      <c r="P136" s="778"/>
      <c r="Q136" s="793"/>
      <c r="R136" s="788"/>
      <c r="S136" s="788"/>
      <c r="T136" s="339"/>
      <c r="V136" s="39"/>
      <c r="W136" s="39"/>
      <c r="X136" s="39"/>
      <c r="Y136" s="39"/>
      <c r="Z136" s="39"/>
    </row>
    <row r="137" spans="1:26" ht="14.25" customHeight="1">
      <c r="A137" s="745" t="s">
        <v>360</v>
      </c>
      <c r="B137" s="769"/>
      <c r="C137" s="86"/>
      <c r="D137" s="86"/>
      <c r="E137" s="86"/>
      <c r="F137" s="103">
        <v>2319</v>
      </c>
      <c r="G137" s="86">
        <v>1857</v>
      </c>
      <c r="H137" s="86">
        <v>462</v>
      </c>
      <c r="I137" s="781" t="s">
        <v>360</v>
      </c>
      <c r="J137" s="769"/>
      <c r="K137" s="350">
        <v>1778</v>
      </c>
      <c r="L137" s="351">
        <v>1390</v>
      </c>
      <c r="M137" s="351">
        <v>388</v>
      </c>
      <c r="N137" s="352">
        <v>1656</v>
      </c>
      <c r="O137" s="364">
        <v>1297</v>
      </c>
      <c r="P137" s="364">
        <v>359</v>
      </c>
      <c r="Q137" s="343"/>
      <c r="R137" s="86"/>
      <c r="S137" s="86"/>
      <c r="T137" s="339"/>
      <c r="V137" s="167"/>
      <c r="W137" s="167"/>
      <c r="X137" s="167"/>
      <c r="Y137" s="39"/>
      <c r="Z137" s="39"/>
    </row>
    <row r="138" spans="1:26" ht="14.25" customHeight="1">
      <c r="A138" s="745" t="s">
        <v>361</v>
      </c>
      <c r="B138" s="769"/>
      <c r="C138" s="86">
        <v>3918</v>
      </c>
      <c r="D138" s="86">
        <v>3197</v>
      </c>
      <c r="E138" s="86">
        <v>721</v>
      </c>
      <c r="F138" s="103">
        <v>3265</v>
      </c>
      <c r="G138" s="86">
        <v>2733</v>
      </c>
      <c r="H138" s="86">
        <v>532</v>
      </c>
      <c r="I138" s="781" t="s">
        <v>603</v>
      </c>
      <c r="J138" s="769"/>
      <c r="K138" s="350">
        <v>3102</v>
      </c>
      <c r="L138" s="351">
        <v>2567</v>
      </c>
      <c r="M138" s="351">
        <v>535</v>
      </c>
      <c r="N138" s="352">
        <v>2934</v>
      </c>
      <c r="O138" s="364">
        <v>2355</v>
      </c>
      <c r="P138" s="364">
        <v>579</v>
      </c>
      <c r="Q138" s="343"/>
      <c r="R138" s="86"/>
      <c r="S138" s="86"/>
      <c r="T138" s="339"/>
      <c r="V138" s="167"/>
      <c r="W138" s="167"/>
      <c r="X138" s="167"/>
      <c r="Y138" s="39"/>
      <c r="Z138" s="39"/>
    </row>
    <row r="139" spans="1:26" ht="14.25" customHeight="1">
      <c r="A139" s="745" t="s">
        <v>362</v>
      </c>
      <c r="B139" s="769"/>
      <c r="C139" s="86">
        <v>13460</v>
      </c>
      <c r="D139" s="86">
        <v>6515</v>
      </c>
      <c r="E139" s="86">
        <v>6945</v>
      </c>
      <c r="F139" s="103">
        <v>11072</v>
      </c>
      <c r="G139" s="86">
        <v>5348</v>
      </c>
      <c r="H139" s="86">
        <v>5724</v>
      </c>
      <c r="I139" s="781" t="s">
        <v>362</v>
      </c>
      <c r="J139" s="769"/>
      <c r="K139" s="350">
        <v>8947</v>
      </c>
      <c r="L139" s="351">
        <v>4214</v>
      </c>
      <c r="M139" s="351">
        <v>4733</v>
      </c>
      <c r="N139" s="352">
        <v>8073</v>
      </c>
      <c r="O139" s="364">
        <v>3795</v>
      </c>
      <c r="P139" s="364">
        <v>4278</v>
      </c>
      <c r="Q139" s="343"/>
      <c r="R139" s="86"/>
      <c r="S139" s="86"/>
      <c r="T139" s="339"/>
      <c r="V139" s="167"/>
      <c r="W139" s="167"/>
      <c r="X139" s="167"/>
      <c r="Y139" s="39"/>
      <c r="Z139" s="39"/>
    </row>
    <row r="140" spans="1:26" ht="14.25" customHeight="1">
      <c r="A140" s="745" t="s">
        <v>412</v>
      </c>
      <c r="B140" s="769"/>
      <c r="C140" s="86">
        <v>1598</v>
      </c>
      <c r="D140" s="86">
        <v>780</v>
      </c>
      <c r="E140" s="86">
        <v>818</v>
      </c>
      <c r="F140" s="103">
        <v>1333</v>
      </c>
      <c r="G140" s="86">
        <v>610</v>
      </c>
      <c r="H140" s="86">
        <v>723</v>
      </c>
      <c r="I140" s="781" t="s">
        <v>604</v>
      </c>
      <c r="J140" s="769"/>
      <c r="K140" s="350">
        <v>1158</v>
      </c>
      <c r="L140" s="351">
        <v>521</v>
      </c>
      <c r="M140" s="351">
        <v>637</v>
      </c>
      <c r="N140" s="352">
        <v>997</v>
      </c>
      <c r="O140" s="364">
        <v>431</v>
      </c>
      <c r="P140" s="364">
        <v>566</v>
      </c>
      <c r="Q140" s="343"/>
      <c r="R140" s="86"/>
      <c r="S140" s="86"/>
      <c r="T140" s="339"/>
      <c r="V140" s="167"/>
      <c r="W140" s="167"/>
      <c r="X140" s="167"/>
      <c r="Y140" s="39"/>
      <c r="Z140" s="39"/>
    </row>
    <row r="141" spans="1:26" ht="14.25" customHeight="1">
      <c r="A141" s="745" t="s">
        <v>413</v>
      </c>
      <c r="B141" s="769"/>
      <c r="C141" s="86">
        <v>861</v>
      </c>
      <c r="D141" s="86">
        <v>561</v>
      </c>
      <c r="E141" s="86">
        <v>300</v>
      </c>
      <c r="F141" s="103">
        <v>900</v>
      </c>
      <c r="G141" s="86">
        <v>570</v>
      </c>
      <c r="H141" s="86">
        <v>330</v>
      </c>
      <c r="I141" s="781" t="s">
        <v>605</v>
      </c>
      <c r="J141" s="769"/>
      <c r="K141" s="350">
        <v>1028</v>
      </c>
      <c r="L141" s="351">
        <v>642</v>
      </c>
      <c r="M141" s="351">
        <v>386</v>
      </c>
      <c r="N141" s="353">
        <v>1143</v>
      </c>
      <c r="O141" s="364">
        <v>729</v>
      </c>
      <c r="P141" s="364">
        <v>414</v>
      </c>
      <c r="Q141" s="343"/>
      <c r="R141" s="86"/>
      <c r="S141" s="86"/>
      <c r="T141" s="18"/>
      <c r="V141" s="167"/>
      <c r="W141" s="167"/>
      <c r="X141" s="167"/>
      <c r="Y141" s="39"/>
      <c r="Z141" s="39"/>
    </row>
    <row r="142" spans="1:26" ht="14.25" customHeight="1">
      <c r="A142" s="841" t="s">
        <v>365</v>
      </c>
      <c r="B142" s="842"/>
      <c r="F142" s="103">
        <v>2971</v>
      </c>
      <c r="G142" s="90">
        <v>1163</v>
      </c>
      <c r="H142" s="104">
        <v>1808</v>
      </c>
      <c r="I142" s="784" t="s">
        <v>606</v>
      </c>
      <c r="J142" s="785"/>
      <c r="K142" s="780">
        <v>1770</v>
      </c>
      <c r="L142" s="779">
        <v>1211</v>
      </c>
      <c r="M142" s="779">
        <v>559</v>
      </c>
      <c r="N142" s="777">
        <v>1802</v>
      </c>
      <c r="O142" s="778">
        <v>1212</v>
      </c>
      <c r="P142" s="778">
        <v>590</v>
      </c>
      <c r="Q142" s="793"/>
      <c r="R142" s="788"/>
      <c r="S142" s="788"/>
      <c r="T142" s="18"/>
      <c r="V142" s="167"/>
      <c r="W142" s="167"/>
      <c r="X142" s="167"/>
      <c r="Y142" s="39"/>
      <c r="Z142" s="39"/>
    </row>
    <row r="143" spans="1:26" ht="14.25" customHeight="1">
      <c r="A143" s="841" t="s">
        <v>363</v>
      </c>
      <c r="B143" s="842"/>
      <c r="F143" s="103">
        <v>7937</v>
      </c>
      <c r="G143" s="90">
        <v>2022</v>
      </c>
      <c r="H143" s="104">
        <v>5915</v>
      </c>
      <c r="I143" s="784"/>
      <c r="J143" s="785"/>
      <c r="K143" s="780"/>
      <c r="L143" s="779"/>
      <c r="M143" s="779"/>
      <c r="N143" s="777"/>
      <c r="O143" s="778"/>
      <c r="P143" s="778"/>
      <c r="Q143" s="793"/>
      <c r="R143" s="788"/>
      <c r="S143" s="788"/>
      <c r="T143" s="18"/>
      <c r="V143" s="39"/>
      <c r="W143" s="39"/>
      <c r="X143" s="39"/>
      <c r="Y143" s="39"/>
      <c r="Z143" s="39"/>
    </row>
    <row r="144" spans="1:26" ht="14.25" customHeight="1">
      <c r="A144" s="841" t="s">
        <v>364</v>
      </c>
      <c r="B144" s="842"/>
      <c r="F144" s="103">
        <v>2565</v>
      </c>
      <c r="G144" s="90">
        <v>1221</v>
      </c>
      <c r="H144" s="104">
        <v>1344</v>
      </c>
      <c r="I144" s="871" t="s">
        <v>607</v>
      </c>
      <c r="J144" s="842"/>
      <c r="K144" s="350">
        <v>3544</v>
      </c>
      <c r="L144" s="354">
        <v>1322</v>
      </c>
      <c r="M144" s="354">
        <v>2222</v>
      </c>
      <c r="N144" s="355">
        <v>3104</v>
      </c>
      <c r="O144" s="340">
        <v>1159</v>
      </c>
      <c r="P144" s="341">
        <v>1945</v>
      </c>
      <c r="Q144" s="343"/>
      <c r="R144" s="104"/>
      <c r="S144" s="104"/>
      <c r="T144" s="18"/>
      <c r="V144" s="167"/>
      <c r="W144" s="167"/>
      <c r="X144" s="167"/>
      <c r="Y144" s="39"/>
      <c r="Z144" s="39"/>
    </row>
    <row r="145" spans="1:26" ht="14.25" customHeight="1">
      <c r="A145" s="841" t="s">
        <v>366</v>
      </c>
      <c r="B145" s="842"/>
      <c r="F145" s="103">
        <v>618</v>
      </c>
      <c r="G145" s="90">
        <v>411</v>
      </c>
      <c r="H145" s="104">
        <v>207</v>
      </c>
      <c r="I145" s="784" t="s">
        <v>608</v>
      </c>
      <c r="J145" s="785"/>
      <c r="K145" s="780">
        <v>2415</v>
      </c>
      <c r="L145" s="779">
        <v>964</v>
      </c>
      <c r="M145" s="779">
        <v>1451</v>
      </c>
      <c r="N145" s="777">
        <v>2319</v>
      </c>
      <c r="O145" s="778">
        <v>945</v>
      </c>
      <c r="P145" s="778">
        <v>1374</v>
      </c>
      <c r="Q145" s="793"/>
      <c r="R145" s="788"/>
      <c r="S145" s="788"/>
      <c r="T145" s="339"/>
      <c r="V145" s="167"/>
      <c r="W145" s="167"/>
      <c r="X145" s="167"/>
      <c r="Y145" s="39"/>
      <c r="Z145" s="39"/>
    </row>
    <row r="146" spans="1:26" ht="14.25" customHeight="1">
      <c r="A146" s="745" t="s">
        <v>367</v>
      </c>
      <c r="B146" s="769"/>
      <c r="C146" s="86">
        <v>20633</v>
      </c>
      <c r="D146" s="86">
        <v>10330</v>
      </c>
      <c r="E146" s="86">
        <v>10303</v>
      </c>
      <c r="F146" s="103">
        <v>9221</v>
      </c>
      <c r="G146" s="86">
        <v>5564</v>
      </c>
      <c r="H146" s="86">
        <v>3657</v>
      </c>
      <c r="I146" s="784"/>
      <c r="J146" s="785"/>
      <c r="K146" s="780"/>
      <c r="L146" s="779"/>
      <c r="M146" s="779"/>
      <c r="N146" s="777"/>
      <c r="O146" s="778"/>
      <c r="P146" s="778"/>
      <c r="Q146" s="793"/>
      <c r="R146" s="788"/>
      <c r="S146" s="788"/>
      <c r="T146" s="339"/>
      <c r="V146" s="39"/>
      <c r="W146" s="39"/>
      <c r="X146" s="39"/>
      <c r="Y146" s="39"/>
      <c r="Z146" s="39"/>
    </row>
    <row r="147" spans="1:26" ht="14.25" customHeight="1">
      <c r="A147" s="745" t="s">
        <v>247</v>
      </c>
      <c r="B147" s="769"/>
      <c r="C147" s="86">
        <v>2361</v>
      </c>
      <c r="D147" s="86">
        <v>1871</v>
      </c>
      <c r="E147" s="86">
        <v>490</v>
      </c>
      <c r="F147" s="103">
        <v>2282</v>
      </c>
      <c r="G147" s="86">
        <v>1750</v>
      </c>
      <c r="H147" s="86">
        <v>532</v>
      </c>
      <c r="I147" s="781" t="s">
        <v>609</v>
      </c>
      <c r="J147" s="769"/>
      <c r="K147" s="350">
        <v>2356</v>
      </c>
      <c r="L147" s="351">
        <v>1095</v>
      </c>
      <c r="M147" s="351">
        <v>1261</v>
      </c>
      <c r="N147" s="356">
        <v>2189</v>
      </c>
      <c r="O147" s="365">
        <v>1006</v>
      </c>
      <c r="P147" s="341">
        <v>1183</v>
      </c>
      <c r="Q147" s="343"/>
      <c r="R147" s="86"/>
      <c r="S147" s="86"/>
      <c r="T147" s="339"/>
      <c r="V147" s="167"/>
      <c r="W147" s="167"/>
      <c r="X147" s="167"/>
      <c r="Y147" s="39"/>
      <c r="Z147" s="39"/>
    </row>
    <row r="148" spans="1:26" ht="14.25" customHeight="1">
      <c r="A148" s="16"/>
      <c r="B148" s="23"/>
      <c r="C148" s="86"/>
      <c r="D148" s="86"/>
      <c r="E148" s="86"/>
      <c r="F148" s="103"/>
      <c r="G148" s="86"/>
      <c r="H148" s="86"/>
      <c r="I148" s="781" t="s">
        <v>610</v>
      </c>
      <c r="J148" s="769"/>
      <c r="K148" s="350">
        <v>8012</v>
      </c>
      <c r="L148" s="351">
        <v>2149</v>
      </c>
      <c r="M148" s="351">
        <v>5863</v>
      </c>
      <c r="N148" s="356">
        <v>8750</v>
      </c>
      <c r="O148" s="365">
        <v>2346</v>
      </c>
      <c r="P148" s="341">
        <v>6404</v>
      </c>
      <c r="Q148" s="343"/>
      <c r="R148" s="86"/>
      <c r="S148" s="86"/>
      <c r="T148" s="338"/>
      <c r="V148" s="167"/>
      <c r="W148" s="167"/>
      <c r="X148" s="167"/>
      <c r="Y148" s="39"/>
      <c r="Z148" s="39"/>
    </row>
    <row r="149" spans="1:26" ht="14.25" customHeight="1">
      <c r="A149" s="888" t="s">
        <v>414</v>
      </c>
      <c r="B149" s="889"/>
      <c r="C149" s="89">
        <v>1322</v>
      </c>
      <c r="D149" s="89">
        <v>759</v>
      </c>
      <c r="E149" s="89">
        <v>563</v>
      </c>
      <c r="F149" s="122">
        <v>2093</v>
      </c>
      <c r="G149" s="89">
        <v>1232</v>
      </c>
      <c r="H149" s="89">
        <v>861</v>
      </c>
      <c r="I149" s="781" t="s">
        <v>611</v>
      </c>
      <c r="J149" s="769"/>
      <c r="K149" s="350">
        <v>310</v>
      </c>
      <c r="L149" s="351">
        <v>178</v>
      </c>
      <c r="M149" s="351">
        <v>132</v>
      </c>
      <c r="N149" s="356">
        <v>466</v>
      </c>
      <c r="O149" s="365">
        <v>279</v>
      </c>
      <c r="P149" s="341">
        <v>187</v>
      </c>
      <c r="Q149" s="343"/>
      <c r="R149" s="86"/>
      <c r="S149" s="86"/>
      <c r="T149" s="18"/>
      <c r="V149" s="167"/>
      <c r="W149" s="167"/>
      <c r="X149" s="167"/>
      <c r="Y149" s="39"/>
      <c r="Z149" s="39"/>
    </row>
    <row r="150" spans="1:26" ht="14.25" customHeight="1">
      <c r="A150" s="2" t="s">
        <v>281</v>
      </c>
      <c r="B150" s="11"/>
      <c r="C150" s="11"/>
      <c r="D150" s="11"/>
      <c r="E150" s="11"/>
      <c r="F150" s="11"/>
      <c r="G150" s="11"/>
      <c r="H150" s="484"/>
      <c r="I150" s="781" t="s">
        <v>612</v>
      </c>
      <c r="J150" s="769"/>
      <c r="K150" s="780">
        <v>3840</v>
      </c>
      <c r="L150" s="779">
        <v>2731</v>
      </c>
      <c r="M150" s="779">
        <v>1109</v>
      </c>
      <c r="N150" s="794">
        <v>3923</v>
      </c>
      <c r="O150" s="778">
        <v>2733</v>
      </c>
      <c r="P150" s="778">
        <v>1190</v>
      </c>
      <c r="Q150" s="793"/>
      <c r="R150" s="788"/>
      <c r="S150" s="788"/>
      <c r="T150" s="18"/>
      <c r="V150" s="167"/>
      <c r="W150" s="167"/>
      <c r="X150" s="167"/>
      <c r="Y150" s="39"/>
      <c r="Z150" s="39"/>
    </row>
    <row r="151" spans="1:26" ht="14.25" customHeight="1">
      <c r="A151" s="891" t="s">
        <v>785</v>
      </c>
      <c r="B151" s="891"/>
      <c r="C151" s="891"/>
      <c r="D151" s="891"/>
      <c r="E151" s="891"/>
      <c r="F151" s="891"/>
      <c r="G151" s="891"/>
      <c r="H151" s="892"/>
      <c r="I151" s="781"/>
      <c r="J151" s="769"/>
      <c r="K151" s="780"/>
      <c r="L151" s="779"/>
      <c r="M151" s="779"/>
      <c r="N151" s="794"/>
      <c r="O151" s="778"/>
      <c r="P151" s="778"/>
      <c r="Q151" s="793"/>
      <c r="R151" s="788"/>
      <c r="S151" s="788"/>
      <c r="T151" s="18"/>
      <c r="V151" s="39"/>
      <c r="W151" s="39"/>
      <c r="X151" s="39"/>
      <c r="Y151" s="39"/>
      <c r="Z151" s="39"/>
    </row>
    <row r="152" spans="1:26" ht="14.25" customHeight="1">
      <c r="A152" s="891"/>
      <c r="B152" s="891"/>
      <c r="C152" s="891"/>
      <c r="D152" s="891"/>
      <c r="E152" s="891"/>
      <c r="F152" s="891"/>
      <c r="G152" s="891"/>
      <c r="H152" s="892"/>
      <c r="I152" s="784" t="s">
        <v>613</v>
      </c>
      <c r="J152" s="785"/>
      <c r="K152" s="780">
        <v>1949</v>
      </c>
      <c r="L152" s="779">
        <v>1493</v>
      </c>
      <c r="M152" s="779">
        <v>456</v>
      </c>
      <c r="N152" s="794">
        <v>1829</v>
      </c>
      <c r="O152" s="778">
        <v>1324</v>
      </c>
      <c r="P152" s="778">
        <v>505</v>
      </c>
      <c r="Q152" s="793"/>
      <c r="R152" s="788"/>
      <c r="S152" s="788"/>
      <c r="T152" s="18"/>
      <c r="V152" s="167"/>
      <c r="W152" s="167"/>
      <c r="X152" s="167"/>
      <c r="Y152" s="39"/>
      <c r="Z152" s="39"/>
    </row>
    <row r="153" spans="1:26" ht="14.25" customHeight="1">
      <c r="A153" s="2" t="s">
        <v>786</v>
      </c>
      <c r="I153" s="784"/>
      <c r="J153" s="785"/>
      <c r="K153" s="780"/>
      <c r="L153" s="779"/>
      <c r="M153" s="779"/>
      <c r="N153" s="794"/>
      <c r="O153" s="778"/>
      <c r="P153" s="778"/>
      <c r="Q153" s="793"/>
      <c r="R153" s="788"/>
      <c r="S153" s="788"/>
      <c r="T153" s="18"/>
      <c r="V153" s="167"/>
      <c r="W153" s="167"/>
      <c r="X153" s="167"/>
      <c r="Y153" s="39"/>
      <c r="Z153" s="39"/>
    </row>
    <row r="154" spans="9:26" ht="14.25" customHeight="1">
      <c r="I154" s="130"/>
      <c r="J154" s="131"/>
      <c r="K154" s="357"/>
      <c r="L154" s="358"/>
      <c r="M154" s="358"/>
      <c r="N154" s="359"/>
      <c r="O154" s="367"/>
      <c r="P154" s="367"/>
      <c r="Q154" s="344"/>
      <c r="R154" s="18"/>
      <c r="S154" s="18"/>
      <c r="T154" s="18"/>
      <c r="V154" s="39"/>
      <c r="W154" s="39"/>
      <c r="X154" s="39"/>
      <c r="Y154" s="39"/>
      <c r="Z154" s="39"/>
    </row>
    <row r="155" spans="9:26" ht="14.25" customHeight="1">
      <c r="I155" s="883" t="s">
        <v>414</v>
      </c>
      <c r="J155" s="884"/>
      <c r="K155" s="360">
        <v>2372</v>
      </c>
      <c r="L155" s="361">
        <v>1288</v>
      </c>
      <c r="M155" s="361">
        <v>1084</v>
      </c>
      <c r="N155" s="362">
        <v>3799</v>
      </c>
      <c r="O155" s="368">
        <v>2348</v>
      </c>
      <c r="P155" s="368">
        <v>1451</v>
      </c>
      <c r="Q155" s="345">
        <v>6.38</v>
      </c>
      <c r="R155" s="88"/>
      <c r="S155" s="88"/>
      <c r="T155" s="346"/>
      <c r="U155" s="18"/>
      <c r="V155" s="167"/>
      <c r="W155" s="167"/>
      <c r="X155" s="167"/>
      <c r="Y155" s="39"/>
      <c r="Z155" s="39"/>
    </row>
    <row r="156" spans="1:32" s="39" customFormat="1" ht="14.25" customHeight="1">
      <c r="A156" s="818" t="s">
        <v>415</v>
      </c>
      <c r="B156" s="818"/>
      <c r="C156" s="818"/>
      <c r="D156" s="818"/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U156" s="75"/>
      <c r="V156" s="75"/>
      <c r="W156" s="75"/>
      <c r="X156" s="75"/>
      <c r="Y156" s="75"/>
      <c r="Z156" s="202"/>
      <c r="AA156" s="202"/>
      <c r="AB156" s="202"/>
      <c r="AC156" s="202"/>
      <c r="AD156" s="202"/>
      <c r="AE156" s="202"/>
      <c r="AF156" s="202"/>
    </row>
    <row r="157" spans="2:32" ht="14.25" customHeight="1">
      <c r="B157" s="110"/>
      <c r="C157" s="110"/>
      <c r="D157" s="110"/>
      <c r="E157" s="110"/>
      <c r="F157" s="110"/>
      <c r="G157" s="110"/>
      <c r="H157" s="135"/>
      <c r="I157" s="110"/>
      <c r="J157" s="110"/>
      <c r="K157" s="110"/>
      <c r="L157" s="110"/>
      <c r="M157" s="110"/>
      <c r="N157" s="110"/>
      <c r="T157" s="74"/>
      <c r="V157" s="110"/>
      <c r="W157" s="110" t="s">
        <v>711</v>
      </c>
      <c r="X157" s="77"/>
      <c r="Y157" s="77"/>
      <c r="Z157" s="77"/>
      <c r="AA157" s="77"/>
      <c r="AB157" s="77"/>
      <c r="AC157" s="77"/>
      <c r="AD157" s="77"/>
      <c r="AE157" s="77"/>
      <c r="AF157" s="77"/>
    </row>
    <row r="158" spans="1:39" ht="14.25" customHeight="1">
      <c r="A158" s="735" t="s">
        <v>416</v>
      </c>
      <c r="B158" s="789" t="s">
        <v>226</v>
      </c>
      <c r="C158" s="51" t="s">
        <v>417</v>
      </c>
      <c r="D158" s="51" t="s">
        <v>418</v>
      </c>
      <c r="E158" s="51" t="s">
        <v>419</v>
      </c>
      <c r="F158" s="51" t="s">
        <v>420</v>
      </c>
      <c r="G158" s="52" t="s">
        <v>421</v>
      </c>
      <c r="H158" s="145" t="s">
        <v>422</v>
      </c>
      <c r="I158" s="107" t="s">
        <v>423</v>
      </c>
      <c r="J158" s="51" t="s">
        <v>424</v>
      </c>
      <c r="K158" s="51" t="s">
        <v>425</v>
      </c>
      <c r="L158" s="51" t="s">
        <v>426</v>
      </c>
      <c r="M158" s="51" t="s">
        <v>427</v>
      </c>
      <c r="N158" s="107" t="s">
        <v>428</v>
      </c>
      <c r="O158" s="107" t="s">
        <v>429</v>
      </c>
      <c r="P158" s="107" t="s">
        <v>430</v>
      </c>
      <c r="Q158" s="107" t="s">
        <v>431</v>
      </c>
      <c r="R158" s="107" t="s">
        <v>432</v>
      </c>
      <c r="S158" s="52" t="s">
        <v>433</v>
      </c>
      <c r="T158" s="106" t="s">
        <v>434</v>
      </c>
      <c r="U158" s="53" t="s">
        <v>564</v>
      </c>
      <c r="V158" s="126" t="s">
        <v>590</v>
      </c>
      <c r="W158" s="1" t="s">
        <v>595</v>
      </c>
      <c r="X158" s="16"/>
      <c r="Y158" s="1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</row>
    <row r="159" spans="1:39" ht="14.25" customHeight="1">
      <c r="A159" s="745"/>
      <c r="B159" s="744"/>
      <c r="C159" s="748" t="s">
        <v>248</v>
      </c>
      <c r="D159" s="748" t="s">
        <v>249</v>
      </c>
      <c r="E159" s="748" t="s">
        <v>250</v>
      </c>
      <c r="F159" s="748" t="s">
        <v>591</v>
      </c>
      <c r="G159" s="748" t="s">
        <v>409</v>
      </c>
      <c r="H159" s="676" t="s">
        <v>410</v>
      </c>
      <c r="I159" s="748" t="s">
        <v>251</v>
      </c>
      <c r="J159" s="750" t="s">
        <v>360</v>
      </c>
      <c r="K159" s="748" t="s">
        <v>592</v>
      </c>
      <c r="L159" s="748" t="s">
        <v>593</v>
      </c>
      <c r="M159" s="748" t="s">
        <v>584</v>
      </c>
      <c r="N159" s="748" t="s">
        <v>585</v>
      </c>
      <c r="O159" s="750" t="s">
        <v>586</v>
      </c>
      <c r="P159" s="750" t="s">
        <v>587</v>
      </c>
      <c r="Q159" s="750" t="s">
        <v>594</v>
      </c>
      <c r="R159" s="750" t="s">
        <v>588</v>
      </c>
      <c r="S159" s="750" t="s">
        <v>589</v>
      </c>
      <c r="T159" s="750" t="s">
        <v>366</v>
      </c>
      <c r="U159" s="748" t="s">
        <v>369</v>
      </c>
      <c r="V159" s="750" t="s">
        <v>368</v>
      </c>
      <c r="W159" s="781" t="s">
        <v>617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4.25" customHeight="1">
      <c r="A160" s="745"/>
      <c r="B160" s="744"/>
      <c r="C160" s="744"/>
      <c r="D160" s="744"/>
      <c r="E160" s="744"/>
      <c r="F160" s="744"/>
      <c r="G160" s="744"/>
      <c r="H160" s="850"/>
      <c r="I160" s="744"/>
      <c r="J160" s="750"/>
      <c r="K160" s="744"/>
      <c r="L160" s="744"/>
      <c r="M160" s="744"/>
      <c r="N160" s="744"/>
      <c r="O160" s="750"/>
      <c r="P160" s="750"/>
      <c r="Q160" s="750"/>
      <c r="R160" s="750"/>
      <c r="S160" s="750"/>
      <c r="T160" s="750"/>
      <c r="U160" s="744"/>
      <c r="V160" s="750"/>
      <c r="W160" s="781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14.25" customHeight="1">
      <c r="A161" s="745"/>
      <c r="B161" s="744"/>
      <c r="C161" s="744"/>
      <c r="D161" s="744"/>
      <c r="E161" s="744"/>
      <c r="F161" s="744"/>
      <c r="G161" s="744"/>
      <c r="H161" s="850"/>
      <c r="I161" s="744"/>
      <c r="J161" s="750"/>
      <c r="K161" s="744"/>
      <c r="L161" s="744"/>
      <c r="M161" s="744"/>
      <c r="N161" s="744"/>
      <c r="O161" s="750"/>
      <c r="P161" s="750"/>
      <c r="Q161" s="750"/>
      <c r="R161" s="750"/>
      <c r="S161" s="750"/>
      <c r="T161" s="750"/>
      <c r="U161" s="744"/>
      <c r="V161" s="750"/>
      <c r="W161" s="781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14.25" customHeight="1">
      <c r="A162" s="738"/>
      <c r="B162" s="744"/>
      <c r="C162" s="744"/>
      <c r="D162" s="744"/>
      <c r="E162" s="744"/>
      <c r="F162" s="744"/>
      <c r="G162" s="744"/>
      <c r="H162" s="850"/>
      <c r="I162" s="744"/>
      <c r="J162" s="748"/>
      <c r="K162" s="744"/>
      <c r="L162" s="744"/>
      <c r="M162" s="744"/>
      <c r="N162" s="744"/>
      <c r="O162" s="748"/>
      <c r="P162" s="748"/>
      <c r="Q162" s="748"/>
      <c r="R162" s="748"/>
      <c r="S162" s="748"/>
      <c r="T162" s="748"/>
      <c r="U162" s="744"/>
      <c r="V162" s="748"/>
      <c r="W162" s="737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1:39" ht="14.25" customHeight="1">
      <c r="A163" s="31"/>
      <c r="B163" s="5"/>
      <c r="C163" s="8"/>
      <c r="D163" s="8"/>
      <c r="E163" s="8"/>
      <c r="F163" s="9"/>
      <c r="G163" s="8"/>
      <c r="H163" s="146"/>
      <c r="I163" s="9"/>
      <c r="J163" s="9"/>
      <c r="K163" s="5"/>
      <c r="L163" s="4"/>
      <c r="M163" s="9"/>
      <c r="N163" s="9"/>
      <c r="O163" s="9"/>
      <c r="P163" s="9"/>
      <c r="Q163" s="9"/>
      <c r="R163" s="9"/>
      <c r="S163" s="9"/>
      <c r="T163" s="9"/>
      <c r="U163" s="9"/>
      <c r="V163" s="9"/>
      <c r="X163" s="36"/>
      <c r="Y163" s="36"/>
      <c r="Z163" s="17"/>
      <c r="AA163" s="17"/>
      <c r="AB163" s="17"/>
      <c r="AC163" s="16"/>
      <c r="AD163" s="17"/>
      <c r="AE163" s="17"/>
      <c r="AF163" s="16"/>
      <c r="AG163" s="36"/>
      <c r="AH163" s="79"/>
      <c r="AI163" s="16"/>
      <c r="AJ163" s="16"/>
      <c r="AK163" s="16"/>
      <c r="AL163" s="16"/>
      <c r="AM163" s="16"/>
    </row>
    <row r="164" spans="1:39" s="39" customFormat="1" ht="14.25" customHeight="1">
      <c r="A164" s="171" t="s">
        <v>226</v>
      </c>
      <c r="B164" s="144">
        <f>SUM(C164:W164)</f>
        <v>59533</v>
      </c>
      <c r="C164" s="144">
        <f>SUM(C166:C182)</f>
        <v>573</v>
      </c>
      <c r="D164" s="144">
        <f aca="true" t="shared" si="9" ref="D164:W164">SUM(D166:D182)</f>
        <v>61</v>
      </c>
      <c r="E164" s="144">
        <f t="shared" si="9"/>
        <v>2</v>
      </c>
      <c r="F164" s="144">
        <f t="shared" si="9"/>
        <v>63</v>
      </c>
      <c r="G164" s="144">
        <f t="shared" si="9"/>
        <v>3745</v>
      </c>
      <c r="H164" s="144">
        <f t="shared" si="9"/>
        <v>11821</v>
      </c>
      <c r="I164" s="144">
        <f t="shared" si="9"/>
        <v>284</v>
      </c>
      <c r="J164" s="144">
        <f t="shared" si="9"/>
        <v>1656</v>
      </c>
      <c r="K164" s="144">
        <f t="shared" si="9"/>
        <v>2934</v>
      </c>
      <c r="L164" s="144">
        <f t="shared" si="9"/>
        <v>8073</v>
      </c>
      <c r="M164" s="144">
        <f t="shared" si="9"/>
        <v>997</v>
      </c>
      <c r="N164" s="144">
        <f t="shared" si="9"/>
        <v>1143</v>
      </c>
      <c r="O164" s="144">
        <f aca="true" t="shared" si="10" ref="O164:T164">SUM(O166:O182)</f>
        <v>1802</v>
      </c>
      <c r="P164" s="144">
        <f t="shared" si="10"/>
        <v>3104</v>
      </c>
      <c r="Q164" s="144">
        <f t="shared" si="10"/>
        <v>2319</v>
      </c>
      <c r="R164" s="144">
        <f t="shared" si="10"/>
        <v>2189</v>
      </c>
      <c r="S164" s="144">
        <f t="shared" si="10"/>
        <v>8750</v>
      </c>
      <c r="T164" s="144">
        <f t="shared" si="10"/>
        <v>466</v>
      </c>
      <c r="U164" s="144">
        <f t="shared" si="9"/>
        <v>3923</v>
      </c>
      <c r="V164" s="144">
        <f t="shared" si="9"/>
        <v>1829</v>
      </c>
      <c r="W164" s="144">
        <f t="shared" si="9"/>
        <v>3799</v>
      </c>
      <c r="X164" s="172"/>
      <c r="Y164" s="167"/>
      <c r="Z164" s="173"/>
      <c r="AA164" s="125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</row>
    <row r="165" spans="1:39" s="39" customFormat="1" ht="14.25" customHeight="1">
      <c r="A165" s="83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21"/>
      <c r="V165" s="121"/>
      <c r="W165" s="121"/>
      <c r="X165" s="174"/>
      <c r="Y165" s="167"/>
      <c r="Z165" s="173"/>
      <c r="AA165" s="94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</row>
    <row r="166" spans="1:39" s="39" customFormat="1" ht="14.25" customHeight="1">
      <c r="A166" s="83" t="s">
        <v>371</v>
      </c>
      <c r="B166" s="144">
        <f>SUM(C166:W166)</f>
        <v>972</v>
      </c>
      <c r="C166" s="334">
        <v>2</v>
      </c>
      <c r="D166" s="334" t="s">
        <v>704</v>
      </c>
      <c r="E166" s="371" t="s">
        <v>704</v>
      </c>
      <c r="F166" s="334">
        <v>2</v>
      </c>
      <c r="G166" s="334">
        <v>36</v>
      </c>
      <c r="H166" s="334">
        <v>114</v>
      </c>
      <c r="I166" s="334">
        <v>2</v>
      </c>
      <c r="J166" s="334">
        <v>4</v>
      </c>
      <c r="K166" s="334">
        <v>10</v>
      </c>
      <c r="L166" s="334">
        <v>306</v>
      </c>
      <c r="M166" s="334">
        <v>2</v>
      </c>
      <c r="N166" s="334">
        <v>3</v>
      </c>
      <c r="O166" s="334">
        <v>4</v>
      </c>
      <c r="P166" s="334">
        <v>268</v>
      </c>
      <c r="Q166" s="334">
        <v>44</v>
      </c>
      <c r="R166" s="334">
        <v>34</v>
      </c>
      <c r="S166" s="334">
        <v>37</v>
      </c>
      <c r="T166" s="334">
        <v>8</v>
      </c>
      <c r="U166" s="371">
        <v>19</v>
      </c>
      <c r="V166" s="371">
        <v>5</v>
      </c>
      <c r="W166" s="371">
        <v>72</v>
      </c>
      <c r="X166" s="174"/>
      <c r="Y166" s="167"/>
      <c r="Z166" s="173"/>
      <c r="AA166" s="94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</row>
    <row r="167" spans="1:39" s="39" customFormat="1" ht="14.25" customHeight="1">
      <c r="A167" s="83" t="s">
        <v>6</v>
      </c>
      <c r="B167" s="144">
        <f>SUM(C167:W167)</f>
        <v>3592</v>
      </c>
      <c r="C167" s="334">
        <v>7</v>
      </c>
      <c r="D167" s="334">
        <v>3</v>
      </c>
      <c r="E167" s="371" t="s">
        <v>704</v>
      </c>
      <c r="F167" s="371">
        <v>2</v>
      </c>
      <c r="G167" s="334">
        <v>136</v>
      </c>
      <c r="H167" s="334">
        <v>601</v>
      </c>
      <c r="I167" s="334">
        <v>8</v>
      </c>
      <c r="J167" s="334">
        <v>122</v>
      </c>
      <c r="K167" s="334">
        <v>104</v>
      </c>
      <c r="L167" s="334">
        <v>657</v>
      </c>
      <c r="M167" s="334">
        <v>64</v>
      </c>
      <c r="N167" s="334">
        <v>39</v>
      </c>
      <c r="O167" s="334">
        <v>58</v>
      </c>
      <c r="P167" s="334">
        <v>376</v>
      </c>
      <c r="Q167" s="334">
        <v>216</v>
      </c>
      <c r="R167" s="334">
        <v>165</v>
      </c>
      <c r="S167" s="334">
        <v>536</v>
      </c>
      <c r="T167" s="334">
        <v>23</v>
      </c>
      <c r="U167" s="371">
        <v>158</v>
      </c>
      <c r="V167" s="371">
        <v>74</v>
      </c>
      <c r="W167" s="371">
        <v>243</v>
      </c>
      <c r="X167" s="174"/>
      <c r="Y167" s="167"/>
      <c r="Z167" s="173"/>
      <c r="AA167" s="94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</row>
    <row r="168" spans="1:39" s="39" customFormat="1" ht="14.25" customHeight="1">
      <c r="A168" s="83" t="s">
        <v>7</v>
      </c>
      <c r="B168" s="144">
        <f>SUM(C168:W168)</f>
        <v>4532</v>
      </c>
      <c r="C168" s="334">
        <v>14</v>
      </c>
      <c r="D168" s="334">
        <v>7</v>
      </c>
      <c r="E168" s="371" t="s">
        <v>704</v>
      </c>
      <c r="F168" s="334">
        <v>3</v>
      </c>
      <c r="G168" s="334">
        <v>177</v>
      </c>
      <c r="H168" s="334">
        <v>947</v>
      </c>
      <c r="I168" s="334">
        <v>16</v>
      </c>
      <c r="J168" s="334">
        <v>142</v>
      </c>
      <c r="K168" s="334">
        <v>143</v>
      </c>
      <c r="L168" s="334">
        <v>664</v>
      </c>
      <c r="M168" s="334">
        <v>100</v>
      </c>
      <c r="N168" s="334">
        <v>78</v>
      </c>
      <c r="O168" s="334">
        <v>111</v>
      </c>
      <c r="P168" s="334">
        <v>225</v>
      </c>
      <c r="Q168" s="334">
        <v>213</v>
      </c>
      <c r="R168" s="334">
        <v>187</v>
      </c>
      <c r="S168" s="334">
        <v>772</v>
      </c>
      <c r="T168" s="334">
        <v>53</v>
      </c>
      <c r="U168" s="371">
        <v>217</v>
      </c>
      <c r="V168" s="371">
        <v>135</v>
      </c>
      <c r="W168" s="371">
        <v>328</v>
      </c>
      <c r="X168" s="174"/>
      <c r="Y168" s="167"/>
      <c r="Z168" s="173"/>
      <c r="AA168" s="94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</row>
    <row r="169" spans="1:39" s="39" customFormat="1" ht="14.25" customHeight="1">
      <c r="A169" s="83" t="s">
        <v>8</v>
      </c>
      <c r="B169" s="144">
        <f>SUM(C169:W169)</f>
        <v>4602</v>
      </c>
      <c r="C169" s="334">
        <v>19</v>
      </c>
      <c r="D169" s="334">
        <v>5</v>
      </c>
      <c r="E169" s="371" t="s">
        <v>704</v>
      </c>
      <c r="F169" s="334">
        <v>2</v>
      </c>
      <c r="G169" s="334">
        <v>263</v>
      </c>
      <c r="H169" s="334">
        <v>883</v>
      </c>
      <c r="I169" s="334">
        <v>14</v>
      </c>
      <c r="J169" s="334">
        <v>175</v>
      </c>
      <c r="K169" s="334">
        <v>179</v>
      </c>
      <c r="L169" s="334">
        <v>629</v>
      </c>
      <c r="M169" s="334">
        <v>79</v>
      </c>
      <c r="N169" s="334">
        <v>73</v>
      </c>
      <c r="O169" s="334">
        <v>139</v>
      </c>
      <c r="P169" s="334">
        <v>210</v>
      </c>
      <c r="Q169" s="334">
        <v>177</v>
      </c>
      <c r="R169" s="334">
        <v>163</v>
      </c>
      <c r="S169" s="334">
        <v>786</v>
      </c>
      <c r="T169" s="334">
        <v>42</v>
      </c>
      <c r="U169" s="371">
        <v>237</v>
      </c>
      <c r="V169" s="371">
        <v>130</v>
      </c>
      <c r="W169" s="371">
        <v>397</v>
      </c>
      <c r="X169" s="174"/>
      <c r="Y169" s="167"/>
      <c r="Z169" s="173"/>
      <c r="AA169" s="94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</row>
    <row r="170" spans="1:39" s="39" customFormat="1" ht="14.25" customHeight="1">
      <c r="A170" s="83" t="s">
        <v>9</v>
      </c>
      <c r="B170" s="144">
        <f>SUM(C170:W170)</f>
        <v>5610</v>
      </c>
      <c r="C170" s="334">
        <v>29</v>
      </c>
      <c r="D170" s="334">
        <v>3</v>
      </c>
      <c r="E170" s="371">
        <v>1</v>
      </c>
      <c r="F170" s="334">
        <v>2</v>
      </c>
      <c r="G170" s="334">
        <v>356</v>
      </c>
      <c r="H170" s="334">
        <v>1257</v>
      </c>
      <c r="I170" s="334">
        <v>17</v>
      </c>
      <c r="J170" s="334">
        <v>221</v>
      </c>
      <c r="K170" s="334">
        <v>278</v>
      </c>
      <c r="L170" s="334">
        <v>677</v>
      </c>
      <c r="M170" s="334">
        <v>84</v>
      </c>
      <c r="N170" s="334">
        <v>74</v>
      </c>
      <c r="O170" s="334">
        <v>163</v>
      </c>
      <c r="P170" s="334">
        <v>221</v>
      </c>
      <c r="Q170" s="334">
        <v>219</v>
      </c>
      <c r="R170" s="334">
        <v>162</v>
      </c>
      <c r="S170" s="334">
        <v>927</v>
      </c>
      <c r="T170" s="334">
        <v>47</v>
      </c>
      <c r="U170" s="371">
        <v>316</v>
      </c>
      <c r="V170" s="371">
        <v>111</v>
      </c>
      <c r="W170" s="371">
        <v>445</v>
      </c>
      <c r="X170" s="174"/>
      <c r="Y170" s="167"/>
      <c r="Z170" s="173"/>
      <c r="AA170" s="94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</row>
    <row r="171" spans="1:39" s="39" customFormat="1" ht="14.25" customHeight="1">
      <c r="A171" s="83"/>
      <c r="B171" s="14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71"/>
      <c r="V171" s="371"/>
      <c r="W171" s="371"/>
      <c r="X171" s="174"/>
      <c r="Y171" s="167"/>
      <c r="Z171" s="173"/>
      <c r="AA171" s="94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</row>
    <row r="172" spans="1:39" s="39" customFormat="1" ht="14.25" customHeight="1">
      <c r="A172" s="83" t="s">
        <v>10</v>
      </c>
      <c r="B172" s="144">
        <f>SUM(C172:W172)</f>
        <v>7425</v>
      </c>
      <c r="C172" s="334">
        <v>26</v>
      </c>
      <c r="D172" s="334">
        <v>4</v>
      </c>
      <c r="E172" s="371" t="s">
        <v>704</v>
      </c>
      <c r="F172" s="334">
        <v>6</v>
      </c>
      <c r="G172" s="334">
        <v>532</v>
      </c>
      <c r="H172" s="334">
        <v>1704</v>
      </c>
      <c r="I172" s="334">
        <v>36</v>
      </c>
      <c r="J172" s="334">
        <v>221</v>
      </c>
      <c r="K172" s="334">
        <v>449</v>
      </c>
      <c r="L172" s="334">
        <v>936</v>
      </c>
      <c r="M172" s="334">
        <v>106</v>
      </c>
      <c r="N172" s="334">
        <v>93</v>
      </c>
      <c r="O172" s="334">
        <v>208</v>
      </c>
      <c r="P172" s="334">
        <v>318</v>
      </c>
      <c r="Q172" s="334">
        <v>211</v>
      </c>
      <c r="R172" s="334">
        <v>182</v>
      </c>
      <c r="S172" s="334">
        <v>1134</v>
      </c>
      <c r="T172" s="334">
        <v>69</v>
      </c>
      <c r="U172" s="371">
        <v>391</v>
      </c>
      <c r="V172" s="371">
        <v>223</v>
      </c>
      <c r="W172" s="371">
        <v>576</v>
      </c>
      <c r="X172" s="174"/>
      <c r="Y172" s="167"/>
      <c r="Z172" s="173"/>
      <c r="AA172" s="94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</row>
    <row r="173" spans="1:39" s="39" customFormat="1" ht="14.25" customHeight="1">
      <c r="A173" s="83" t="s">
        <v>11</v>
      </c>
      <c r="B173" s="144">
        <f>SUM(C173:W173)</f>
        <v>7018</v>
      </c>
      <c r="C173" s="334">
        <v>28</v>
      </c>
      <c r="D173" s="334">
        <v>11</v>
      </c>
      <c r="E173" s="334" t="s">
        <v>704</v>
      </c>
      <c r="F173" s="334">
        <v>7</v>
      </c>
      <c r="G173" s="334">
        <v>455</v>
      </c>
      <c r="H173" s="334">
        <v>1584</v>
      </c>
      <c r="I173" s="334">
        <v>28</v>
      </c>
      <c r="J173" s="334">
        <v>242</v>
      </c>
      <c r="K173" s="334">
        <v>449</v>
      </c>
      <c r="L173" s="334">
        <v>912</v>
      </c>
      <c r="M173" s="334">
        <v>131</v>
      </c>
      <c r="N173" s="334">
        <v>83</v>
      </c>
      <c r="O173" s="334">
        <v>231</v>
      </c>
      <c r="P173" s="334">
        <v>264</v>
      </c>
      <c r="Q173" s="334">
        <v>215</v>
      </c>
      <c r="R173" s="334">
        <v>221</v>
      </c>
      <c r="S173" s="334">
        <v>991</v>
      </c>
      <c r="T173" s="334">
        <v>75</v>
      </c>
      <c r="U173" s="371">
        <v>397</v>
      </c>
      <c r="V173" s="371">
        <v>223</v>
      </c>
      <c r="W173" s="371">
        <v>471</v>
      </c>
      <c r="X173" s="174"/>
      <c r="Y173" s="167"/>
      <c r="Z173" s="173"/>
      <c r="AA173" s="94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</row>
    <row r="174" spans="1:39" s="39" customFormat="1" ht="14.25" customHeight="1">
      <c r="A174" s="83" t="s">
        <v>12</v>
      </c>
      <c r="B174" s="144">
        <f>SUM(C174:W174)</f>
        <v>6706</v>
      </c>
      <c r="C174" s="334">
        <v>31</v>
      </c>
      <c r="D174" s="334">
        <v>7</v>
      </c>
      <c r="E174" s="371" t="s">
        <v>704</v>
      </c>
      <c r="F174" s="334">
        <v>9</v>
      </c>
      <c r="G174" s="334">
        <v>360</v>
      </c>
      <c r="H174" s="334">
        <v>1473</v>
      </c>
      <c r="I174" s="334">
        <v>44</v>
      </c>
      <c r="J174" s="334">
        <v>240</v>
      </c>
      <c r="K174" s="334">
        <v>372</v>
      </c>
      <c r="L174" s="334">
        <v>841</v>
      </c>
      <c r="M174" s="334">
        <v>154</v>
      </c>
      <c r="N174" s="334">
        <v>101</v>
      </c>
      <c r="O174" s="334">
        <v>230</v>
      </c>
      <c r="P174" s="334">
        <v>259</v>
      </c>
      <c r="Q174" s="334">
        <v>228</v>
      </c>
      <c r="R174" s="334">
        <v>306</v>
      </c>
      <c r="S174" s="334">
        <v>1021</v>
      </c>
      <c r="T174" s="334">
        <v>54</v>
      </c>
      <c r="U174" s="371">
        <v>385</v>
      </c>
      <c r="V174" s="371">
        <v>257</v>
      </c>
      <c r="W174" s="371">
        <v>334</v>
      </c>
      <c r="X174" s="174"/>
      <c r="Y174" s="167"/>
      <c r="Z174" s="173"/>
      <c r="AA174" s="94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</row>
    <row r="175" spans="1:39" s="39" customFormat="1" ht="14.25" customHeight="1">
      <c r="A175" s="83" t="s">
        <v>13</v>
      </c>
      <c r="B175" s="144">
        <f>SUM(C175:W175)</f>
        <v>5983</v>
      </c>
      <c r="C175" s="334">
        <v>31</v>
      </c>
      <c r="D175" s="334">
        <v>4</v>
      </c>
      <c r="E175" s="371" t="s">
        <v>704</v>
      </c>
      <c r="F175" s="334">
        <v>13</v>
      </c>
      <c r="G175" s="334">
        <v>355</v>
      </c>
      <c r="H175" s="334">
        <v>1175</v>
      </c>
      <c r="I175" s="334">
        <v>40</v>
      </c>
      <c r="J175" s="334">
        <v>149</v>
      </c>
      <c r="K175" s="334">
        <v>328</v>
      </c>
      <c r="L175" s="334">
        <v>771</v>
      </c>
      <c r="M175" s="334">
        <v>139</v>
      </c>
      <c r="N175" s="334">
        <v>92</v>
      </c>
      <c r="O175" s="334">
        <v>225</v>
      </c>
      <c r="P175" s="334">
        <v>232</v>
      </c>
      <c r="Q175" s="334">
        <v>167</v>
      </c>
      <c r="R175" s="334">
        <v>338</v>
      </c>
      <c r="S175" s="334">
        <v>941</v>
      </c>
      <c r="T175" s="334">
        <v>53</v>
      </c>
      <c r="U175" s="371">
        <v>364</v>
      </c>
      <c r="V175" s="371">
        <v>293</v>
      </c>
      <c r="W175" s="371">
        <v>273</v>
      </c>
      <c r="X175" s="174"/>
      <c r="Y175" s="167"/>
      <c r="Z175" s="173"/>
      <c r="AA175" s="94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</row>
    <row r="176" spans="1:39" s="39" customFormat="1" ht="14.25" customHeight="1">
      <c r="A176" s="83" t="s">
        <v>14</v>
      </c>
      <c r="B176" s="144">
        <f>SUM(C176:W176)</f>
        <v>5583</v>
      </c>
      <c r="C176" s="334">
        <v>68</v>
      </c>
      <c r="D176" s="334">
        <v>7</v>
      </c>
      <c r="E176" s="371">
        <v>1</v>
      </c>
      <c r="F176" s="334">
        <v>9</v>
      </c>
      <c r="G176" s="334">
        <v>443</v>
      </c>
      <c r="H176" s="334">
        <v>979</v>
      </c>
      <c r="I176" s="334">
        <v>47</v>
      </c>
      <c r="J176" s="334">
        <v>73</v>
      </c>
      <c r="K176" s="334">
        <v>312</v>
      </c>
      <c r="L176" s="334">
        <v>683</v>
      </c>
      <c r="M176" s="334">
        <v>89</v>
      </c>
      <c r="N176" s="334">
        <v>147</v>
      </c>
      <c r="O176" s="334">
        <v>179</v>
      </c>
      <c r="P176" s="334">
        <v>264</v>
      </c>
      <c r="Q176" s="334">
        <v>191</v>
      </c>
      <c r="R176" s="334">
        <v>245</v>
      </c>
      <c r="S176" s="334">
        <v>817</v>
      </c>
      <c r="T176" s="334">
        <v>33</v>
      </c>
      <c r="U176" s="371">
        <v>494</v>
      </c>
      <c r="V176" s="371">
        <v>266</v>
      </c>
      <c r="W176" s="371">
        <v>236</v>
      </c>
      <c r="X176" s="174"/>
      <c r="Y176" s="167"/>
      <c r="Z176" s="173"/>
      <c r="AA176" s="94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</row>
    <row r="177" spans="1:39" s="39" customFormat="1" ht="14.25" customHeight="1">
      <c r="A177" s="83"/>
      <c r="B177" s="14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71"/>
      <c r="V177" s="371"/>
      <c r="W177" s="371"/>
      <c r="X177" s="174"/>
      <c r="Y177" s="167"/>
      <c r="Z177" s="173"/>
      <c r="AA177" s="94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</row>
    <row r="178" spans="1:39" s="39" customFormat="1" ht="14.25" customHeight="1">
      <c r="A178" s="83" t="s">
        <v>15</v>
      </c>
      <c r="B178" s="144">
        <f>SUM(C178:W178)</f>
        <v>4127</v>
      </c>
      <c r="C178" s="334">
        <v>85</v>
      </c>
      <c r="D178" s="334">
        <v>6</v>
      </c>
      <c r="E178" s="371" t="s">
        <v>704</v>
      </c>
      <c r="F178" s="334">
        <v>7</v>
      </c>
      <c r="G178" s="334">
        <v>373</v>
      </c>
      <c r="H178" s="334">
        <v>619</v>
      </c>
      <c r="I178" s="334">
        <v>28</v>
      </c>
      <c r="J178" s="334">
        <v>47</v>
      </c>
      <c r="K178" s="334">
        <v>214</v>
      </c>
      <c r="L178" s="334">
        <v>477</v>
      </c>
      <c r="M178" s="334">
        <v>30</v>
      </c>
      <c r="N178" s="334">
        <v>186</v>
      </c>
      <c r="O178" s="334">
        <v>160</v>
      </c>
      <c r="P178" s="334">
        <v>270</v>
      </c>
      <c r="Q178" s="334">
        <v>238</v>
      </c>
      <c r="R178" s="334">
        <v>110</v>
      </c>
      <c r="S178" s="334">
        <v>524</v>
      </c>
      <c r="T178" s="371">
        <v>7</v>
      </c>
      <c r="U178" s="371">
        <v>469</v>
      </c>
      <c r="V178" s="371">
        <v>69</v>
      </c>
      <c r="W178" s="371">
        <v>208</v>
      </c>
      <c r="X178" s="174"/>
      <c r="Y178" s="167"/>
      <c r="Z178" s="173"/>
      <c r="AA178" s="94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</row>
    <row r="179" spans="1:39" s="39" customFormat="1" ht="14.25" customHeight="1">
      <c r="A179" s="83" t="s">
        <v>16</v>
      </c>
      <c r="B179" s="144">
        <f>SUM(C179:W179)</f>
        <v>2032</v>
      </c>
      <c r="C179" s="334">
        <v>84</v>
      </c>
      <c r="D179" s="334">
        <v>1</v>
      </c>
      <c r="E179" s="371" t="s">
        <v>704</v>
      </c>
      <c r="F179" s="371">
        <v>1</v>
      </c>
      <c r="G179" s="334">
        <v>168</v>
      </c>
      <c r="H179" s="334">
        <v>338</v>
      </c>
      <c r="I179" s="371">
        <v>4</v>
      </c>
      <c r="J179" s="334">
        <v>16</v>
      </c>
      <c r="K179" s="334">
        <v>78</v>
      </c>
      <c r="L179" s="334">
        <v>262</v>
      </c>
      <c r="M179" s="334">
        <v>13</v>
      </c>
      <c r="N179" s="334">
        <v>94</v>
      </c>
      <c r="O179" s="334">
        <v>55</v>
      </c>
      <c r="P179" s="334">
        <v>128</v>
      </c>
      <c r="Q179" s="334">
        <v>135</v>
      </c>
      <c r="R179" s="334">
        <v>45</v>
      </c>
      <c r="S179" s="334">
        <v>179</v>
      </c>
      <c r="T179" s="334">
        <v>2</v>
      </c>
      <c r="U179" s="371">
        <v>301</v>
      </c>
      <c r="V179" s="371">
        <v>34</v>
      </c>
      <c r="W179" s="371">
        <v>94</v>
      </c>
      <c r="X179" s="174"/>
      <c r="Y179" s="167"/>
      <c r="Z179" s="173"/>
      <c r="AA179" s="94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</row>
    <row r="180" spans="1:39" s="39" customFormat="1" ht="14.25" customHeight="1">
      <c r="A180" s="83" t="s">
        <v>17</v>
      </c>
      <c r="B180" s="144">
        <f>SUM(C180:W180)</f>
        <v>863</v>
      </c>
      <c r="C180" s="334">
        <v>59</v>
      </c>
      <c r="D180" s="334">
        <v>2</v>
      </c>
      <c r="E180" s="371" t="s">
        <v>704</v>
      </c>
      <c r="F180" s="371" t="s">
        <v>704</v>
      </c>
      <c r="G180" s="334">
        <v>62</v>
      </c>
      <c r="H180" s="334">
        <v>109</v>
      </c>
      <c r="I180" s="371" t="s">
        <v>704</v>
      </c>
      <c r="J180" s="334">
        <v>3</v>
      </c>
      <c r="K180" s="334">
        <v>17</v>
      </c>
      <c r="L180" s="334">
        <v>162</v>
      </c>
      <c r="M180" s="334">
        <v>4</v>
      </c>
      <c r="N180" s="334">
        <v>39</v>
      </c>
      <c r="O180" s="334">
        <v>25</v>
      </c>
      <c r="P180" s="334">
        <v>46</v>
      </c>
      <c r="Q180" s="334">
        <v>48</v>
      </c>
      <c r="R180" s="334">
        <v>20</v>
      </c>
      <c r="S180" s="334">
        <v>52</v>
      </c>
      <c r="T180" s="371" t="s">
        <v>704</v>
      </c>
      <c r="U180" s="371">
        <v>136</v>
      </c>
      <c r="V180" s="371">
        <v>8</v>
      </c>
      <c r="W180" s="371">
        <v>71</v>
      </c>
      <c r="X180" s="174"/>
      <c r="Y180" s="167"/>
      <c r="Z180" s="173"/>
      <c r="AA180" s="94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</row>
    <row r="181" spans="1:39" s="39" customFormat="1" ht="14.25" customHeight="1">
      <c r="A181" s="83" t="s">
        <v>18</v>
      </c>
      <c r="B181" s="144">
        <f>SUM(C181:W181)</f>
        <v>348</v>
      </c>
      <c r="C181" s="334">
        <v>51</v>
      </c>
      <c r="D181" s="334">
        <v>1</v>
      </c>
      <c r="E181" s="371" t="s">
        <v>704</v>
      </c>
      <c r="F181" s="371" t="s">
        <v>704</v>
      </c>
      <c r="G181" s="334">
        <v>23</v>
      </c>
      <c r="H181" s="334">
        <v>26</v>
      </c>
      <c r="I181" s="371" t="s">
        <v>704</v>
      </c>
      <c r="J181" s="371">
        <v>1</v>
      </c>
      <c r="K181" s="334">
        <v>1</v>
      </c>
      <c r="L181" s="334">
        <v>72</v>
      </c>
      <c r="M181" s="334">
        <v>2</v>
      </c>
      <c r="N181" s="334">
        <v>26</v>
      </c>
      <c r="O181" s="334">
        <v>13</v>
      </c>
      <c r="P181" s="334">
        <v>18</v>
      </c>
      <c r="Q181" s="334">
        <v>14</v>
      </c>
      <c r="R181" s="334">
        <v>10</v>
      </c>
      <c r="S181" s="334">
        <v>19</v>
      </c>
      <c r="T181" s="371" t="s">
        <v>704</v>
      </c>
      <c r="U181" s="371">
        <v>31</v>
      </c>
      <c r="V181" s="371">
        <v>1</v>
      </c>
      <c r="W181" s="371">
        <v>39</v>
      </c>
      <c r="X181" s="174"/>
      <c r="Y181" s="167"/>
      <c r="Z181" s="173"/>
      <c r="AA181" s="94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</row>
    <row r="182" spans="1:39" s="39" customFormat="1" ht="14.25" customHeight="1">
      <c r="A182" s="84" t="s">
        <v>435</v>
      </c>
      <c r="B182" s="147">
        <f>SUM(C182:W182)</f>
        <v>140</v>
      </c>
      <c r="C182" s="337">
        <v>39</v>
      </c>
      <c r="D182" s="337" t="s">
        <v>704</v>
      </c>
      <c r="E182" s="372" t="s">
        <v>704</v>
      </c>
      <c r="F182" s="372" t="s">
        <v>704</v>
      </c>
      <c r="G182" s="337">
        <v>6</v>
      </c>
      <c r="H182" s="337">
        <v>12</v>
      </c>
      <c r="I182" s="372" t="s">
        <v>704</v>
      </c>
      <c r="J182" s="372" t="s">
        <v>704</v>
      </c>
      <c r="K182" s="372" t="s">
        <v>704</v>
      </c>
      <c r="L182" s="337">
        <v>24</v>
      </c>
      <c r="M182" s="372" t="s">
        <v>704</v>
      </c>
      <c r="N182" s="337">
        <v>15</v>
      </c>
      <c r="O182" s="337">
        <v>1</v>
      </c>
      <c r="P182" s="337">
        <v>5</v>
      </c>
      <c r="Q182" s="337">
        <v>3</v>
      </c>
      <c r="R182" s="337">
        <v>1</v>
      </c>
      <c r="S182" s="337">
        <v>14</v>
      </c>
      <c r="T182" s="372" t="s">
        <v>704</v>
      </c>
      <c r="U182" s="372">
        <v>8</v>
      </c>
      <c r="V182" s="372" t="s">
        <v>704</v>
      </c>
      <c r="W182" s="372">
        <v>12</v>
      </c>
      <c r="X182" s="174"/>
      <c r="Y182" s="167"/>
      <c r="Z182" s="173"/>
      <c r="AA182" s="94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</row>
    <row r="183" spans="1:32" ht="14.25" customHeight="1">
      <c r="A183" s="2" t="s">
        <v>281</v>
      </c>
      <c r="O183" s="77"/>
      <c r="P183" s="77"/>
      <c r="Q183" s="77"/>
      <c r="R183" s="77"/>
      <c r="S183" s="77"/>
      <c r="T183" s="77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ht="14.25" customHeight="1">
      <c r="A184" s="2" t="s">
        <v>436</v>
      </c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7:20" ht="14.25" customHeight="1">
      <c r="Q185" s="18"/>
      <c r="R185" s="18"/>
      <c r="S185" s="18"/>
      <c r="T185" s="18"/>
    </row>
    <row r="187" spans="1:15" ht="14.25" customHeight="1">
      <c r="A187" s="818" t="s">
        <v>437</v>
      </c>
      <c r="B187" s="818"/>
      <c r="C187" s="818"/>
      <c r="D187" s="818"/>
      <c r="E187" s="818"/>
      <c r="F187" s="818"/>
      <c r="G187" s="818"/>
      <c r="H187" s="818"/>
      <c r="I187" s="818"/>
      <c r="J187" s="818"/>
      <c r="K187" s="818"/>
      <c r="L187" s="818"/>
      <c r="M187" s="818"/>
      <c r="N187" s="818"/>
      <c r="O187" s="818"/>
    </row>
    <row r="188" spans="2:15" ht="14.25" customHeight="1">
      <c r="B188" s="3"/>
      <c r="C188" s="3"/>
      <c r="D188" s="3"/>
      <c r="E188" s="3"/>
      <c r="F188" s="3"/>
      <c r="G188" s="3"/>
      <c r="H188" s="139"/>
      <c r="I188" s="3"/>
      <c r="J188" s="3"/>
      <c r="K188" s="3"/>
      <c r="L188" s="3"/>
      <c r="M188" s="3"/>
      <c r="N188" s="3"/>
      <c r="O188" s="3" t="s">
        <v>711</v>
      </c>
    </row>
    <row r="189" spans="1:15" s="39" customFormat="1" ht="14.25" customHeight="1">
      <c r="A189" s="826" t="s">
        <v>438</v>
      </c>
      <c r="B189" s="826"/>
      <c r="C189" s="142" t="s">
        <v>226</v>
      </c>
      <c r="D189" s="142" t="s">
        <v>439</v>
      </c>
      <c r="E189" s="142" t="s">
        <v>440</v>
      </c>
      <c r="F189" s="825" t="s">
        <v>438</v>
      </c>
      <c r="G189" s="825"/>
      <c r="H189" s="142" t="s">
        <v>226</v>
      </c>
      <c r="I189" s="142" t="s">
        <v>439</v>
      </c>
      <c r="J189" s="142" t="s">
        <v>440</v>
      </c>
      <c r="K189" s="825" t="s">
        <v>438</v>
      </c>
      <c r="L189" s="825"/>
      <c r="M189" s="142" t="s">
        <v>226</v>
      </c>
      <c r="N189" s="142" t="s">
        <v>439</v>
      </c>
      <c r="O189" s="176" t="s">
        <v>440</v>
      </c>
    </row>
    <row r="190" spans="1:15" s="39" customFormat="1" ht="14.25" customHeight="1">
      <c r="A190" s="177"/>
      <c r="B190" s="178"/>
      <c r="C190" s="140"/>
      <c r="D190" s="140"/>
      <c r="E190" s="140"/>
      <c r="F190" s="179"/>
      <c r="G190" s="180"/>
      <c r="H190" s="140"/>
      <c r="I190" s="140"/>
      <c r="J190" s="140"/>
      <c r="K190" s="179"/>
      <c r="L190" s="180"/>
      <c r="M190" s="140"/>
      <c r="N190" s="140"/>
      <c r="O190" s="140"/>
    </row>
    <row r="191" spans="1:15" s="39" customFormat="1" ht="14.25" customHeight="1">
      <c r="A191" s="823" t="s">
        <v>441</v>
      </c>
      <c r="B191" s="824"/>
      <c r="C191" s="144">
        <f>SUM(D191:E191)</f>
        <v>65872</v>
      </c>
      <c r="D191" s="373">
        <v>59533</v>
      </c>
      <c r="E191" s="373">
        <v>6339</v>
      </c>
      <c r="F191" s="786" t="s">
        <v>442</v>
      </c>
      <c r="G191" s="787"/>
      <c r="H191" s="100">
        <f>SUM(I191:J191)</f>
        <v>100</v>
      </c>
      <c r="I191" s="376">
        <v>88</v>
      </c>
      <c r="J191" s="376">
        <v>12</v>
      </c>
      <c r="K191" s="786" t="s">
        <v>443</v>
      </c>
      <c r="L191" s="787"/>
      <c r="M191" s="100">
        <f>SUM(N191:O191)</f>
        <v>2591</v>
      </c>
      <c r="N191" s="334">
        <v>2552</v>
      </c>
      <c r="O191" s="334">
        <v>39</v>
      </c>
    </row>
    <row r="192" spans="1:15" s="39" customFormat="1" ht="14.25" customHeight="1">
      <c r="A192" s="183"/>
      <c r="B192" s="184"/>
      <c r="C192" s="100"/>
      <c r="D192" s="334"/>
      <c r="E192" s="334"/>
      <c r="F192" s="786" t="s">
        <v>444</v>
      </c>
      <c r="G192" s="787"/>
      <c r="H192" s="100">
        <f aca="true" t="shared" si="11" ref="H192:H224">SUM(I192:J192)</f>
        <v>37</v>
      </c>
      <c r="I192" s="334">
        <v>20</v>
      </c>
      <c r="J192" s="334">
        <v>17</v>
      </c>
      <c r="K192" s="786" t="s">
        <v>445</v>
      </c>
      <c r="L192" s="787"/>
      <c r="M192" s="100">
        <f>SUM(N192:O192)</f>
        <v>703</v>
      </c>
      <c r="N192" s="334">
        <v>703</v>
      </c>
      <c r="O192" s="375" t="s">
        <v>704</v>
      </c>
    </row>
    <row r="193" spans="1:15" s="39" customFormat="1" ht="14.25" customHeight="1">
      <c r="A193" s="823" t="s">
        <v>253</v>
      </c>
      <c r="B193" s="824"/>
      <c r="C193" s="851">
        <f aca="true" t="shared" si="12" ref="C193:C225">SUM(D193:E193)</f>
        <v>28474</v>
      </c>
      <c r="D193" s="827">
        <v>27233</v>
      </c>
      <c r="E193" s="827">
        <v>1241</v>
      </c>
      <c r="F193" s="786" t="s">
        <v>378</v>
      </c>
      <c r="G193" s="787"/>
      <c r="H193" s="100">
        <f t="shared" si="11"/>
        <v>17</v>
      </c>
      <c r="I193" s="334">
        <v>11</v>
      </c>
      <c r="J193" s="334">
        <v>6</v>
      </c>
      <c r="K193" s="786" t="s">
        <v>446</v>
      </c>
      <c r="L193" s="787"/>
      <c r="M193" s="100">
        <f>SUM(N193:O193)</f>
        <v>34</v>
      </c>
      <c r="N193" s="334">
        <v>34</v>
      </c>
      <c r="O193" s="334" t="s">
        <v>704</v>
      </c>
    </row>
    <row r="194" spans="1:15" s="39" customFormat="1" ht="14.25" customHeight="1">
      <c r="A194" s="823"/>
      <c r="B194" s="824"/>
      <c r="C194" s="851"/>
      <c r="D194" s="827"/>
      <c r="E194" s="827"/>
      <c r="F194" s="786" t="s">
        <v>379</v>
      </c>
      <c r="G194" s="787"/>
      <c r="H194" s="100">
        <f t="shared" si="11"/>
        <v>33</v>
      </c>
      <c r="I194" s="334">
        <v>23</v>
      </c>
      <c r="J194" s="334">
        <v>10</v>
      </c>
      <c r="K194" s="786" t="s">
        <v>447</v>
      </c>
      <c r="L194" s="787"/>
      <c r="M194" s="100">
        <f>SUM(N194:O194)</f>
        <v>581</v>
      </c>
      <c r="N194" s="334">
        <v>581</v>
      </c>
      <c r="O194" s="375" t="s">
        <v>704</v>
      </c>
    </row>
    <row r="195" spans="1:15" s="39" customFormat="1" ht="14.25" customHeight="1">
      <c r="A195" s="183"/>
      <c r="B195" s="184"/>
      <c r="C195" s="144"/>
      <c r="D195" s="374"/>
      <c r="E195" s="374"/>
      <c r="F195" s="186"/>
      <c r="G195" s="187"/>
      <c r="H195" s="100"/>
      <c r="I195" s="334"/>
      <c r="J195" s="334"/>
      <c r="K195" s="786" t="s">
        <v>717</v>
      </c>
      <c r="L195" s="787"/>
      <c r="M195" s="185">
        <f>SUM(N195:O195)</f>
        <v>1</v>
      </c>
      <c r="N195" s="381">
        <v>1</v>
      </c>
      <c r="O195" s="375" t="s">
        <v>704</v>
      </c>
    </row>
    <row r="196" spans="1:15" s="39" customFormat="1" ht="14.25" customHeight="1">
      <c r="A196" s="802" t="s">
        <v>448</v>
      </c>
      <c r="B196" s="803"/>
      <c r="C196" s="100">
        <f t="shared" si="12"/>
        <v>4552</v>
      </c>
      <c r="D196" s="334">
        <v>4552</v>
      </c>
      <c r="E196" s="375" t="s">
        <v>704</v>
      </c>
      <c r="F196" s="786" t="s">
        <v>449</v>
      </c>
      <c r="G196" s="787"/>
      <c r="H196" s="100">
        <f t="shared" si="11"/>
        <v>2345</v>
      </c>
      <c r="I196" s="334">
        <v>1640</v>
      </c>
      <c r="J196" s="334">
        <v>705</v>
      </c>
      <c r="K196" s="188"/>
      <c r="L196" s="189"/>
      <c r="M196" s="190"/>
      <c r="N196" s="382"/>
      <c r="O196" s="382"/>
    </row>
    <row r="197" spans="1:15" s="39" customFormat="1" ht="14.25" customHeight="1">
      <c r="A197" s="802" t="s">
        <v>450</v>
      </c>
      <c r="B197" s="803"/>
      <c r="C197" s="100">
        <f t="shared" si="12"/>
        <v>23922</v>
      </c>
      <c r="D197" s="334">
        <v>22681</v>
      </c>
      <c r="E197" s="334">
        <v>1241</v>
      </c>
      <c r="F197" s="786" t="s">
        <v>451</v>
      </c>
      <c r="G197" s="787"/>
      <c r="H197" s="100">
        <f t="shared" si="11"/>
        <v>2512</v>
      </c>
      <c r="I197" s="334">
        <v>2199</v>
      </c>
      <c r="J197" s="334">
        <v>313</v>
      </c>
      <c r="K197" s="786" t="s">
        <v>718</v>
      </c>
      <c r="L197" s="787"/>
      <c r="M197" s="100">
        <f>SUM(N197:O197)</f>
        <v>1</v>
      </c>
      <c r="N197" s="334" t="s">
        <v>704</v>
      </c>
      <c r="O197" s="334">
        <v>1</v>
      </c>
    </row>
    <row r="198" spans="1:15" s="39" customFormat="1" ht="14.25" customHeight="1">
      <c r="A198" s="183"/>
      <c r="B198" s="184"/>
      <c r="C198" s="144"/>
      <c r="D198" s="334"/>
      <c r="E198" s="334"/>
      <c r="F198" s="786" t="s">
        <v>453</v>
      </c>
      <c r="G198" s="787"/>
      <c r="H198" s="100">
        <f t="shared" si="11"/>
        <v>454</v>
      </c>
      <c r="I198" s="376">
        <v>353</v>
      </c>
      <c r="J198" s="376">
        <v>101</v>
      </c>
      <c r="K198" s="800" t="s">
        <v>719</v>
      </c>
      <c r="L198" s="801"/>
      <c r="M198" s="100">
        <f>SUM(N198:O198)</f>
        <v>1</v>
      </c>
      <c r="N198" s="334">
        <v>1</v>
      </c>
      <c r="O198" s="334" t="s">
        <v>704</v>
      </c>
    </row>
    <row r="199" spans="1:15" s="39" customFormat="1" ht="14.25" customHeight="1">
      <c r="A199" s="823" t="s">
        <v>252</v>
      </c>
      <c r="B199" s="824"/>
      <c r="C199" s="851">
        <f t="shared" si="12"/>
        <v>34196</v>
      </c>
      <c r="D199" s="827">
        <v>29490</v>
      </c>
      <c r="E199" s="827">
        <v>4706</v>
      </c>
      <c r="F199" s="786" t="s">
        <v>454</v>
      </c>
      <c r="G199" s="787"/>
      <c r="H199" s="100">
        <f t="shared" si="11"/>
        <v>318</v>
      </c>
      <c r="I199" s="376">
        <v>282</v>
      </c>
      <c r="J199" s="376">
        <v>36</v>
      </c>
      <c r="K199" s="786" t="s">
        <v>720</v>
      </c>
      <c r="L199" s="787"/>
      <c r="M199" s="100">
        <f>SUM(N199:O199)</f>
        <v>1</v>
      </c>
      <c r="N199" s="334">
        <v>1</v>
      </c>
      <c r="O199" s="334" t="s">
        <v>704</v>
      </c>
    </row>
    <row r="200" spans="1:15" s="39" customFormat="1" ht="14.25" customHeight="1">
      <c r="A200" s="823"/>
      <c r="B200" s="824"/>
      <c r="C200" s="851"/>
      <c r="D200" s="827"/>
      <c r="E200" s="827"/>
      <c r="F200" s="786" t="s">
        <v>456</v>
      </c>
      <c r="G200" s="787"/>
      <c r="H200" s="100">
        <f t="shared" si="11"/>
        <v>774</v>
      </c>
      <c r="I200" s="334">
        <v>731</v>
      </c>
      <c r="J200" s="334">
        <v>43</v>
      </c>
      <c r="K200" s="800"/>
      <c r="L200" s="801"/>
      <c r="M200" s="100"/>
      <c r="N200" s="334"/>
      <c r="O200" s="334"/>
    </row>
    <row r="201" spans="1:15" s="39" customFormat="1" ht="14.25" customHeight="1">
      <c r="A201" s="183"/>
      <c r="B201" s="184"/>
      <c r="C201" s="144"/>
      <c r="D201" s="374"/>
      <c r="E201" s="374"/>
      <c r="F201" s="186"/>
      <c r="G201" s="187"/>
      <c r="H201" s="100"/>
      <c r="I201" s="376"/>
      <c r="J201" s="376"/>
      <c r="K201" s="791" t="s">
        <v>452</v>
      </c>
      <c r="L201" s="792"/>
      <c r="M201" s="144">
        <f>SUM(N201:O201)</f>
        <v>4189</v>
      </c>
      <c r="N201" s="373">
        <v>3599</v>
      </c>
      <c r="O201" s="373">
        <v>590</v>
      </c>
    </row>
    <row r="202" spans="1:15" s="39" customFormat="1" ht="14.25" customHeight="1">
      <c r="A202" s="823" t="s">
        <v>457</v>
      </c>
      <c r="B202" s="824"/>
      <c r="C202" s="144">
        <f t="shared" si="12"/>
        <v>29609</v>
      </c>
      <c r="D202" s="373">
        <v>25537</v>
      </c>
      <c r="E202" s="373">
        <v>4072</v>
      </c>
      <c r="F202" s="786" t="s">
        <v>458</v>
      </c>
      <c r="G202" s="787"/>
      <c r="H202" s="100">
        <f t="shared" si="11"/>
        <v>1994</v>
      </c>
      <c r="I202" s="334">
        <v>1757</v>
      </c>
      <c r="J202" s="376">
        <v>237</v>
      </c>
      <c r="K202" s="800"/>
      <c r="L202" s="801"/>
      <c r="M202" s="144"/>
      <c r="N202" s="334"/>
      <c r="O202" s="334"/>
    </row>
    <row r="203" spans="1:15" s="39" customFormat="1" ht="14.25" customHeight="1">
      <c r="A203" s="183"/>
      <c r="B203" s="184"/>
      <c r="C203" s="144"/>
      <c r="D203" s="334"/>
      <c r="E203" s="334"/>
      <c r="F203" s="786" t="s">
        <v>460</v>
      </c>
      <c r="G203" s="787"/>
      <c r="H203" s="100">
        <f t="shared" si="11"/>
        <v>128</v>
      </c>
      <c r="I203" s="376">
        <v>112</v>
      </c>
      <c r="J203" s="376">
        <v>16</v>
      </c>
      <c r="K203" s="791" t="s">
        <v>455</v>
      </c>
      <c r="L203" s="792"/>
      <c r="M203" s="144">
        <f>SUM(N203:O203)</f>
        <v>2956</v>
      </c>
      <c r="N203" s="373">
        <v>2568</v>
      </c>
      <c r="O203" s="373">
        <v>388</v>
      </c>
    </row>
    <row r="204" spans="1:15" s="39" customFormat="1" ht="14.25" customHeight="1">
      <c r="A204" s="802" t="s">
        <v>462</v>
      </c>
      <c r="B204" s="803"/>
      <c r="C204" s="100">
        <f t="shared" si="12"/>
        <v>710</v>
      </c>
      <c r="D204" s="334">
        <v>601</v>
      </c>
      <c r="E204" s="334">
        <v>109</v>
      </c>
      <c r="F204" s="786" t="s">
        <v>463</v>
      </c>
      <c r="G204" s="787"/>
      <c r="H204" s="100">
        <f t="shared" si="11"/>
        <v>181</v>
      </c>
      <c r="I204" s="376">
        <v>98</v>
      </c>
      <c r="J204" s="376">
        <v>83</v>
      </c>
      <c r="K204" s="191"/>
      <c r="L204" s="192"/>
      <c r="M204" s="144"/>
      <c r="N204" s="334"/>
      <c r="O204" s="334"/>
    </row>
    <row r="205" spans="1:15" s="39" customFormat="1" ht="14.25" customHeight="1">
      <c r="A205" s="802" t="s">
        <v>465</v>
      </c>
      <c r="B205" s="803"/>
      <c r="C205" s="100">
        <f t="shared" si="12"/>
        <v>344</v>
      </c>
      <c r="D205" s="334">
        <v>338</v>
      </c>
      <c r="E205" s="334">
        <v>6</v>
      </c>
      <c r="F205" s="786" t="s">
        <v>466</v>
      </c>
      <c r="G205" s="787"/>
      <c r="H205" s="100">
        <f t="shared" si="11"/>
        <v>295</v>
      </c>
      <c r="I205" s="376">
        <v>179</v>
      </c>
      <c r="J205" s="376">
        <v>116</v>
      </c>
      <c r="K205" s="786" t="s">
        <v>376</v>
      </c>
      <c r="L205" s="787"/>
      <c r="M205" s="100">
        <f>SUM(N205:O205)</f>
        <v>111</v>
      </c>
      <c r="N205" s="334">
        <v>91</v>
      </c>
      <c r="O205" s="334">
        <v>20</v>
      </c>
    </row>
    <row r="206" spans="1:15" s="39" customFormat="1" ht="14.25" customHeight="1">
      <c r="A206" s="802" t="s">
        <v>468</v>
      </c>
      <c r="B206" s="803"/>
      <c r="C206" s="100">
        <f t="shared" si="12"/>
        <v>538</v>
      </c>
      <c r="D206" s="334">
        <v>519</v>
      </c>
      <c r="E206" s="334">
        <v>19</v>
      </c>
      <c r="F206" s="786" t="s">
        <v>469</v>
      </c>
      <c r="G206" s="787"/>
      <c r="H206" s="100">
        <f t="shared" si="11"/>
        <v>533</v>
      </c>
      <c r="I206" s="376">
        <v>394</v>
      </c>
      <c r="J206" s="376">
        <v>139</v>
      </c>
      <c r="K206" s="786" t="s">
        <v>459</v>
      </c>
      <c r="L206" s="787"/>
      <c r="M206" s="100">
        <f>SUM(N206:O206)</f>
        <v>111</v>
      </c>
      <c r="N206" s="334">
        <v>90</v>
      </c>
      <c r="O206" s="334">
        <v>21</v>
      </c>
    </row>
    <row r="207" spans="1:15" s="39" customFormat="1" ht="14.25" customHeight="1">
      <c r="A207" s="802" t="s">
        <v>470</v>
      </c>
      <c r="B207" s="803"/>
      <c r="C207" s="100">
        <f t="shared" si="12"/>
        <v>992</v>
      </c>
      <c r="D207" s="334">
        <v>834</v>
      </c>
      <c r="E207" s="334">
        <v>158</v>
      </c>
      <c r="F207" s="186"/>
      <c r="G207" s="187"/>
      <c r="H207" s="100"/>
      <c r="I207" s="376"/>
      <c r="J207" s="376"/>
      <c r="K207" s="786" t="s">
        <v>461</v>
      </c>
      <c r="L207" s="787"/>
      <c r="M207" s="100">
        <f>SUM(N207:O207)</f>
        <v>268</v>
      </c>
      <c r="N207" s="334">
        <v>241</v>
      </c>
      <c r="O207" s="334">
        <v>27</v>
      </c>
    </row>
    <row r="208" spans="1:15" s="39" customFormat="1" ht="14.25" customHeight="1">
      <c r="A208" s="802" t="s">
        <v>472</v>
      </c>
      <c r="B208" s="803"/>
      <c r="C208" s="100">
        <f t="shared" si="12"/>
        <v>188</v>
      </c>
      <c r="D208" s="334">
        <v>108</v>
      </c>
      <c r="E208" s="334">
        <v>80</v>
      </c>
      <c r="F208" s="786" t="s">
        <v>473</v>
      </c>
      <c r="G208" s="787"/>
      <c r="H208" s="100">
        <f t="shared" si="11"/>
        <v>660</v>
      </c>
      <c r="I208" s="376">
        <v>503</v>
      </c>
      <c r="J208" s="376">
        <v>157</v>
      </c>
      <c r="K208" s="786" t="s">
        <v>464</v>
      </c>
      <c r="L208" s="787"/>
      <c r="M208" s="100">
        <f>SUM(N208:O208)</f>
        <v>500</v>
      </c>
      <c r="N208" s="334">
        <v>384</v>
      </c>
      <c r="O208" s="334">
        <v>116</v>
      </c>
    </row>
    <row r="209" spans="1:15" s="39" customFormat="1" ht="14.25" customHeight="1">
      <c r="A209" s="183"/>
      <c r="B209" s="184"/>
      <c r="C209" s="100"/>
      <c r="D209" s="334"/>
      <c r="E209" s="334"/>
      <c r="F209" s="786" t="s">
        <v>475</v>
      </c>
      <c r="G209" s="787"/>
      <c r="H209" s="100">
        <f t="shared" si="11"/>
        <v>188</v>
      </c>
      <c r="I209" s="376">
        <v>160</v>
      </c>
      <c r="J209" s="376">
        <v>28</v>
      </c>
      <c r="K209" s="786" t="s">
        <v>467</v>
      </c>
      <c r="L209" s="787"/>
      <c r="M209" s="100">
        <f>SUM(N209:O209)</f>
        <v>303</v>
      </c>
      <c r="N209" s="376">
        <v>275</v>
      </c>
      <c r="O209" s="334">
        <v>28</v>
      </c>
    </row>
    <row r="210" spans="1:15" s="39" customFormat="1" ht="14.25" customHeight="1">
      <c r="A210" s="802" t="s">
        <v>477</v>
      </c>
      <c r="B210" s="803"/>
      <c r="C210" s="100">
        <f t="shared" si="12"/>
        <v>86</v>
      </c>
      <c r="D210" s="334">
        <v>85</v>
      </c>
      <c r="E210" s="334">
        <v>1</v>
      </c>
      <c r="F210" s="786" t="s">
        <v>478</v>
      </c>
      <c r="G210" s="787"/>
      <c r="H210" s="100">
        <f t="shared" si="11"/>
        <v>426</v>
      </c>
      <c r="I210" s="376">
        <v>333</v>
      </c>
      <c r="J210" s="376">
        <v>93</v>
      </c>
      <c r="K210" s="181"/>
      <c r="L210" s="182"/>
      <c r="M210" s="100"/>
      <c r="N210" s="376"/>
      <c r="O210" s="376"/>
    </row>
    <row r="211" spans="1:15" s="39" customFormat="1" ht="14.25" customHeight="1">
      <c r="A211" s="802" t="s">
        <v>480</v>
      </c>
      <c r="B211" s="803"/>
      <c r="C211" s="100">
        <f t="shared" si="12"/>
        <v>34</v>
      </c>
      <c r="D211" s="334">
        <v>33</v>
      </c>
      <c r="E211" s="334">
        <v>1</v>
      </c>
      <c r="F211" s="786" t="s">
        <v>481</v>
      </c>
      <c r="G211" s="787"/>
      <c r="H211" s="100">
        <f t="shared" si="11"/>
        <v>311</v>
      </c>
      <c r="I211" s="376">
        <v>232</v>
      </c>
      <c r="J211" s="376">
        <v>79</v>
      </c>
      <c r="K211" s="786" t="s">
        <v>471</v>
      </c>
      <c r="L211" s="787"/>
      <c r="M211" s="149">
        <f>SUM(N211:O211)</f>
        <v>1203</v>
      </c>
      <c r="N211" s="376">
        <v>1131</v>
      </c>
      <c r="O211" s="376">
        <v>72</v>
      </c>
    </row>
    <row r="212" spans="1:15" s="39" customFormat="1" ht="14.25" customHeight="1">
      <c r="A212" s="802" t="s">
        <v>482</v>
      </c>
      <c r="B212" s="803"/>
      <c r="C212" s="100">
        <f t="shared" si="12"/>
        <v>185</v>
      </c>
      <c r="D212" s="376">
        <v>179</v>
      </c>
      <c r="E212" s="376">
        <v>6</v>
      </c>
      <c r="F212" s="800" t="s">
        <v>372</v>
      </c>
      <c r="G212" s="801"/>
      <c r="H212" s="100">
        <f t="shared" si="11"/>
        <v>1622</v>
      </c>
      <c r="I212" s="376">
        <v>1410</v>
      </c>
      <c r="J212" s="376">
        <v>212</v>
      </c>
      <c r="K212" s="786" t="s">
        <v>474</v>
      </c>
      <c r="L212" s="787"/>
      <c r="M212" s="100">
        <f>SUM(N212:O212)</f>
        <v>28</v>
      </c>
      <c r="N212" s="376">
        <v>21</v>
      </c>
      <c r="O212" s="376">
        <v>7</v>
      </c>
    </row>
    <row r="213" spans="1:15" s="39" customFormat="1" ht="14.25" customHeight="1">
      <c r="A213" s="802" t="s">
        <v>484</v>
      </c>
      <c r="B213" s="803"/>
      <c r="C213" s="100">
        <f t="shared" si="12"/>
        <v>203</v>
      </c>
      <c r="D213" s="376">
        <v>191</v>
      </c>
      <c r="E213" s="376">
        <v>12</v>
      </c>
      <c r="F213" s="191"/>
      <c r="G213" s="192"/>
      <c r="H213" s="100"/>
      <c r="I213" s="376"/>
      <c r="J213" s="376"/>
      <c r="K213" s="786" t="s">
        <v>476</v>
      </c>
      <c r="L213" s="787"/>
      <c r="M213" s="149">
        <f aca="true" t="shared" si="13" ref="M213:M222">SUM(N213:O213)</f>
        <v>102</v>
      </c>
      <c r="N213" s="376">
        <v>93</v>
      </c>
      <c r="O213" s="376">
        <v>9</v>
      </c>
    </row>
    <row r="214" spans="1:15" s="39" customFormat="1" ht="14.25" customHeight="1">
      <c r="A214" s="802" t="s">
        <v>485</v>
      </c>
      <c r="B214" s="803"/>
      <c r="C214" s="100">
        <f t="shared" si="12"/>
        <v>90</v>
      </c>
      <c r="D214" s="376">
        <v>69</v>
      </c>
      <c r="E214" s="376">
        <v>21</v>
      </c>
      <c r="F214" s="800" t="s">
        <v>373</v>
      </c>
      <c r="G214" s="801"/>
      <c r="H214" s="100">
        <f t="shared" si="11"/>
        <v>7</v>
      </c>
      <c r="I214" s="376">
        <v>7</v>
      </c>
      <c r="J214" s="334" t="s">
        <v>704</v>
      </c>
      <c r="K214" s="786" t="s">
        <v>479</v>
      </c>
      <c r="L214" s="787"/>
      <c r="M214" s="100">
        <f t="shared" si="13"/>
        <v>330</v>
      </c>
      <c r="N214" s="376">
        <v>242</v>
      </c>
      <c r="O214" s="376">
        <v>88</v>
      </c>
    </row>
    <row r="215" spans="1:15" s="39" customFormat="1" ht="14.25" customHeight="1">
      <c r="A215" s="183"/>
      <c r="B215" s="184"/>
      <c r="C215" s="100"/>
      <c r="D215" s="376"/>
      <c r="E215" s="376"/>
      <c r="F215" s="800" t="s">
        <v>487</v>
      </c>
      <c r="G215" s="801"/>
      <c r="H215" s="100">
        <f t="shared" si="11"/>
        <v>412</v>
      </c>
      <c r="I215" s="334">
        <v>256</v>
      </c>
      <c r="J215" s="376">
        <v>156</v>
      </c>
      <c r="K215" s="786"/>
      <c r="L215" s="787"/>
      <c r="M215" s="149"/>
      <c r="N215" s="376"/>
      <c r="O215" s="376"/>
    </row>
    <row r="216" spans="1:15" s="39" customFormat="1" ht="14.25" customHeight="1">
      <c r="A216" s="802" t="s">
        <v>488</v>
      </c>
      <c r="B216" s="803"/>
      <c r="C216" s="100">
        <f t="shared" si="12"/>
        <v>84</v>
      </c>
      <c r="D216" s="376">
        <v>76</v>
      </c>
      <c r="E216" s="376">
        <v>8</v>
      </c>
      <c r="F216" s="800" t="s">
        <v>489</v>
      </c>
      <c r="G216" s="801"/>
      <c r="H216" s="100">
        <f t="shared" si="11"/>
        <v>29</v>
      </c>
      <c r="I216" s="376">
        <v>22</v>
      </c>
      <c r="J216" s="334">
        <v>7</v>
      </c>
      <c r="K216" s="791" t="s">
        <v>483</v>
      </c>
      <c r="L216" s="792"/>
      <c r="M216" s="144">
        <f t="shared" si="13"/>
        <v>105</v>
      </c>
      <c r="N216" s="393">
        <v>83</v>
      </c>
      <c r="O216" s="393">
        <v>22</v>
      </c>
    </row>
    <row r="217" spans="1:15" s="39" customFormat="1" ht="14.25" customHeight="1">
      <c r="A217" s="802" t="s">
        <v>491</v>
      </c>
      <c r="B217" s="803"/>
      <c r="C217" s="100">
        <f t="shared" si="12"/>
        <v>259</v>
      </c>
      <c r="D217" s="376">
        <v>159</v>
      </c>
      <c r="E217" s="376">
        <v>100</v>
      </c>
      <c r="F217" s="786" t="s">
        <v>492</v>
      </c>
      <c r="G217" s="787"/>
      <c r="H217" s="100">
        <f t="shared" si="11"/>
        <v>61</v>
      </c>
      <c r="I217" s="376">
        <v>57</v>
      </c>
      <c r="J217" s="376">
        <v>4</v>
      </c>
      <c r="K217" s="181"/>
      <c r="L217" s="182"/>
      <c r="M217" s="149"/>
      <c r="N217" s="382"/>
      <c r="O217" s="383"/>
    </row>
    <row r="218" spans="1:15" s="39" customFormat="1" ht="14.25" customHeight="1">
      <c r="A218" s="802" t="s">
        <v>493</v>
      </c>
      <c r="B218" s="803"/>
      <c r="C218" s="100">
        <f t="shared" si="12"/>
        <v>486</v>
      </c>
      <c r="D218" s="376">
        <v>414</v>
      </c>
      <c r="E218" s="376">
        <v>72</v>
      </c>
      <c r="F218" s="786" t="s">
        <v>494</v>
      </c>
      <c r="G218" s="787"/>
      <c r="H218" s="100">
        <f t="shared" si="11"/>
        <v>789</v>
      </c>
      <c r="I218" s="376">
        <v>600</v>
      </c>
      <c r="J218" s="376">
        <v>189</v>
      </c>
      <c r="K218" s="791" t="s">
        <v>486</v>
      </c>
      <c r="L218" s="820"/>
      <c r="M218" s="329">
        <f t="shared" si="13"/>
        <v>849</v>
      </c>
      <c r="N218" s="394">
        <v>706</v>
      </c>
      <c r="O218" s="394">
        <v>143</v>
      </c>
    </row>
    <row r="219" spans="1:15" s="39" customFormat="1" ht="14.25" customHeight="1">
      <c r="A219" s="802" t="s">
        <v>496</v>
      </c>
      <c r="B219" s="803"/>
      <c r="C219" s="100">
        <f t="shared" si="12"/>
        <v>272</v>
      </c>
      <c r="D219" s="376">
        <v>206</v>
      </c>
      <c r="E219" s="376">
        <v>66</v>
      </c>
      <c r="F219" s="191"/>
      <c r="G219" s="192"/>
      <c r="H219" s="100"/>
      <c r="I219" s="376"/>
      <c r="J219" s="378"/>
      <c r="K219" s="191"/>
      <c r="L219" s="385"/>
      <c r="M219" s="188"/>
      <c r="N219" s="386"/>
      <c r="O219" s="383"/>
    </row>
    <row r="220" spans="1:15" s="39" customFormat="1" ht="14.25" customHeight="1">
      <c r="A220" s="802" t="s">
        <v>497</v>
      </c>
      <c r="B220" s="803"/>
      <c r="C220" s="100">
        <f t="shared" si="12"/>
        <v>446</v>
      </c>
      <c r="D220" s="376">
        <v>358</v>
      </c>
      <c r="E220" s="376">
        <v>88</v>
      </c>
      <c r="F220" s="800" t="s">
        <v>498</v>
      </c>
      <c r="G220" s="801"/>
      <c r="H220" s="100">
        <f t="shared" si="11"/>
        <v>175</v>
      </c>
      <c r="I220" s="376">
        <v>151</v>
      </c>
      <c r="J220" s="378">
        <v>24</v>
      </c>
      <c r="K220" s="791" t="s">
        <v>490</v>
      </c>
      <c r="L220" s="820"/>
      <c r="M220" s="391">
        <f t="shared" si="13"/>
        <v>79</v>
      </c>
      <c r="N220" s="395">
        <v>66</v>
      </c>
      <c r="O220" s="395">
        <v>13</v>
      </c>
    </row>
    <row r="221" spans="1:15" s="39" customFormat="1" ht="14.25" customHeight="1">
      <c r="A221" s="183"/>
      <c r="B221" s="184"/>
      <c r="C221" s="100"/>
      <c r="D221" s="376"/>
      <c r="E221" s="376"/>
      <c r="F221" s="800" t="s">
        <v>499</v>
      </c>
      <c r="G221" s="801"/>
      <c r="H221" s="100">
        <f t="shared" si="11"/>
        <v>50</v>
      </c>
      <c r="I221" s="376">
        <v>43</v>
      </c>
      <c r="J221" s="378">
        <v>7</v>
      </c>
      <c r="K221" s="800"/>
      <c r="L221" s="886"/>
      <c r="M221" s="391"/>
      <c r="N221" s="388"/>
      <c r="O221" s="388"/>
    </row>
    <row r="222" spans="1:15" s="39" customFormat="1" ht="14.25" customHeight="1">
      <c r="A222" s="802" t="s">
        <v>500</v>
      </c>
      <c r="B222" s="803"/>
      <c r="C222" s="100">
        <f t="shared" si="12"/>
        <v>225</v>
      </c>
      <c r="D222" s="376">
        <v>150</v>
      </c>
      <c r="E222" s="376">
        <v>75</v>
      </c>
      <c r="F222" s="800" t="s">
        <v>501</v>
      </c>
      <c r="G222" s="801"/>
      <c r="H222" s="100">
        <f t="shared" si="11"/>
        <v>4254</v>
      </c>
      <c r="I222" s="376">
        <v>4083</v>
      </c>
      <c r="J222" s="378">
        <v>171</v>
      </c>
      <c r="K222" s="821" t="s">
        <v>495</v>
      </c>
      <c r="L222" s="822"/>
      <c r="M222" s="392">
        <f t="shared" si="13"/>
        <v>200</v>
      </c>
      <c r="N222" s="396">
        <v>176</v>
      </c>
      <c r="O222" s="396">
        <v>24</v>
      </c>
    </row>
    <row r="223" spans="1:15" s="39" customFormat="1" ht="14.25" customHeight="1">
      <c r="A223" s="802" t="s">
        <v>502</v>
      </c>
      <c r="B223" s="803"/>
      <c r="C223" s="100">
        <f t="shared" si="12"/>
        <v>57</v>
      </c>
      <c r="D223" s="376">
        <v>51</v>
      </c>
      <c r="E223" s="376">
        <v>6</v>
      </c>
      <c r="F223" s="800" t="s">
        <v>374</v>
      </c>
      <c r="G223" s="801"/>
      <c r="H223" s="100">
        <f t="shared" si="11"/>
        <v>1552</v>
      </c>
      <c r="I223" s="376">
        <v>1360</v>
      </c>
      <c r="J223" s="378">
        <v>192</v>
      </c>
      <c r="K223" s="389" t="s">
        <v>281</v>
      </c>
      <c r="L223" s="390"/>
      <c r="M223" s="387"/>
      <c r="N223" s="388"/>
      <c r="O223" s="388"/>
    </row>
    <row r="224" spans="1:15" s="39" customFormat="1" ht="14.25" customHeight="1">
      <c r="A224" s="802" t="s">
        <v>503</v>
      </c>
      <c r="B224" s="803"/>
      <c r="C224" s="100">
        <f t="shared" si="12"/>
        <v>19</v>
      </c>
      <c r="D224" s="376">
        <v>14</v>
      </c>
      <c r="E224" s="376">
        <v>5</v>
      </c>
      <c r="F224" s="800" t="s">
        <v>375</v>
      </c>
      <c r="G224" s="801"/>
      <c r="H224" s="100">
        <f t="shared" si="11"/>
        <v>149</v>
      </c>
      <c r="I224" s="334">
        <v>125</v>
      </c>
      <c r="J224" s="378">
        <v>24</v>
      </c>
      <c r="K224" s="791"/>
      <c r="L224" s="820"/>
      <c r="M224" s="387"/>
      <c r="N224" s="388"/>
      <c r="O224" s="388"/>
    </row>
    <row r="225" spans="1:15" s="39" customFormat="1" ht="14.25" customHeight="1">
      <c r="A225" s="817" t="s">
        <v>504</v>
      </c>
      <c r="B225" s="834"/>
      <c r="C225" s="114">
        <f t="shared" si="12"/>
        <v>72</v>
      </c>
      <c r="D225" s="377">
        <v>50</v>
      </c>
      <c r="E225" s="377">
        <v>22</v>
      </c>
      <c r="F225" s="194"/>
      <c r="G225" s="195"/>
      <c r="H225" s="114"/>
      <c r="I225" s="379"/>
      <c r="J225" s="380"/>
      <c r="K225" s="190"/>
      <c r="L225" s="190"/>
      <c r="M225" s="190"/>
      <c r="N225" s="190"/>
      <c r="O225" s="190"/>
    </row>
    <row r="226" spans="2:14" ht="14.25" customHeight="1">
      <c r="B226" s="16"/>
      <c r="C226" s="60"/>
      <c r="D226" s="60"/>
      <c r="E226" s="60"/>
      <c r="F226" s="18"/>
      <c r="G226" s="18"/>
      <c r="H226" s="148"/>
      <c r="I226" s="134"/>
      <c r="J226" s="134"/>
      <c r="N226" s="102"/>
    </row>
    <row r="227" spans="1:5" ht="14.25" customHeight="1">
      <c r="A227" s="9"/>
      <c r="B227" s="9"/>
      <c r="C227" s="59"/>
      <c r="D227" s="59"/>
      <c r="E227" s="59"/>
    </row>
    <row r="228" spans="1:15" s="39" customFormat="1" ht="14.25" customHeight="1">
      <c r="A228" s="818" t="s">
        <v>505</v>
      </c>
      <c r="B228" s="818"/>
      <c r="C228" s="818"/>
      <c r="D228" s="818"/>
      <c r="E228" s="818"/>
      <c r="F228" s="818"/>
      <c r="G228" s="818"/>
      <c r="H228" s="818"/>
      <c r="I228" s="818"/>
      <c r="J228" s="818"/>
      <c r="K228" s="818"/>
      <c r="L228" s="818"/>
      <c r="M228" s="818"/>
      <c r="N228" s="818"/>
      <c r="O228" s="818"/>
    </row>
    <row r="229" spans="2:15" ht="14.25" customHeight="1">
      <c r="B229" s="3"/>
      <c r="C229" s="3"/>
      <c r="D229" s="3"/>
      <c r="E229" s="3"/>
      <c r="F229" s="3"/>
      <c r="G229" s="3"/>
      <c r="H229" s="139"/>
      <c r="I229" s="3"/>
      <c r="J229" s="3"/>
      <c r="K229" s="3"/>
      <c r="L229" s="3"/>
      <c r="M229" s="3"/>
      <c r="O229" s="3" t="s">
        <v>711</v>
      </c>
    </row>
    <row r="230" spans="1:15" ht="14.25" customHeight="1">
      <c r="A230" s="811" t="s">
        <v>506</v>
      </c>
      <c r="B230" s="669"/>
      <c r="C230" s="37" t="s">
        <v>226</v>
      </c>
      <c r="D230" s="33" t="s">
        <v>439</v>
      </c>
      <c r="E230" s="33" t="s">
        <v>440</v>
      </c>
      <c r="F230" s="776" t="s">
        <v>506</v>
      </c>
      <c r="G230" s="776"/>
      <c r="H230" s="142" t="s">
        <v>226</v>
      </c>
      <c r="I230" s="33" t="s">
        <v>439</v>
      </c>
      <c r="J230" s="33" t="s">
        <v>440</v>
      </c>
      <c r="K230" s="776" t="s">
        <v>506</v>
      </c>
      <c r="L230" s="776"/>
      <c r="M230" s="33" t="s">
        <v>226</v>
      </c>
      <c r="N230" s="33" t="s">
        <v>439</v>
      </c>
      <c r="O230" s="54" t="s">
        <v>440</v>
      </c>
    </row>
    <row r="231" spans="1:15" ht="14.25" customHeight="1">
      <c r="A231" s="61"/>
      <c r="B231" s="58"/>
      <c r="C231" s="5"/>
      <c r="D231" s="5"/>
      <c r="E231" s="5"/>
      <c r="F231" s="55"/>
      <c r="G231" s="31"/>
      <c r="H231" s="140"/>
      <c r="I231" s="5"/>
      <c r="J231" s="5"/>
      <c r="K231" s="55"/>
      <c r="L231" s="31"/>
      <c r="M231" s="5"/>
      <c r="N231" s="5"/>
      <c r="O231" s="5"/>
    </row>
    <row r="232" spans="1:15" s="39" customFormat="1" ht="14.25" customHeight="1">
      <c r="A232" s="823" t="s">
        <v>254</v>
      </c>
      <c r="B232" s="824"/>
      <c r="C232" s="835">
        <f>SUM(D232:E233)</f>
        <v>52839</v>
      </c>
      <c r="D232" s="827">
        <v>50092</v>
      </c>
      <c r="E232" s="827">
        <v>2747</v>
      </c>
      <c r="F232" s="786" t="s">
        <v>507</v>
      </c>
      <c r="G232" s="787"/>
      <c r="H232" s="149">
        <f>SUM(I232:J232)</f>
        <v>15</v>
      </c>
      <c r="I232" s="376">
        <v>15</v>
      </c>
      <c r="J232" s="334" t="s">
        <v>704</v>
      </c>
      <c r="K232" s="786" t="s">
        <v>443</v>
      </c>
      <c r="L232" s="787"/>
      <c r="M232" s="100">
        <f>SUM(N232:O232)</f>
        <v>1226</v>
      </c>
      <c r="N232" s="334">
        <v>1152</v>
      </c>
      <c r="O232" s="334">
        <v>74</v>
      </c>
    </row>
    <row r="233" spans="1:15" s="39" customFormat="1" ht="14.25" customHeight="1">
      <c r="A233" s="823"/>
      <c r="B233" s="824"/>
      <c r="C233" s="835"/>
      <c r="D233" s="827"/>
      <c r="E233" s="827"/>
      <c r="F233" s="191"/>
      <c r="G233" s="192"/>
      <c r="H233" s="100"/>
      <c r="I233" s="334"/>
      <c r="J233" s="334"/>
      <c r="K233" s="786" t="s">
        <v>445</v>
      </c>
      <c r="L233" s="787"/>
      <c r="M233" s="100">
        <f>SUM(N233:O233)</f>
        <v>445</v>
      </c>
      <c r="N233" s="334">
        <v>415</v>
      </c>
      <c r="O233" s="334">
        <v>30</v>
      </c>
    </row>
    <row r="234" spans="1:15" s="39" customFormat="1" ht="14.25" customHeight="1">
      <c r="A234" s="148"/>
      <c r="B234" s="196"/>
      <c r="C234" s="121"/>
      <c r="D234" s="371"/>
      <c r="E234" s="371"/>
      <c r="F234" s="800" t="s">
        <v>449</v>
      </c>
      <c r="G234" s="801"/>
      <c r="H234" s="149">
        <f>SUM(I234:J234)</f>
        <v>1109</v>
      </c>
      <c r="I234" s="334">
        <v>1005</v>
      </c>
      <c r="J234" s="334">
        <v>104</v>
      </c>
      <c r="K234" s="786" t="s">
        <v>446</v>
      </c>
      <c r="L234" s="787"/>
      <c r="M234" s="100">
        <f>SUM(N234:O234)</f>
        <v>53</v>
      </c>
      <c r="N234" s="334">
        <v>49</v>
      </c>
      <c r="O234" s="334">
        <v>4</v>
      </c>
    </row>
    <row r="235" spans="1:15" s="39" customFormat="1" ht="14.25" customHeight="1">
      <c r="A235" s="814" t="s">
        <v>508</v>
      </c>
      <c r="B235" s="815"/>
      <c r="C235" s="144">
        <f>SUM(D235:E236)</f>
        <v>28474</v>
      </c>
      <c r="D235" s="373">
        <v>27233</v>
      </c>
      <c r="E235" s="373">
        <v>1241</v>
      </c>
      <c r="F235" s="800" t="s">
        <v>451</v>
      </c>
      <c r="G235" s="801"/>
      <c r="H235" s="149">
        <f>SUM(I235:J235)</f>
        <v>839</v>
      </c>
      <c r="I235" s="334">
        <v>771</v>
      </c>
      <c r="J235" s="334">
        <v>68</v>
      </c>
      <c r="K235" s="786" t="s">
        <v>447</v>
      </c>
      <c r="L235" s="787"/>
      <c r="M235" s="100">
        <f>SUM(N235:O235)</f>
        <v>352</v>
      </c>
      <c r="N235" s="334">
        <v>338</v>
      </c>
      <c r="O235" s="334">
        <v>14</v>
      </c>
    </row>
    <row r="236" spans="1:15" s="39" customFormat="1" ht="14.25" customHeight="1">
      <c r="A236" s="197"/>
      <c r="B236" s="105"/>
      <c r="C236" s="144"/>
      <c r="D236" s="334"/>
      <c r="E236" s="334"/>
      <c r="F236" s="800" t="s">
        <v>453</v>
      </c>
      <c r="G236" s="801"/>
      <c r="H236" s="149">
        <f>SUM(I236:J236)</f>
        <v>105</v>
      </c>
      <c r="I236" s="334">
        <v>100</v>
      </c>
      <c r="J236" s="334">
        <v>5</v>
      </c>
      <c r="K236" s="112"/>
      <c r="L236" s="113"/>
      <c r="M236" s="100"/>
      <c r="N236" s="334"/>
      <c r="O236" s="334"/>
    </row>
    <row r="237" spans="1:15" s="39" customFormat="1" ht="14.25" customHeight="1">
      <c r="A237" s="812" t="s">
        <v>509</v>
      </c>
      <c r="B237" s="813"/>
      <c r="C237" s="100">
        <f>SUM(D237:E237)</f>
        <v>4552</v>
      </c>
      <c r="D237" s="334">
        <v>4552</v>
      </c>
      <c r="E237" s="375" t="s">
        <v>704</v>
      </c>
      <c r="F237" s="800" t="s">
        <v>454</v>
      </c>
      <c r="G237" s="801"/>
      <c r="H237" s="149">
        <f>SUM(I237:J237)</f>
        <v>108</v>
      </c>
      <c r="I237" s="334">
        <v>105</v>
      </c>
      <c r="J237" s="334">
        <v>3</v>
      </c>
      <c r="K237" s="791" t="s">
        <v>452</v>
      </c>
      <c r="L237" s="792"/>
      <c r="M237" s="144">
        <f>SUM(N237:O237)</f>
        <v>5238</v>
      </c>
      <c r="N237" s="373">
        <v>5137</v>
      </c>
      <c r="O237" s="373">
        <v>101</v>
      </c>
    </row>
    <row r="238" spans="1:15" s="39" customFormat="1" ht="14.25" customHeight="1">
      <c r="A238" s="812" t="s">
        <v>450</v>
      </c>
      <c r="B238" s="813"/>
      <c r="C238" s="100">
        <f>SUM(D238:E239)</f>
        <v>23922</v>
      </c>
      <c r="D238" s="334">
        <v>22681</v>
      </c>
      <c r="E238" s="334">
        <v>1241</v>
      </c>
      <c r="F238" s="800" t="s">
        <v>456</v>
      </c>
      <c r="G238" s="801"/>
      <c r="H238" s="149">
        <f>SUM(I238:J238)</f>
        <v>293</v>
      </c>
      <c r="I238" s="334">
        <v>276</v>
      </c>
      <c r="J238" s="334">
        <v>17</v>
      </c>
      <c r="K238" s="181"/>
      <c r="L238" s="182"/>
      <c r="M238" s="100"/>
      <c r="N238" s="334"/>
      <c r="O238" s="334"/>
    </row>
    <row r="239" spans="1:15" s="39" customFormat="1" ht="14.25" customHeight="1">
      <c r="A239" s="197"/>
      <c r="B239" s="105"/>
      <c r="C239" s="144"/>
      <c r="D239" s="334"/>
      <c r="E239" s="334"/>
      <c r="F239" s="191"/>
      <c r="G239" s="192"/>
      <c r="H239" s="149"/>
      <c r="I239" s="376"/>
      <c r="J239" s="376"/>
      <c r="K239" s="791" t="s">
        <v>455</v>
      </c>
      <c r="L239" s="792"/>
      <c r="M239" s="144">
        <f>SUM(N239:O239)</f>
        <v>4141</v>
      </c>
      <c r="N239" s="373">
        <v>4092</v>
      </c>
      <c r="O239" s="373">
        <v>49</v>
      </c>
    </row>
    <row r="240" spans="1:15" s="39" customFormat="1" ht="14.25" customHeight="1">
      <c r="A240" s="814" t="s">
        <v>510</v>
      </c>
      <c r="B240" s="815"/>
      <c r="C240" s="144">
        <f>SUM(D240:E241)</f>
        <v>20765</v>
      </c>
      <c r="D240" s="373">
        <v>19695</v>
      </c>
      <c r="E240" s="373">
        <v>1070</v>
      </c>
      <c r="F240" s="800" t="s">
        <v>458</v>
      </c>
      <c r="G240" s="801"/>
      <c r="H240" s="149">
        <f>SUM(I240:J240)</f>
        <v>1317</v>
      </c>
      <c r="I240" s="334">
        <v>1203</v>
      </c>
      <c r="J240" s="376">
        <v>114</v>
      </c>
      <c r="K240" s="181"/>
      <c r="L240" s="182"/>
      <c r="M240" s="100"/>
      <c r="N240" s="334"/>
      <c r="O240" s="334"/>
    </row>
    <row r="241" spans="1:16" s="39" customFormat="1" ht="14.25" customHeight="1">
      <c r="A241" s="197"/>
      <c r="B241" s="105"/>
      <c r="C241" s="144"/>
      <c r="D241" s="334"/>
      <c r="E241" s="334"/>
      <c r="F241" s="800" t="s">
        <v>460</v>
      </c>
      <c r="G241" s="801"/>
      <c r="H241" s="149">
        <f>SUM(I241:J241)</f>
        <v>61</v>
      </c>
      <c r="I241" s="334">
        <v>59</v>
      </c>
      <c r="J241" s="334">
        <v>2</v>
      </c>
      <c r="K241" s="786" t="s">
        <v>376</v>
      </c>
      <c r="L241" s="787"/>
      <c r="M241" s="100">
        <f>SUM(N241:O241)</f>
        <v>80</v>
      </c>
      <c r="N241" s="334">
        <v>80</v>
      </c>
      <c r="O241" s="334" t="s">
        <v>704</v>
      </c>
      <c r="P241" s="168"/>
    </row>
    <row r="242" spans="1:15" s="39" customFormat="1" ht="14.25" customHeight="1">
      <c r="A242" s="814" t="s">
        <v>457</v>
      </c>
      <c r="B242" s="815"/>
      <c r="C242" s="144">
        <f>SUM(D242:E243)</f>
        <v>15527</v>
      </c>
      <c r="D242" s="373">
        <v>14558</v>
      </c>
      <c r="E242" s="373">
        <v>969</v>
      </c>
      <c r="F242" s="800" t="s">
        <v>463</v>
      </c>
      <c r="G242" s="801"/>
      <c r="H242" s="149">
        <f>SUM(I242:J242)</f>
        <v>94</v>
      </c>
      <c r="I242" s="376">
        <v>87</v>
      </c>
      <c r="J242" s="376">
        <v>7</v>
      </c>
      <c r="K242" s="786" t="s">
        <v>377</v>
      </c>
      <c r="L242" s="787"/>
      <c r="M242" s="100">
        <f>SUM(N242:O242)</f>
        <v>92</v>
      </c>
      <c r="N242" s="334">
        <v>91</v>
      </c>
      <c r="O242" s="334">
        <v>1</v>
      </c>
    </row>
    <row r="243" spans="1:15" s="39" customFormat="1" ht="14.25" customHeight="1">
      <c r="A243" s="197"/>
      <c r="B243" s="105"/>
      <c r="C243" s="144"/>
      <c r="D243" s="334"/>
      <c r="E243" s="373"/>
      <c r="F243" s="800" t="s">
        <v>466</v>
      </c>
      <c r="G243" s="801"/>
      <c r="H243" s="149">
        <f>SUM(I243:J243)</f>
        <v>166</v>
      </c>
      <c r="I243" s="334">
        <v>159</v>
      </c>
      <c r="J243" s="376">
        <v>7</v>
      </c>
      <c r="K243" s="786" t="s">
        <v>461</v>
      </c>
      <c r="L243" s="787"/>
      <c r="M243" s="100">
        <f>SUM(N243:O243)</f>
        <v>357</v>
      </c>
      <c r="N243" s="334">
        <v>350</v>
      </c>
      <c r="O243" s="334">
        <v>7</v>
      </c>
    </row>
    <row r="244" spans="1:15" s="39" customFormat="1" ht="14.25" customHeight="1">
      <c r="A244" s="812" t="s">
        <v>470</v>
      </c>
      <c r="B244" s="813"/>
      <c r="C244" s="100">
        <f>SUM(D244:E244)</f>
        <v>20</v>
      </c>
      <c r="D244" s="334">
        <v>20</v>
      </c>
      <c r="E244" s="334" t="s">
        <v>704</v>
      </c>
      <c r="F244" s="800" t="s">
        <v>469</v>
      </c>
      <c r="G244" s="801"/>
      <c r="H244" s="149">
        <f>SUM(I244:J244)</f>
        <v>254</v>
      </c>
      <c r="I244" s="376">
        <v>233</v>
      </c>
      <c r="J244" s="376">
        <v>21</v>
      </c>
      <c r="K244" s="786" t="s">
        <v>464</v>
      </c>
      <c r="L244" s="787"/>
      <c r="M244" s="100">
        <f>SUM(N244:O244)</f>
        <v>1199</v>
      </c>
      <c r="N244" s="334">
        <v>1194</v>
      </c>
      <c r="O244" s="334">
        <v>5</v>
      </c>
    </row>
    <row r="245" spans="1:15" s="39" customFormat="1" ht="14.25" customHeight="1">
      <c r="A245" s="812" t="s">
        <v>472</v>
      </c>
      <c r="B245" s="813"/>
      <c r="C245" s="100">
        <f>SUM(D245:E245)</f>
        <v>11</v>
      </c>
      <c r="D245" s="334">
        <v>11</v>
      </c>
      <c r="E245" s="375" t="s">
        <v>704</v>
      </c>
      <c r="F245" s="191"/>
      <c r="G245" s="192"/>
      <c r="H245" s="149"/>
      <c r="I245" s="376"/>
      <c r="J245" s="376"/>
      <c r="K245" s="786" t="s">
        <v>467</v>
      </c>
      <c r="L245" s="787"/>
      <c r="M245" s="100">
        <f>SUM(N245:O245)</f>
        <v>213</v>
      </c>
      <c r="N245" s="334">
        <v>212</v>
      </c>
      <c r="O245" s="334">
        <v>1</v>
      </c>
    </row>
    <row r="246" spans="1:15" s="39" customFormat="1" ht="14.25" customHeight="1">
      <c r="A246" s="812" t="s">
        <v>482</v>
      </c>
      <c r="B246" s="813"/>
      <c r="C246" s="100">
        <f>SUM(D246:E246)</f>
        <v>19</v>
      </c>
      <c r="D246" s="334">
        <v>19</v>
      </c>
      <c r="E246" s="334" t="s">
        <v>704</v>
      </c>
      <c r="F246" s="800" t="s">
        <v>473</v>
      </c>
      <c r="G246" s="801"/>
      <c r="H246" s="149">
        <f>SUM(I246:J246)</f>
        <v>393</v>
      </c>
      <c r="I246" s="376">
        <v>369</v>
      </c>
      <c r="J246" s="376">
        <v>24</v>
      </c>
      <c r="K246" s="181"/>
      <c r="L246" s="182"/>
      <c r="M246" s="100"/>
      <c r="N246" s="334"/>
      <c r="O246" s="334"/>
    </row>
    <row r="247" spans="1:15" s="39" customFormat="1" ht="14.25" customHeight="1">
      <c r="A247" s="812" t="s">
        <v>484</v>
      </c>
      <c r="B247" s="813"/>
      <c r="C247" s="100">
        <f>SUM(D247:E247)</f>
        <v>19</v>
      </c>
      <c r="D247" s="334">
        <v>19</v>
      </c>
      <c r="E247" s="334" t="s">
        <v>704</v>
      </c>
      <c r="F247" s="800" t="s">
        <v>475</v>
      </c>
      <c r="G247" s="801"/>
      <c r="H247" s="149">
        <f>SUM(I247:J247)</f>
        <v>230</v>
      </c>
      <c r="I247" s="376">
        <v>221</v>
      </c>
      <c r="J247" s="376">
        <v>9</v>
      </c>
      <c r="K247" s="786" t="s">
        <v>471</v>
      </c>
      <c r="L247" s="787"/>
      <c r="M247" s="100">
        <f>SUM(N247:O247)</f>
        <v>1229</v>
      </c>
      <c r="N247" s="334">
        <v>1208</v>
      </c>
      <c r="O247" s="334">
        <v>21</v>
      </c>
    </row>
    <row r="248" spans="1:15" s="39" customFormat="1" ht="14.25" customHeight="1">
      <c r="A248" s="812" t="s">
        <v>485</v>
      </c>
      <c r="B248" s="813"/>
      <c r="C248" s="100">
        <f>SUM(D248:E248)</f>
        <v>6</v>
      </c>
      <c r="D248" s="334">
        <v>5</v>
      </c>
      <c r="E248" s="334">
        <v>1</v>
      </c>
      <c r="F248" s="800" t="s">
        <v>478</v>
      </c>
      <c r="G248" s="801"/>
      <c r="H248" s="149">
        <f>SUM(I248:J248)</f>
        <v>244</v>
      </c>
      <c r="I248" s="376">
        <v>235</v>
      </c>
      <c r="J248" s="376">
        <v>9</v>
      </c>
      <c r="K248" s="786" t="s">
        <v>511</v>
      </c>
      <c r="L248" s="787"/>
      <c r="M248" s="100">
        <f>SUM(N248:O248)</f>
        <v>31</v>
      </c>
      <c r="N248" s="334">
        <v>30</v>
      </c>
      <c r="O248" s="334">
        <v>1</v>
      </c>
    </row>
    <row r="249" spans="1:15" s="39" customFormat="1" ht="14.25" customHeight="1">
      <c r="A249" s="812"/>
      <c r="B249" s="813"/>
      <c r="C249" s="100"/>
      <c r="D249" s="334"/>
      <c r="E249" s="334"/>
      <c r="F249" s="800" t="s">
        <v>481</v>
      </c>
      <c r="G249" s="801"/>
      <c r="H249" s="149">
        <f>SUM(I249:J249)</f>
        <v>197</v>
      </c>
      <c r="I249" s="376">
        <v>186</v>
      </c>
      <c r="J249" s="376">
        <v>11</v>
      </c>
      <c r="K249" s="786" t="s">
        <v>479</v>
      </c>
      <c r="L249" s="787"/>
      <c r="M249" s="100">
        <f>SUM(N249:O249)</f>
        <v>940</v>
      </c>
      <c r="N249" s="334">
        <v>927</v>
      </c>
      <c r="O249" s="334">
        <v>13</v>
      </c>
    </row>
    <row r="250" spans="1:15" s="39" customFormat="1" ht="14.25" customHeight="1">
      <c r="A250" s="812" t="s">
        <v>488</v>
      </c>
      <c r="B250" s="813"/>
      <c r="C250" s="100">
        <f>SUM(D250:E250)</f>
        <v>22</v>
      </c>
      <c r="D250" s="334">
        <v>21</v>
      </c>
      <c r="E250" s="334">
        <v>1</v>
      </c>
      <c r="F250" s="800" t="s">
        <v>372</v>
      </c>
      <c r="G250" s="801"/>
      <c r="H250" s="149">
        <f>SUM(I250:J250)</f>
        <v>1368</v>
      </c>
      <c r="I250" s="376">
        <v>1290</v>
      </c>
      <c r="J250" s="376">
        <v>78</v>
      </c>
      <c r="K250" s="181"/>
      <c r="L250" s="182"/>
      <c r="M250" s="149"/>
      <c r="N250" s="334"/>
      <c r="O250" s="334"/>
    </row>
    <row r="251" spans="1:15" s="39" customFormat="1" ht="14.25" customHeight="1">
      <c r="A251" s="812" t="s">
        <v>491</v>
      </c>
      <c r="B251" s="813"/>
      <c r="C251" s="100">
        <f>SUM(D251:E251)</f>
        <v>42</v>
      </c>
      <c r="D251" s="334">
        <v>41</v>
      </c>
      <c r="E251" s="334">
        <v>1</v>
      </c>
      <c r="F251" s="191"/>
      <c r="G251" s="192"/>
      <c r="H251" s="149"/>
      <c r="I251" s="376"/>
      <c r="J251" s="376"/>
      <c r="K251" s="791" t="s">
        <v>483</v>
      </c>
      <c r="L251" s="792"/>
      <c r="M251" s="144">
        <f>SUM(N251:O251)</f>
        <v>140</v>
      </c>
      <c r="N251" s="393">
        <v>136</v>
      </c>
      <c r="O251" s="373">
        <v>4</v>
      </c>
    </row>
    <row r="252" spans="1:15" s="39" customFormat="1" ht="14.25" customHeight="1">
      <c r="A252" s="812" t="s">
        <v>493</v>
      </c>
      <c r="B252" s="813"/>
      <c r="C252" s="100">
        <f>SUM(D252:E252)</f>
        <v>12</v>
      </c>
      <c r="D252" s="334">
        <v>12</v>
      </c>
      <c r="E252" s="334" t="s">
        <v>704</v>
      </c>
      <c r="F252" s="800" t="s">
        <v>373</v>
      </c>
      <c r="G252" s="801"/>
      <c r="H252" s="421">
        <v>16</v>
      </c>
      <c r="I252" s="376">
        <v>15</v>
      </c>
      <c r="J252" s="375" t="s">
        <v>734</v>
      </c>
      <c r="K252" s="181"/>
      <c r="L252" s="182"/>
      <c r="M252" s="149"/>
      <c r="N252" s="376"/>
      <c r="O252" s="376"/>
    </row>
    <row r="253" spans="1:15" s="39" customFormat="1" ht="14.25" customHeight="1">
      <c r="A253" s="812" t="s">
        <v>496</v>
      </c>
      <c r="B253" s="813"/>
      <c r="C253" s="100">
        <f>SUM(D253:E253)</f>
        <v>37</v>
      </c>
      <c r="D253" s="334">
        <v>36</v>
      </c>
      <c r="E253" s="334">
        <v>1</v>
      </c>
      <c r="F253" s="800" t="s">
        <v>487</v>
      </c>
      <c r="G253" s="801"/>
      <c r="H253" s="149">
        <f>SUM(I253:J253)</f>
        <v>352</v>
      </c>
      <c r="I253" s="334">
        <v>321</v>
      </c>
      <c r="J253" s="376">
        <v>31</v>
      </c>
      <c r="K253" s="791" t="s">
        <v>486</v>
      </c>
      <c r="L253" s="792"/>
      <c r="M253" s="144">
        <f>SUM(N253:O253)</f>
        <v>650</v>
      </c>
      <c r="N253" s="393">
        <v>620</v>
      </c>
      <c r="O253" s="393">
        <v>30</v>
      </c>
    </row>
    <row r="254" spans="1:15" s="39" customFormat="1" ht="14.25" customHeight="1">
      <c r="A254" s="812" t="s">
        <v>497</v>
      </c>
      <c r="B254" s="813"/>
      <c r="C254" s="100">
        <f>SUM(D254:E254)</f>
        <v>120</v>
      </c>
      <c r="D254" s="334">
        <v>120</v>
      </c>
      <c r="E254" s="334" t="s">
        <v>704</v>
      </c>
      <c r="F254" s="800" t="s">
        <v>489</v>
      </c>
      <c r="G254" s="801"/>
      <c r="H254" s="149">
        <f>SUM(I254:J254)</f>
        <v>31</v>
      </c>
      <c r="I254" s="376">
        <v>30</v>
      </c>
      <c r="J254" s="376">
        <v>1</v>
      </c>
      <c r="K254" s="181"/>
      <c r="L254" s="182"/>
      <c r="M254" s="149"/>
      <c r="N254" s="376"/>
      <c r="O254" s="376"/>
    </row>
    <row r="255" spans="1:15" s="39" customFormat="1" ht="14.25" customHeight="1">
      <c r="A255" s="812"/>
      <c r="B255" s="813"/>
      <c r="C255" s="100"/>
      <c r="D255" s="334"/>
      <c r="E255" s="334"/>
      <c r="F255" s="786" t="s">
        <v>492</v>
      </c>
      <c r="G255" s="787"/>
      <c r="H255" s="149">
        <f>SUM(I255:J255)</f>
        <v>71</v>
      </c>
      <c r="I255" s="376">
        <v>64</v>
      </c>
      <c r="J255" s="376">
        <v>7</v>
      </c>
      <c r="K255" s="791" t="s">
        <v>490</v>
      </c>
      <c r="L255" s="792"/>
      <c r="M255" s="144">
        <f>SUM(N255:O255)</f>
        <v>83</v>
      </c>
      <c r="N255" s="393">
        <v>79</v>
      </c>
      <c r="O255" s="393">
        <v>4</v>
      </c>
    </row>
    <row r="256" spans="1:15" s="39" customFormat="1" ht="14.25" customHeight="1">
      <c r="A256" s="812" t="s">
        <v>500</v>
      </c>
      <c r="B256" s="813"/>
      <c r="C256" s="100">
        <f>SUM(D256:E256)</f>
        <v>16</v>
      </c>
      <c r="D256" s="334">
        <v>16</v>
      </c>
      <c r="E256" s="334" t="s">
        <v>704</v>
      </c>
      <c r="F256" s="786" t="s">
        <v>494</v>
      </c>
      <c r="G256" s="787"/>
      <c r="H256" s="149">
        <f>SUM(I256:J256)</f>
        <v>513</v>
      </c>
      <c r="I256" s="334">
        <v>461</v>
      </c>
      <c r="J256" s="376">
        <v>52</v>
      </c>
      <c r="K256" s="181"/>
      <c r="L256" s="182"/>
      <c r="M256" s="149"/>
      <c r="N256" s="376"/>
      <c r="O256" s="376"/>
    </row>
    <row r="257" spans="1:15" s="39" customFormat="1" ht="14.25" customHeight="1">
      <c r="A257" s="812" t="s">
        <v>512</v>
      </c>
      <c r="B257" s="813"/>
      <c r="C257" s="100">
        <f>SUM(D257:E257)</f>
        <v>8</v>
      </c>
      <c r="D257" s="334">
        <v>8</v>
      </c>
      <c r="E257" s="334" t="s">
        <v>704</v>
      </c>
      <c r="F257" s="191"/>
      <c r="G257" s="192"/>
      <c r="H257" s="149"/>
      <c r="I257" s="376"/>
      <c r="J257" s="334"/>
      <c r="K257" s="821" t="s">
        <v>495</v>
      </c>
      <c r="L257" s="880"/>
      <c r="M257" s="147">
        <f>SUM(N257:O257)</f>
        <v>224</v>
      </c>
      <c r="N257" s="401">
        <v>210</v>
      </c>
      <c r="O257" s="401">
        <v>14</v>
      </c>
    </row>
    <row r="258" spans="1:15" s="39" customFormat="1" ht="14.25" customHeight="1">
      <c r="A258" s="812" t="s">
        <v>504</v>
      </c>
      <c r="B258" s="813"/>
      <c r="C258" s="100">
        <f>SUM(D258:E258)</f>
        <v>22</v>
      </c>
      <c r="D258" s="334">
        <v>22</v>
      </c>
      <c r="E258" s="397" t="s">
        <v>704</v>
      </c>
      <c r="F258" s="800" t="s">
        <v>498</v>
      </c>
      <c r="G258" s="801"/>
      <c r="H258" s="149">
        <f>SUM(I258:J258)</f>
        <v>76</v>
      </c>
      <c r="I258" s="376">
        <v>72</v>
      </c>
      <c r="J258" s="378">
        <v>4</v>
      </c>
      <c r="K258" s="190" t="s">
        <v>281</v>
      </c>
      <c r="L258" s="190"/>
      <c r="M258" s="190"/>
      <c r="N258" s="190"/>
      <c r="O258" s="193"/>
    </row>
    <row r="259" spans="1:15" s="39" customFormat="1" ht="14.25" customHeight="1">
      <c r="A259" s="812" t="s">
        <v>442</v>
      </c>
      <c r="B259" s="813"/>
      <c r="C259" s="100">
        <f>SUM(D259:E259)</f>
        <v>69</v>
      </c>
      <c r="D259" s="334">
        <v>65</v>
      </c>
      <c r="E259" s="398">
        <v>4</v>
      </c>
      <c r="F259" s="800" t="s">
        <v>499</v>
      </c>
      <c r="G259" s="801"/>
      <c r="H259" s="149">
        <f>SUM(I259:J259)</f>
        <v>45</v>
      </c>
      <c r="I259" s="376">
        <v>42</v>
      </c>
      <c r="J259" s="378">
        <v>3</v>
      </c>
      <c r="K259" s="190"/>
      <c r="L259" s="190"/>
      <c r="M259" s="190"/>
      <c r="N259" s="190"/>
      <c r="O259" s="190"/>
    </row>
    <row r="260" spans="1:15" s="39" customFormat="1" ht="14.25" customHeight="1">
      <c r="A260" s="812" t="s">
        <v>444</v>
      </c>
      <c r="B260" s="813"/>
      <c r="C260" s="100">
        <f>SUM(D260:E260)</f>
        <v>9</v>
      </c>
      <c r="D260" s="334">
        <v>9</v>
      </c>
      <c r="E260" s="334" t="s">
        <v>704</v>
      </c>
      <c r="F260" s="800" t="s">
        <v>501</v>
      </c>
      <c r="G260" s="801"/>
      <c r="H260" s="149">
        <f>SUM(I260:J260)</f>
        <v>3328</v>
      </c>
      <c r="I260" s="376">
        <v>3209</v>
      </c>
      <c r="J260" s="378">
        <v>119</v>
      </c>
      <c r="K260" s="190"/>
      <c r="L260" s="190"/>
      <c r="M260" s="190"/>
      <c r="N260" s="190"/>
      <c r="O260" s="190"/>
    </row>
    <row r="261" spans="1:15" s="39" customFormat="1" ht="14.25" customHeight="1">
      <c r="A261" s="812"/>
      <c r="B261" s="813"/>
      <c r="C261" s="100"/>
      <c r="D261" s="334"/>
      <c r="E261" s="334"/>
      <c r="F261" s="800" t="s">
        <v>374</v>
      </c>
      <c r="G261" s="801"/>
      <c r="H261" s="149">
        <f>SUM(I261:J261)</f>
        <v>1671</v>
      </c>
      <c r="I261" s="376">
        <v>1537</v>
      </c>
      <c r="J261" s="378">
        <v>134</v>
      </c>
      <c r="K261" s="190"/>
      <c r="L261" s="190"/>
      <c r="M261" s="190"/>
      <c r="N261" s="190"/>
      <c r="O261" s="190"/>
    </row>
    <row r="262" spans="1:15" s="39" customFormat="1" ht="14.25" customHeight="1">
      <c r="A262" s="881" t="s">
        <v>378</v>
      </c>
      <c r="B262" s="882"/>
      <c r="C262" s="100">
        <f>SUM(D262:E262)</f>
        <v>6</v>
      </c>
      <c r="D262" s="334">
        <v>5</v>
      </c>
      <c r="E262" s="334">
        <v>1</v>
      </c>
      <c r="F262" s="800" t="s">
        <v>375</v>
      </c>
      <c r="G262" s="801"/>
      <c r="H262" s="149">
        <f>SUM(I262:J262)</f>
        <v>102</v>
      </c>
      <c r="I262" s="334">
        <v>95</v>
      </c>
      <c r="J262" s="378">
        <v>7</v>
      </c>
      <c r="K262" s="190"/>
      <c r="L262" s="190"/>
      <c r="M262" s="190"/>
      <c r="N262" s="190"/>
      <c r="O262" s="190"/>
    </row>
    <row r="263" spans="1:15" s="39" customFormat="1" ht="14.25" customHeight="1">
      <c r="A263" s="878" t="s">
        <v>513</v>
      </c>
      <c r="B263" s="879"/>
      <c r="C263" s="114">
        <f>SUM(D263:E264)</f>
        <v>15</v>
      </c>
      <c r="D263" s="337">
        <v>15</v>
      </c>
      <c r="E263" s="399" t="s">
        <v>704</v>
      </c>
      <c r="F263" s="198"/>
      <c r="G263" s="199"/>
      <c r="H263" s="150"/>
      <c r="I263" s="384"/>
      <c r="J263" s="400"/>
      <c r="K263" s="190"/>
      <c r="L263" s="190"/>
      <c r="M263" s="190"/>
      <c r="N263" s="190"/>
      <c r="O263" s="190"/>
    </row>
    <row r="266" spans="1:9" ht="14.25" customHeight="1">
      <c r="A266" s="818" t="s">
        <v>514</v>
      </c>
      <c r="B266" s="818"/>
      <c r="C266" s="818"/>
      <c r="D266" s="818"/>
      <c r="E266" s="818"/>
      <c r="F266" s="818"/>
      <c r="G266" s="818"/>
      <c r="H266" s="28"/>
      <c r="I266" s="69"/>
    </row>
    <row r="267" spans="1:12" ht="14.25" customHeight="1">
      <c r="A267" s="804" t="s">
        <v>711</v>
      </c>
      <c r="B267" s="804"/>
      <c r="C267" s="804"/>
      <c r="D267" s="804"/>
      <c r="E267" s="804"/>
      <c r="F267" s="804"/>
      <c r="G267" s="804"/>
      <c r="H267" s="139"/>
      <c r="I267" s="3"/>
      <c r="J267" s="3"/>
      <c r="K267" s="3"/>
      <c r="L267" s="3"/>
    </row>
    <row r="268" spans="1:12" ht="14.25" customHeight="1">
      <c r="A268" s="735"/>
      <c r="B268" s="735"/>
      <c r="C268" s="736"/>
      <c r="D268" s="734" t="s">
        <v>787</v>
      </c>
      <c r="E268" s="744" t="s">
        <v>788</v>
      </c>
      <c r="F268" s="850" t="s">
        <v>515</v>
      </c>
      <c r="G268" s="816" t="s">
        <v>516</v>
      </c>
      <c r="H268" s="117"/>
      <c r="I268" s="62"/>
      <c r="J268" s="7"/>
      <c r="K268" s="7"/>
      <c r="L268" s="7"/>
    </row>
    <row r="269" spans="1:12" ht="14.25" customHeight="1">
      <c r="A269" s="745"/>
      <c r="B269" s="745"/>
      <c r="C269" s="769"/>
      <c r="D269" s="781"/>
      <c r="E269" s="744"/>
      <c r="F269" s="850"/>
      <c r="G269" s="802"/>
      <c r="H269" s="117"/>
      <c r="I269" s="62"/>
      <c r="J269" s="7"/>
      <c r="K269" s="7"/>
      <c r="L269" s="7"/>
    </row>
    <row r="270" spans="1:12" ht="14.25" customHeight="1">
      <c r="A270" s="738"/>
      <c r="B270" s="738"/>
      <c r="C270" s="739"/>
      <c r="D270" s="737"/>
      <c r="E270" s="744"/>
      <c r="F270" s="850"/>
      <c r="G270" s="817"/>
      <c r="H270" s="151"/>
      <c r="I270" s="16"/>
      <c r="J270" s="7"/>
      <c r="K270" s="7"/>
      <c r="L270" s="7"/>
    </row>
    <row r="271" spans="1:12" ht="14.25" customHeight="1">
      <c r="A271" s="49"/>
      <c r="B271" s="49"/>
      <c r="C271" s="50"/>
      <c r="D271" s="4"/>
      <c r="E271" s="4"/>
      <c r="F271" s="4"/>
      <c r="G271" s="4"/>
      <c r="H271" s="152"/>
      <c r="I271" s="79"/>
      <c r="J271" s="7"/>
      <c r="K271" s="7"/>
      <c r="L271" s="7"/>
    </row>
    <row r="272" spans="1:12" s="39" customFormat="1" ht="14.25" customHeight="1">
      <c r="A272" s="814" t="s">
        <v>517</v>
      </c>
      <c r="B272" s="814"/>
      <c r="C272" s="815"/>
      <c r="D272" s="144">
        <f>SUM(D274:D297)</f>
        <v>59533</v>
      </c>
      <c r="E272" s="144">
        <f>SUM(E274:E297)</f>
        <v>50803</v>
      </c>
      <c r="F272" s="144">
        <f>SUM(F274:F297)</f>
        <v>4529</v>
      </c>
      <c r="G272" s="144">
        <f>SUM(G274:G297)</f>
        <v>1301</v>
      </c>
      <c r="H272" s="153"/>
      <c r="I272" s="153"/>
      <c r="J272" s="139"/>
      <c r="K272" s="139"/>
      <c r="L272" s="139"/>
    </row>
    <row r="273" spans="1:12" s="39" customFormat="1" ht="14.25" customHeight="1">
      <c r="A273" s="174"/>
      <c r="B273" s="117"/>
      <c r="C273" s="91"/>
      <c r="D273" s="100"/>
      <c r="E273" s="100"/>
      <c r="F273" s="100"/>
      <c r="G273" s="100"/>
      <c r="H273" s="93"/>
      <c r="I273" s="93"/>
      <c r="J273" s="139"/>
      <c r="K273" s="139"/>
      <c r="L273" s="139"/>
    </row>
    <row r="274" spans="1:12" s="39" customFormat="1" ht="14.25" customHeight="1">
      <c r="A274" s="812" t="s">
        <v>518</v>
      </c>
      <c r="B274" s="812"/>
      <c r="C274" s="813"/>
      <c r="D274" s="24">
        <v>573</v>
      </c>
      <c r="E274" s="24">
        <v>151</v>
      </c>
      <c r="F274" s="24">
        <v>271</v>
      </c>
      <c r="G274" s="24">
        <v>149</v>
      </c>
      <c r="H274" s="93"/>
      <c r="I274" s="93"/>
      <c r="J274" s="139"/>
      <c r="K274" s="139"/>
      <c r="L274" s="139"/>
    </row>
    <row r="275" spans="1:12" s="39" customFormat="1" ht="14.25" customHeight="1">
      <c r="A275" s="812" t="s">
        <v>405</v>
      </c>
      <c r="B275" s="812"/>
      <c r="C275" s="813"/>
      <c r="D275" s="24">
        <v>61</v>
      </c>
      <c r="E275" s="24">
        <v>52</v>
      </c>
      <c r="F275" s="24">
        <v>9</v>
      </c>
      <c r="G275" s="24" t="s">
        <v>704</v>
      </c>
      <c r="H275" s="93"/>
      <c r="I275" s="93"/>
      <c r="J275" s="139"/>
      <c r="K275" s="139"/>
      <c r="L275" s="139"/>
    </row>
    <row r="276" spans="1:12" s="39" customFormat="1" ht="14.25" customHeight="1">
      <c r="A276" s="812" t="s">
        <v>406</v>
      </c>
      <c r="B276" s="812"/>
      <c r="C276" s="813"/>
      <c r="D276" s="24">
        <v>2</v>
      </c>
      <c r="E276" s="24">
        <v>2</v>
      </c>
      <c r="F276" s="24" t="s">
        <v>704</v>
      </c>
      <c r="G276" s="24" t="s">
        <v>28</v>
      </c>
      <c r="H276" s="93"/>
      <c r="I276" s="93"/>
      <c r="J276" s="139"/>
      <c r="K276" s="139"/>
      <c r="L276" s="139"/>
    </row>
    <row r="277" spans="1:12" s="39" customFormat="1" ht="14.25" customHeight="1">
      <c r="A277" s="174"/>
      <c r="B277" s="174"/>
      <c r="C277" s="83"/>
      <c r="D277" s="24"/>
      <c r="E277" s="24"/>
      <c r="F277" s="24"/>
      <c r="G277" s="24"/>
      <c r="H277" s="93"/>
      <c r="I277" s="93"/>
      <c r="J277" s="139"/>
      <c r="K277" s="139"/>
      <c r="L277" s="139"/>
    </row>
    <row r="278" spans="1:12" s="39" customFormat="1" ht="14.25" customHeight="1">
      <c r="A278" s="812" t="s">
        <v>596</v>
      </c>
      <c r="B278" s="812"/>
      <c r="C278" s="813"/>
      <c r="D278" s="24">
        <v>63</v>
      </c>
      <c r="E278" s="24">
        <v>62</v>
      </c>
      <c r="F278" s="24">
        <v>1</v>
      </c>
      <c r="G278" s="24" t="s">
        <v>704</v>
      </c>
      <c r="H278" s="93"/>
      <c r="I278" s="93"/>
      <c r="J278" s="139"/>
      <c r="K278" s="139"/>
      <c r="L278" s="139"/>
    </row>
    <row r="279" spans="1:12" s="39" customFormat="1" ht="14.25" customHeight="1">
      <c r="A279" s="812" t="s">
        <v>409</v>
      </c>
      <c r="B279" s="812"/>
      <c r="C279" s="813"/>
      <c r="D279" s="498">
        <v>3745</v>
      </c>
      <c r="E279" s="498">
        <v>2683</v>
      </c>
      <c r="F279" s="24">
        <v>832</v>
      </c>
      <c r="G279" s="24">
        <v>207</v>
      </c>
      <c r="H279" s="93"/>
      <c r="I279" s="93"/>
      <c r="J279" s="139"/>
      <c r="K279" s="139"/>
      <c r="L279" s="139"/>
    </row>
    <row r="280" spans="1:12" s="39" customFormat="1" ht="14.25" customHeight="1">
      <c r="A280" s="812" t="s">
        <v>410</v>
      </c>
      <c r="B280" s="812"/>
      <c r="C280" s="813"/>
      <c r="D280" s="498">
        <v>11821</v>
      </c>
      <c r="E280" s="498">
        <v>11261</v>
      </c>
      <c r="F280" s="24">
        <v>379</v>
      </c>
      <c r="G280" s="24">
        <v>131</v>
      </c>
      <c r="H280" s="154"/>
      <c r="I280" s="93"/>
      <c r="J280" s="139"/>
      <c r="K280" s="139"/>
      <c r="L280" s="139"/>
    </row>
    <row r="281" spans="1:12" s="39" customFormat="1" ht="14.25" customHeight="1">
      <c r="A281" s="802"/>
      <c r="B281" s="802"/>
      <c r="C281" s="803"/>
      <c r="D281" s="24"/>
      <c r="E281" s="24"/>
      <c r="F281" s="24"/>
      <c r="G281" s="24"/>
      <c r="H281" s="155"/>
      <c r="I281" s="93"/>
      <c r="J281" s="139"/>
      <c r="K281" s="139"/>
      <c r="L281" s="139"/>
    </row>
    <row r="282" spans="1:12" s="39" customFormat="1" ht="14.25" customHeight="1">
      <c r="A282" s="802" t="s">
        <v>251</v>
      </c>
      <c r="B282" s="802"/>
      <c r="C282" s="803"/>
      <c r="D282" s="24">
        <v>284</v>
      </c>
      <c r="E282" s="24">
        <v>284</v>
      </c>
      <c r="F282" s="24" t="s">
        <v>704</v>
      </c>
      <c r="G282" s="24" t="s">
        <v>704</v>
      </c>
      <c r="H282" s="93"/>
      <c r="I282" s="93"/>
      <c r="J282" s="200"/>
      <c r="K282" s="200"/>
      <c r="L282" s="139"/>
    </row>
    <row r="283" spans="1:12" s="39" customFormat="1" ht="14.25" customHeight="1">
      <c r="A283" s="802" t="s">
        <v>360</v>
      </c>
      <c r="B283" s="802"/>
      <c r="C283" s="803"/>
      <c r="D283" s="498">
        <v>1656</v>
      </c>
      <c r="E283" s="498">
        <v>1543</v>
      </c>
      <c r="F283" s="24">
        <v>101</v>
      </c>
      <c r="G283" s="24">
        <v>8</v>
      </c>
      <c r="H283" s="93"/>
      <c r="I283" s="93"/>
      <c r="J283" s="200"/>
      <c r="K283" s="200"/>
      <c r="L283" s="139"/>
    </row>
    <row r="284" spans="1:12" s="39" customFormat="1" ht="14.25" customHeight="1">
      <c r="A284" s="812" t="s">
        <v>597</v>
      </c>
      <c r="B284" s="812"/>
      <c r="C284" s="813"/>
      <c r="D284" s="498">
        <v>2934</v>
      </c>
      <c r="E284" s="498">
        <v>2783</v>
      </c>
      <c r="F284" s="24">
        <v>112</v>
      </c>
      <c r="G284" s="24">
        <v>13</v>
      </c>
      <c r="H284" s="93"/>
      <c r="I284" s="93"/>
      <c r="J284" s="136"/>
      <c r="K284" s="136"/>
      <c r="L284" s="139"/>
    </row>
    <row r="285" spans="1:12" s="39" customFormat="1" ht="14.25" customHeight="1">
      <c r="A285" s="802" t="s">
        <v>598</v>
      </c>
      <c r="B285" s="802"/>
      <c r="C285" s="803"/>
      <c r="D285" s="498">
        <v>8073</v>
      </c>
      <c r="E285" s="498">
        <v>7286</v>
      </c>
      <c r="F285" s="24">
        <v>512</v>
      </c>
      <c r="G285" s="544">
        <v>241</v>
      </c>
      <c r="H285" s="93"/>
      <c r="I285" s="201"/>
      <c r="J285" s="136"/>
      <c r="K285" s="136"/>
      <c r="L285" s="139"/>
    </row>
    <row r="286" spans="1:12" s="39" customFormat="1" ht="14.25" customHeight="1">
      <c r="A286" s="812" t="s">
        <v>599</v>
      </c>
      <c r="B286" s="812"/>
      <c r="C286" s="813"/>
      <c r="D286" s="24">
        <v>997</v>
      </c>
      <c r="E286" s="24">
        <v>970</v>
      </c>
      <c r="F286" s="24">
        <v>21</v>
      </c>
      <c r="G286" s="24">
        <v>1</v>
      </c>
      <c r="H286" s="93"/>
      <c r="I286" s="93"/>
      <c r="J286" s="136"/>
      <c r="K286" s="136"/>
      <c r="L286" s="139"/>
    </row>
    <row r="287" spans="1:12" s="39" customFormat="1" ht="14.25" customHeight="1">
      <c r="A287" s="812" t="s">
        <v>585</v>
      </c>
      <c r="B287" s="812"/>
      <c r="C287" s="813"/>
      <c r="D287" s="498">
        <v>1143</v>
      </c>
      <c r="E287" s="24">
        <v>971</v>
      </c>
      <c r="F287" s="24">
        <v>129</v>
      </c>
      <c r="G287" s="24">
        <v>37</v>
      </c>
      <c r="H287" s="93"/>
      <c r="I287" s="93"/>
      <c r="J287" s="136"/>
      <c r="K287" s="136"/>
      <c r="L287" s="139"/>
    </row>
    <row r="288" spans="1:12" s="39" customFormat="1" ht="14.25" customHeight="1">
      <c r="A288" s="812" t="s">
        <v>586</v>
      </c>
      <c r="B288" s="812"/>
      <c r="C288" s="813"/>
      <c r="D288" s="498">
        <v>1802</v>
      </c>
      <c r="E288" s="498">
        <v>1331</v>
      </c>
      <c r="F288" s="24">
        <v>395</v>
      </c>
      <c r="G288" s="24">
        <v>71</v>
      </c>
      <c r="H288" s="154"/>
      <c r="I288" s="93"/>
      <c r="J288" s="136"/>
      <c r="K288" s="136"/>
      <c r="L288" s="139"/>
    </row>
    <row r="289" spans="1:12" s="39" customFormat="1" ht="14.25" customHeight="1">
      <c r="A289" s="812" t="s">
        <v>600</v>
      </c>
      <c r="B289" s="812"/>
      <c r="C289" s="813"/>
      <c r="D289" s="498">
        <v>3104</v>
      </c>
      <c r="E289" s="498">
        <v>2535</v>
      </c>
      <c r="F289" s="24">
        <v>345</v>
      </c>
      <c r="G289" s="24">
        <v>208</v>
      </c>
      <c r="H289" s="154"/>
      <c r="I289" s="93"/>
      <c r="J289" s="136"/>
      <c r="K289" s="136"/>
      <c r="L289" s="139"/>
    </row>
    <row r="290" spans="1:12" s="39" customFormat="1" ht="14.25" customHeight="1">
      <c r="A290" s="812" t="s">
        <v>594</v>
      </c>
      <c r="B290" s="812"/>
      <c r="C290" s="813"/>
      <c r="D290" s="498">
        <v>2319</v>
      </c>
      <c r="E290" s="498">
        <v>1847</v>
      </c>
      <c r="F290" s="24">
        <v>356</v>
      </c>
      <c r="G290" s="24">
        <v>101</v>
      </c>
      <c r="H290" s="93"/>
      <c r="I290" s="93"/>
      <c r="J290" s="136"/>
      <c r="K290" s="136"/>
      <c r="L290" s="139"/>
    </row>
    <row r="291" spans="1:12" s="39" customFormat="1" ht="14.25" customHeight="1">
      <c r="A291" s="812" t="s">
        <v>588</v>
      </c>
      <c r="B291" s="812"/>
      <c r="C291" s="813"/>
      <c r="D291" s="498">
        <v>2189</v>
      </c>
      <c r="E291" s="498">
        <v>1986</v>
      </c>
      <c r="F291" s="24">
        <v>183</v>
      </c>
      <c r="G291" s="24">
        <v>6</v>
      </c>
      <c r="H291" s="154"/>
      <c r="I291" s="93"/>
      <c r="J291" s="136"/>
      <c r="K291" s="136"/>
      <c r="L291" s="139"/>
    </row>
    <row r="292" spans="1:12" s="39" customFormat="1" ht="14.25" customHeight="1">
      <c r="A292" s="812" t="s">
        <v>363</v>
      </c>
      <c r="B292" s="812"/>
      <c r="C292" s="813"/>
      <c r="D292" s="498">
        <v>8750</v>
      </c>
      <c r="E292" s="498">
        <v>8463</v>
      </c>
      <c r="F292" s="24">
        <v>186</v>
      </c>
      <c r="G292" s="24">
        <v>65</v>
      </c>
      <c r="H292" s="154"/>
      <c r="I292" s="93"/>
      <c r="J292" s="117"/>
      <c r="K292" s="117"/>
      <c r="L292" s="139"/>
    </row>
    <row r="293" spans="1:12" s="39" customFormat="1" ht="14.25" customHeight="1">
      <c r="A293" s="812" t="s">
        <v>370</v>
      </c>
      <c r="B293" s="812"/>
      <c r="C293" s="813"/>
      <c r="D293" s="24">
        <v>466</v>
      </c>
      <c r="E293" s="24">
        <v>462</v>
      </c>
      <c r="F293" s="24" t="s">
        <v>704</v>
      </c>
      <c r="G293" s="24" t="s">
        <v>704</v>
      </c>
      <c r="H293" s="93"/>
      <c r="I293" s="93"/>
      <c r="J293" s="117"/>
      <c r="K293" s="117"/>
      <c r="L293" s="139"/>
    </row>
    <row r="294" spans="1:12" s="39" customFormat="1" ht="14.25" customHeight="1">
      <c r="A294" s="867" t="s">
        <v>369</v>
      </c>
      <c r="B294" s="867"/>
      <c r="C294" s="868"/>
      <c r="D294" s="498">
        <v>3923</v>
      </c>
      <c r="E294" s="498">
        <v>3322</v>
      </c>
      <c r="F294" s="24">
        <v>559</v>
      </c>
      <c r="G294" s="24">
        <v>31</v>
      </c>
      <c r="H294" s="154"/>
      <c r="I294" s="93"/>
      <c r="J294" s="117"/>
      <c r="K294" s="117"/>
      <c r="L294" s="139"/>
    </row>
    <row r="295" spans="1:12" s="39" customFormat="1" ht="14.25" customHeight="1">
      <c r="A295" s="802" t="s">
        <v>601</v>
      </c>
      <c r="B295" s="802"/>
      <c r="C295" s="803"/>
      <c r="D295" s="498">
        <v>1829</v>
      </c>
      <c r="E295" s="498">
        <v>1829</v>
      </c>
      <c r="F295" s="24" t="s">
        <v>704</v>
      </c>
      <c r="G295" s="24" t="s">
        <v>704</v>
      </c>
      <c r="H295" s="93"/>
      <c r="I295" s="93"/>
      <c r="J295" s="117"/>
      <c r="K295" s="117"/>
      <c r="L295" s="139"/>
    </row>
    <row r="296" spans="4:12" s="39" customFormat="1" ht="14.25" customHeight="1">
      <c r="D296" s="637"/>
      <c r="E296" s="24"/>
      <c r="F296" s="24"/>
      <c r="G296" s="24"/>
      <c r="H296" s="93"/>
      <c r="I296" s="93"/>
      <c r="J296" s="136"/>
      <c r="K296" s="136"/>
      <c r="L296" s="139"/>
    </row>
    <row r="297" spans="1:12" s="39" customFormat="1" ht="14.25" customHeight="1" thickBot="1">
      <c r="A297" s="878" t="s">
        <v>519</v>
      </c>
      <c r="B297" s="878"/>
      <c r="C297" s="879"/>
      <c r="D297" s="638">
        <v>3799</v>
      </c>
      <c r="E297" s="639">
        <v>980</v>
      </c>
      <c r="F297" s="639">
        <v>138</v>
      </c>
      <c r="G297" s="639">
        <v>32</v>
      </c>
      <c r="H297" s="154"/>
      <c r="I297" s="93"/>
      <c r="J297" s="202"/>
      <c r="K297" s="202"/>
      <c r="L297" s="139"/>
    </row>
    <row r="298" spans="1:12" ht="14.25" customHeight="1">
      <c r="A298" s="15" t="s">
        <v>520</v>
      </c>
      <c r="B298" s="15"/>
      <c r="C298" s="15"/>
      <c r="D298" s="15"/>
      <c r="E298" s="15"/>
      <c r="F298" s="15"/>
      <c r="G298" s="15"/>
      <c r="H298" s="156"/>
      <c r="I298" s="15"/>
      <c r="J298" s="78"/>
      <c r="K298" s="78"/>
      <c r="L298" s="3"/>
    </row>
    <row r="299" spans="1:12" ht="14.25" customHeight="1">
      <c r="A299" s="15" t="s">
        <v>521</v>
      </c>
      <c r="B299" s="15"/>
      <c r="C299" s="15"/>
      <c r="D299" s="15"/>
      <c r="E299" s="15"/>
      <c r="F299" s="15"/>
      <c r="G299" s="15"/>
      <c r="H299" s="156"/>
      <c r="I299" s="15"/>
      <c r="J299" s="78"/>
      <c r="K299" s="78"/>
      <c r="L299" s="3"/>
    </row>
    <row r="300" spans="1:12" ht="14.25" customHeight="1">
      <c r="A300" s="15" t="s">
        <v>522</v>
      </c>
      <c r="B300" s="15"/>
      <c r="C300" s="15"/>
      <c r="D300" s="15"/>
      <c r="E300" s="8"/>
      <c r="F300" s="15"/>
      <c r="G300" s="15"/>
      <c r="H300" s="156"/>
      <c r="I300" s="15"/>
      <c r="J300" s="78"/>
      <c r="K300" s="78"/>
      <c r="L300" s="3"/>
    </row>
    <row r="301" spans="1:12" ht="14.25" customHeight="1">
      <c r="A301" s="15" t="s">
        <v>523</v>
      </c>
      <c r="B301" s="15"/>
      <c r="C301" s="15"/>
      <c r="D301" s="15"/>
      <c r="E301" s="8"/>
      <c r="F301" s="15"/>
      <c r="G301" s="15"/>
      <c r="H301" s="156"/>
      <c r="I301" s="15"/>
      <c r="J301" s="16"/>
      <c r="K301" s="16"/>
      <c r="L301" s="3"/>
    </row>
    <row r="302" spans="2:12" ht="14.25" customHeight="1">
      <c r="B302" s="15"/>
      <c r="C302" s="15"/>
      <c r="D302" s="15"/>
      <c r="E302" s="15"/>
      <c r="F302" s="15"/>
      <c r="G302" s="15"/>
      <c r="H302" s="156"/>
      <c r="I302" s="15"/>
      <c r="J302" s="108"/>
      <c r="K302" s="108"/>
      <c r="L302" s="3"/>
    </row>
    <row r="304" spans="1:15" ht="14.25" customHeight="1">
      <c r="A304" s="818" t="s">
        <v>524</v>
      </c>
      <c r="B304" s="818"/>
      <c r="C304" s="818"/>
      <c r="D304" s="818"/>
      <c r="E304" s="818"/>
      <c r="F304" s="818"/>
      <c r="G304" s="818"/>
      <c r="H304" s="138"/>
      <c r="I304" s="74"/>
      <c r="J304" s="74"/>
      <c r="K304" s="74"/>
      <c r="L304" s="74"/>
      <c r="M304" s="74"/>
      <c r="N304" s="74"/>
      <c r="O304" s="74"/>
    </row>
    <row r="305" spans="1:15" ht="14.25" customHeight="1">
      <c r="A305" s="829" t="s">
        <v>382</v>
      </c>
      <c r="B305" s="829"/>
      <c r="C305" s="829"/>
      <c r="D305" s="829"/>
      <c r="E305" s="829"/>
      <c r="F305" s="829"/>
      <c r="G305" s="829"/>
      <c r="H305" s="139"/>
      <c r="I305" s="77"/>
      <c r="J305" s="77"/>
      <c r="K305" s="77"/>
      <c r="L305" s="77"/>
      <c r="M305" s="77"/>
      <c r="N305" s="77"/>
      <c r="O305" s="77"/>
    </row>
    <row r="306" spans="1:15" ht="14.25" customHeight="1">
      <c r="A306" s="840" t="s">
        <v>230</v>
      </c>
      <c r="B306" s="798" t="s">
        <v>787</v>
      </c>
      <c r="C306" s="828" t="s">
        <v>525</v>
      </c>
      <c r="D306" s="828"/>
      <c r="E306" s="828"/>
      <c r="F306" s="744" t="s">
        <v>255</v>
      </c>
      <c r="G306" s="819" t="s">
        <v>256</v>
      </c>
      <c r="H306" s="140"/>
      <c r="I306" s="71"/>
      <c r="J306" s="73"/>
      <c r="K306" s="71"/>
      <c r="L306" s="71"/>
      <c r="M306" s="71"/>
      <c r="N306" s="16"/>
      <c r="O306" s="17"/>
    </row>
    <row r="307" spans="1:15" ht="14.25" customHeight="1">
      <c r="A307" s="869"/>
      <c r="B307" s="798"/>
      <c r="C307" s="828" t="s">
        <v>226</v>
      </c>
      <c r="D307" s="828" t="s">
        <v>526</v>
      </c>
      <c r="E307" s="808" t="s">
        <v>527</v>
      </c>
      <c r="F307" s="744"/>
      <c r="G307" s="751"/>
      <c r="H307" s="140"/>
      <c r="I307" s="71"/>
      <c r="J307" s="73"/>
      <c r="K307" s="71"/>
      <c r="L307" s="71"/>
      <c r="M307" s="73"/>
      <c r="N307" s="16"/>
      <c r="O307" s="17"/>
    </row>
    <row r="308" spans="1:15" ht="14.25" customHeight="1">
      <c r="A308" s="869"/>
      <c r="B308" s="798"/>
      <c r="C308" s="828"/>
      <c r="D308" s="828"/>
      <c r="E308" s="809"/>
      <c r="F308" s="744"/>
      <c r="G308" s="751"/>
      <c r="H308" s="140"/>
      <c r="I308" s="71"/>
      <c r="J308" s="73"/>
      <c r="K308" s="71"/>
      <c r="L308" s="71"/>
      <c r="M308" s="73"/>
      <c r="N308" s="16"/>
      <c r="O308" s="17"/>
    </row>
    <row r="309" spans="1:15" ht="14.25" customHeight="1">
      <c r="A309" s="870"/>
      <c r="B309" s="798"/>
      <c r="C309" s="828"/>
      <c r="D309" s="828"/>
      <c r="E309" s="810"/>
      <c r="F309" s="744"/>
      <c r="G309" s="757"/>
      <c r="H309" s="140"/>
      <c r="I309" s="71"/>
      <c r="J309" s="73"/>
      <c r="K309" s="71"/>
      <c r="L309" s="71"/>
      <c r="M309" s="73"/>
      <c r="N309" s="16"/>
      <c r="O309" s="17"/>
    </row>
    <row r="310" spans="1:15" ht="13.5" customHeight="1">
      <c r="A310" s="41"/>
      <c r="B310" s="8"/>
      <c r="C310" s="29"/>
      <c r="D310" s="29"/>
      <c r="E310" s="29"/>
      <c r="F310" s="9"/>
      <c r="G310" s="5"/>
      <c r="H310" s="140"/>
      <c r="I310" s="17"/>
      <c r="J310" s="17"/>
      <c r="K310" s="80"/>
      <c r="L310" s="80"/>
      <c r="M310" s="80"/>
      <c r="N310" s="16"/>
      <c r="O310" s="36"/>
    </row>
    <row r="311" spans="1:15" ht="14.25" customHeight="1">
      <c r="A311" s="27" t="s">
        <v>573</v>
      </c>
      <c r="B311" s="66">
        <v>45920</v>
      </c>
      <c r="C311" s="66">
        <v>30104</v>
      </c>
      <c r="D311" s="66">
        <v>29772</v>
      </c>
      <c r="E311" s="66">
        <v>332</v>
      </c>
      <c r="F311" s="66">
        <v>15814</v>
      </c>
      <c r="G311" s="66">
        <v>2</v>
      </c>
      <c r="H311" s="141"/>
      <c r="I311" s="78"/>
      <c r="J311" s="78"/>
      <c r="K311" s="78"/>
      <c r="L311" s="78"/>
      <c r="M311" s="78"/>
      <c r="N311" s="78"/>
      <c r="O311" s="78"/>
    </row>
    <row r="312" spans="1:15" ht="14.25" customHeight="1">
      <c r="A312" s="27">
        <v>45</v>
      </c>
      <c r="B312" s="66">
        <v>54205</v>
      </c>
      <c r="C312" s="66">
        <v>35971</v>
      </c>
      <c r="D312" s="66">
        <v>35567</v>
      </c>
      <c r="E312" s="66">
        <v>404</v>
      </c>
      <c r="F312" s="66">
        <v>18234</v>
      </c>
      <c r="G312" s="66" t="s">
        <v>28</v>
      </c>
      <c r="H312" s="141"/>
      <c r="I312" s="78"/>
      <c r="J312" s="78"/>
      <c r="K312" s="78"/>
      <c r="L312" s="78"/>
      <c r="M312" s="78"/>
      <c r="N312" s="78"/>
      <c r="O312" s="78"/>
    </row>
    <row r="313" spans="1:8" ht="14.25" customHeight="1">
      <c r="A313" s="27">
        <v>50</v>
      </c>
      <c r="B313" s="66">
        <v>63319</v>
      </c>
      <c r="C313" s="66">
        <v>39708</v>
      </c>
      <c r="D313" s="66">
        <v>38821</v>
      </c>
      <c r="E313" s="66">
        <v>887</v>
      </c>
      <c r="F313" s="66">
        <v>23611</v>
      </c>
      <c r="G313" s="66" t="s">
        <v>28</v>
      </c>
      <c r="H313" s="141"/>
    </row>
    <row r="314" spans="1:8" ht="14.25" customHeight="1">
      <c r="A314" s="27">
        <v>55</v>
      </c>
      <c r="B314" s="66">
        <v>73130</v>
      </c>
      <c r="C314" s="66">
        <v>45913</v>
      </c>
      <c r="D314" s="66">
        <v>45020</v>
      </c>
      <c r="E314" s="66">
        <v>893</v>
      </c>
      <c r="F314" s="66">
        <v>27155</v>
      </c>
      <c r="G314" s="66">
        <v>62</v>
      </c>
      <c r="H314" s="141"/>
    </row>
    <row r="315" spans="1:8" ht="14.25" customHeight="1">
      <c r="A315" s="27">
        <v>60</v>
      </c>
      <c r="B315" s="66">
        <v>85155</v>
      </c>
      <c r="C315" s="66">
        <v>53479</v>
      </c>
      <c r="D315" s="66">
        <v>52154</v>
      </c>
      <c r="E315" s="66">
        <v>1325</v>
      </c>
      <c r="F315" s="66">
        <v>31594</v>
      </c>
      <c r="G315" s="66">
        <v>82</v>
      </c>
      <c r="H315" s="141"/>
    </row>
    <row r="316" spans="1:8" ht="14.25" customHeight="1">
      <c r="A316" s="27"/>
      <c r="B316" s="66"/>
      <c r="C316" s="66"/>
      <c r="D316" s="66"/>
      <c r="E316" s="66"/>
      <c r="F316" s="66"/>
      <c r="G316" s="66"/>
      <c r="H316" s="141"/>
    </row>
    <row r="317" spans="1:8" ht="14.25" customHeight="1">
      <c r="A317" s="27" t="s">
        <v>385</v>
      </c>
      <c r="B317" s="66">
        <v>102108</v>
      </c>
      <c r="C317" s="66">
        <v>64616</v>
      </c>
      <c r="D317" s="66">
        <v>63062</v>
      </c>
      <c r="E317" s="66">
        <v>1554</v>
      </c>
      <c r="F317" s="66">
        <v>37206</v>
      </c>
      <c r="G317" s="66">
        <v>286</v>
      </c>
      <c r="H317" s="141"/>
    </row>
    <row r="318" spans="1:8" ht="14.25" customHeight="1">
      <c r="A318" s="27">
        <v>7</v>
      </c>
      <c r="B318" s="66">
        <v>114418</v>
      </c>
      <c r="C318" s="66">
        <v>73009</v>
      </c>
      <c r="D318" s="66">
        <v>70234</v>
      </c>
      <c r="E318" s="66">
        <v>2775</v>
      </c>
      <c r="F318" s="66">
        <v>40605</v>
      </c>
      <c r="G318" s="66">
        <v>804</v>
      </c>
      <c r="H318" s="141"/>
    </row>
    <row r="319" spans="1:8" ht="14.25" customHeight="1">
      <c r="A319" s="27">
        <v>12</v>
      </c>
      <c r="B319" s="66">
        <v>119981</v>
      </c>
      <c r="C319" s="66">
        <v>73170</v>
      </c>
      <c r="D319" s="66">
        <v>69971</v>
      </c>
      <c r="E319" s="66">
        <v>3199</v>
      </c>
      <c r="F319" s="66">
        <v>44813</v>
      </c>
      <c r="G319" s="66">
        <v>1998</v>
      </c>
      <c r="H319" s="141"/>
    </row>
    <row r="320" spans="1:8" ht="14.25" customHeight="1">
      <c r="A320" s="27">
        <v>17</v>
      </c>
      <c r="B320" s="66">
        <v>122239</v>
      </c>
      <c r="C320" s="66">
        <v>72847</v>
      </c>
      <c r="D320" s="66">
        <v>69156</v>
      </c>
      <c r="E320" s="66">
        <v>3691</v>
      </c>
      <c r="F320" s="66">
        <v>44501</v>
      </c>
      <c r="G320" s="66">
        <v>4891</v>
      </c>
      <c r="H320" s="157"/>
    </row>
    <row r="321" spans="1:8" ht="14.25" customHeight="1">
      <c r="A321" s="27">
        <v>22</v>
      </c>
      <c r="B321" s="100">
        <v>121183</v>
      </c>
      <c r="C321" s="100">
        <v>64812</v>
      </c>
      <c r="D321" s="100">
        <v>60877</v>
      </c>
      <c r="E321" s="100">
        <v>3935</v>
      </c>
      <c r="F321" s="100">
        <v>44145</v>
      </c>
      <c r="G321" s="100">
        <v>12226</v>
      </c>
      <c r="H321" s="157"/>
    </row>
    <row r="322" spans="1:8" ht="14.25" customHeight="1">
      <c r="A322" s="27"/>
      <c r="B322" s="100"/>
      <c r="C322" s="100"/>
      <c r="D322" s="100"/>
      <c r="E322" s="100"/>
      <c r="F322" s="100"/>
      <c r="G322" s="100"/>
      <c r="H322" s="157"/>
    </row>
    <row r="323" spans="1:8" ht="14.25" customHeight="1">
      <c r="A323" s="27">
        <v>27</v>
      </c>
      <c r="B323" s="100">
        <f aca="true" t="shared" si="14" ref="B323:G323">SUM(B324:B325)</f>
        <v>121461</v>
      </c>
      <c r="C323" s="100">
        <f t="shared" si="14"/>
        <v>62559</v>
      </c>
      <c r="D323" s="100">
        <f t="shared" si="14"/>
        <v>59533</v>
      </c>
      <c r="E323" s="100">
        <f t="shared" si="14"/>
        <v>3026</v>
      </c>
      <c r="F323" s="100">
        <f t="shared" si="14"/>
        <v>46538</v>
      </c>
      <c r="G323" s="100">
        <f t="shared" si="14"/>
        <v>12364</v>
      </c>
      <c r="H323" s="157"/>
    </row>
    <row r="324" spans="1:8" ht="14.25" customHeight="1">
      <c r="A324" s="402" t="s">
        <v>721</v>
      </c>
      <c r="B324" s="100">
        <v>60499</v>
      </c>
      <c r="C324" s="100">
        <v>36723</v>
      </c>
      <c r="D324" s="100">
        <v>34649</v>
      </c>
      <c r="E324" s="100">
        <v>2074</v>
      </c>
      <c r="F324" s="100">
        <v>17079</v>
      </c>
      <c r="G324" s="100">
        <v>6697</v>
      </c>
      <c r="H324" s="157"/>
    </row>
    <row r="325" spans="1:8" ht="14.25" customHeight="1">
      <c r="A325" s="403" t="s">
        <v>722</v>
      </c>
      <c r="B325" s="114">
        <v>60962</v>
      </c>
      <c r="C325" s="115">
        <v>25836</v>
      </c>
      <c r="D325" s="115">
        <v>24884</v>
      </c>
      <c r="E325" s="115">
        <v>952</v>
      </c>
      <c r="F325" s="115">
        <v>29459</v>
      </c>
      <c r="G325" s="115">
        <v>5667</v>
      </c>
      <c r="H325" s="157"/>
    </row>
    <row r="326" spans="1:9" ht="14.25" customHeight="1">
      <c r="A326" s="15" t="s">
        <v>520</v>
      </c>
      <c r="B326" s="15"/>
      <c r="C326" s="15"/>
      <c r="D326" s="15"/>
      <c r="E326" s="15"/>
      <c r="F326" s="15"/>
      <c r="G326" s="15"/>
      <c r="H326" s="156"/>
      <c r="I326" s="15"/>
    </row>
    <row r="327" spans="1:9" ht="14.25" customHeight="1">
      <c r="A327" s="15" t="s">
        <v>528</v>
      </c>
      <c r="B327" s="15"/>
      <c r="C327" s="15"/>
      <c r="D327" s="15"/>
      <c r="E327" s="15"/>
      <c r="F327" s="15"/>
      <c r="G327" s="15"/>
      <c r="H327" s="156"/>
      <c r="I327" s="15"/>
    </row>
    <row r="328" spans="1:15" ht="14.25" customHeight="1">
      <c r="A328" s="10"/>
      <c r="D328" s="7"/>
      <c r="E328" s="7"/>
      <c r="F328" s="7"/>
      <c r="G328" s="7"/>
      <c r="H328" s="141"/>
      <c r="I328" s="7"/>
      <c r="J328" s="7"/>
      <c r="K328" s="7"/>
      <c r="L328" s="7"/>
      <c r="M328" s="7"/>
      <c r="N328" s="7"/>
      <c r="O328" s="7"/>
    </row>
    <row r="329" spans="16:18" ht="14.25" customHeight="1">
      <c r="P329" s="7"/>
      <c r="Q329" s="7"/>
      <c r="R329" s="7"/>
    </row>
    <row r="330" spans="1:21" ht="14.25" customHeight="1">
      <c r="A330" s="818" t="s">
        <v>529</v>
      </c>
      <c r="B330" s="818"/>
      <c r="C330" s="818"/>
      <c r="D330" s="818"/>
      <c r="E330" s="818"/>
      <c r="F330" s="818"/>
      <c r="G330" s="818"/>
      <c r="H330" s="818"/>
      <c r="I330" s="818"/>
      <c r="J330" s="818"/>
      <c r="K330" s="818"/>
      <c r="L330" s="818"/>
      <c r="M330" s="818"/>
      <c r="N330" s="818"/>
      <c r="O330" s="818"/>
      <c r="P330" s="818"/>
      <c r="Q330" s="818"/>
      <c r="R330" s="818"/>
      <c r="S330" s="818"/>
      <c r="T330" s="818"/>
      <c r="U330" s="818"/>
    </row>
    <row r="331" spans="2:21" ht="14.25" customHeight="1">
      <c r="B331" s="110"/>
      <c r="C331" s="110"/>
      <c r="D331" s="110"/>
      <c r="E331" s="110"/>
      <c r="F331" s="110"/>
      <c r="G331" s="110"/>
      <c r="H331" s="135"/>
      <c r="I331" s="110"/>
      <c r="J331" s="110"/>
      <c r="K331" s="110"/>
      <c r="L331" s="110"/>
      <c r="M331" s="110"/>
      <c r="N331" s="110"/>
      <c r="O331" s="28"/>
      <c r="P331" s="28"/>
      <c r="Q331" s="28"/>
      <c r="R331" s="110" t="s">
        <v>382</v>
      </c>
      <c r="U331" s="77"/>
    </row>
    <row r="332" spans="1:21" ht="14.25" customHeight="1">
      <c r="A332" s="735" t="s">
        <v>257</v>
      </c>
      <c r="B332" s="735"/>
      <c r="C332" s="735"/>
      <c r="D332" s="875" t="s">
        <v>37</v>
      </c>
      <c r="E332" s="876"/>
      <c r="F332" s="877"/>
      <c r="G332" s="875" t="s">
        <v>214</v>
      </c>
      <c r="H332" s="876"/>
      <c r="I332" s="877"/>
      <c r="J332" s="734" t="s">
        <v>257</v>
      </c>
      <c r="K332" s="735"/>
      <c r="L332" s="736"/>
      <c r="M332" s="875" t="s">
        <v>723</v>
      </c>
      <c r="N332" s="876"/>
      <c r="O332" s="877"/>
      <c r="P332" s="875" t="s">
        <v>725</v>
      </c>
      <c r="Q332" s="876"/>
      <c r="R332" s="877"/>
      <c r="S332" s="806"/>
      <c r="T332" s="806"/>
      <c r="U332" s="806"/>
    </row>
    <row r="333" spans="1:24" ht="14.25" customHeight="1">
      <c r="A333" s="738"/>
      <c r="B333" s="738"/>
      <c r="C333" s="738"/>
      <c r="D333" s="63" t="s">
        <v>226</v>
      </c>
      <c r="E333" s="46" t="s">
        <v>30</v>
      </c>
      <c r="F333" s="46" t="s">
        <v>31</v>
      </c>
      <c r="G333" s="63" t="s">
        <v>226</v>
      </c>
      <c r="H333" s="158" t="s">
        <v>30</v>
      </c>
      <c r="I333" s="25" t="s">
        <v>31</v>
      </c>
      <c r="J333" s="737"/>
      <c r="K333" s="738"/>
      <c r="L333" s="739"/>
      <c r="M333" s="63" t="s">
        <v>724</v>
      </c>
      <c r="N333" s="46" t="s">
        <v>22</v>
      </c>
      <c r="O333" s="72" t="s">
        <v>23</v>
      </c>
      <c r="P333" s="63" t="s">
        <v>724</v>
      </c>
      <c r="Q333" s="46" t="s">
        <v>22</v>
      </c>
      <c r="R333" s="72" t="s">
        <v>23</v>
      </c>
      <c r="S333" s="413"/>
      <c r="T333" s="56"/>
      <c r="U333" s="16"/>
      <c r="V333" s="81"/>
      <c r="W333" s="61"/>
      <c r="X333" s="61"/>
    </row>
    <row r="334" spans="1:24" ht="14.25" customHeight="1">
      <c r="A334" s="26"/>
      <c r="B334" s="26"/>
      <c r="C334" s="34"/>
      <c r="D334" s="64"/>
      <c r="E334" s="48"/>
      <c r="F334" s="48"/>
      <c r="G334" s="414"/>
      <c r="H334" s="159"/>
      <c r="I334" s="48"/>
      <c r="J334" s="107"/>
      <c r="K334" s="26"/>
      <c r="L334" s="34"/>
      <c r="M334" s="64"/>
      <c r="N334" s="48"/>
      <c r="O334" s="48"/>
      <c r="P334" s="107"/>
      <c r="Q334" s="26"/>
      <c r="R334" s="26"/>
      <c r="S334" s="413"/>
      <c r="T334" s="56"/>
      <c r="U334" s="56"/>
      <c r="V334" s="18"/>
      <c r="W334" s="18"/>
      <c r="X334" s="18"/>
    </row>
    <row r="335" spans="1:24" ht="14.25" customHeight="1">
      <c r="A335" s="843" t="s">
        <v>226</v>
      </c>
      <c r="B335" s="843"/>
      <c r="C335" s="783"/>
      <c r="D335" s="68">
        <f aca="true" t="shared" si="15" ref="D335:I335">SUM(D337:D348)</f>
        <v>69971</v>
      </c>
      <c r="E335" s="68">
        <f t="shared" si="15"/>
        <v>43450</v>
      </c>
      <c r="F335" s="68">
        <f t="shared" si="15"/>
        <v>26521</v>
      </c>
      <c r="G335" s="111">
        <f t="shared" si="15"/>
        <v>69156</v>
      </c>
      <c r="H335" s="144">
        <f t="shared" si="15"/>
        <v>41904</v>
      </c>
      <c r="I335" s="68">
        <f t="shared" si="15"/>
        <v>27252</v>
      </c>
      <c r="J335" s="782" t="s">
        <v>226</v>
      </c>
      <c r="K335" s="843"/>
      <c r="L335" s="783"/>
      <c r="M335" s="68">
        <f aca="true" t="shared" si="16" ref="M335:R335">SUM(M337:M350)</f>
        <v>60877</v>
      </c>
      <c r="N335" s="68">
        <f t="shared" si="16"/>
        <v>36038</v>
      </c>
      <c r="O335" s="68">
        <f t="shared" si="16"/>
        <v>24839</v>
      </c>
      <c r="P335" s="409">
        <f t="shared" si="16"/>
        <v>59533</v>
      </c>
      <c r="Q335" s="410">
        <f t="shared" si="16"/>
        <v>34649</v>
      </c>
      <c r="R335" s="410">
        <f t="shared" si="16"/>
        <v>24884</v>
      </c>
      <c r="S335" s="125"/>
      <c r="T335" s="88"/>
      <c r="U335" s="88"/>
      <c r="V335" s="18"/>
      <c r="W335" s="18"/>
      <c r="X335" s="18"/>
    </row>
    <row r="336" spans="1:24" ht="14.25" customHeight="1">
      <c r="A336" s="56"/>
      <c r="B336" s="56"/>
      <c r="C336" s="58"/>
      <c r="D336" s="66"/>
      <c r="E336" s="66"/>
      <c r="F336" s="66"/>
      <c r="G336" s="103"/>
      <c r="H336" s="100"/>
      <c r="I336" s="66"/>
      <c r="J336" s="124"/>
      <c r="K336" s="56"/>
      <c r="L336" s="57"/>
      <c r="M336" s="66"/>
      <c r="N336" s="66"/>
      <c r="O336" s="66"/>
      <c r="P336" s="411"/>
      <c r="Q336" s="412"/>
      <c r="R336" s="412"/>
      <c r="S336" s="94"/>
      <c r="T336" s="86"/>
      <c r="U336" s="86"/>
      <c r="V336" s="18"/>
      <c r="W336" s="18"/>
      <c r="X336" s="18"/>
    </row>
    <row r="337" spans="1:24" ht="14.25" customHeight="1">
      <c r="A337" s="751" t="s">
        <v>530</v>
      </c>
      <c r="B337" s="751"/>
      <c r="C337" s="752"/>
      <c r="D337" s="66">
        <v>10733</v>
      </c>
      <c r="E337" s="66">
        <v>6456</v>
      </c>
      <c r="F337" s="66">
        <v>4277</v>
      </c>
      <c r="G337" s="103">
        <v>10741</v>
      </c>
      <c r="H337" s="66">
        <v>6122</v>
      </c>
      <c r="I337" s="66">
        <v>4619</v>
      </c>
      <c r="J337" s="871" t="s">
        <v>530</v>
      </c>
      <c r="K337" s="841"/>
      <c r="L337" s="842"/>
      <c r="M337" s="66">
        <v>9615</v>
      </c>
      <c r="N337" s="66">
        <v>5525</v>
      </c>
      <c r="O337" s="66">
        <v>4090</v>
      </c>
      <c r="P337" s="427">
        <v>9606</v>
      </c>
      <c r="Q337" s="428">
        <v>5292</v>
      </c>
      <c r="R337" s="428">
        <v>4314</v>
      </c>
      <c r="S337" s="94"/>
      <c r="T337" s="86"/>
      <c r="U337" s="86"/>
      <c r="V337" s="18"/>
      <c r="W337" s="18"/>
      <c r="X337" s="18"/>
    </row>
    <row r="338" spans="1:24" ht="14.25" customHeight="1">
      <c r="A338" s="745" t="s">
        <v>531</v>
      </c>
      <c r="B338" s="745"/>
      <c r="C338" s="769"/>
      <c r="D338" s="66">
        <v>1603</v>
      </c>
      <c r="E338" s="66">
        <v>1413</v>
      </c>
      <c r="F338" s="66">
        <v>190</v>
      </c>
      <c r="G338" s="103">
        <v>1336</v>
      </c>
      <c r="H338" s="66">
        <v>1197</v>
      </c>
      <c r="I338" s="66">
        <v>139</v>
      </c>
      <c r="J338" s="781" t="s">
        <v>531</v>
      </c>
      <c r="K338" s="745"/>
      <c r="L338" s="769"/>
      <c r="M338" s="66">
        <v>1194</v>
      </c>
      <c r="N338" s="66">
        <v>1040</v>
      </c>
      <c r="O338" s="66">
        <v>154</v>
      </c>
      <c r="P338" s="425">
        <v>1181</v>
      </c>
      <c r="Q338" s="426">
        <v>1007</v>
      </c>
      <c r="R338" s="426">
        <v>174</v>
      </c>
      <c r="S338" s="94"/>
      <c r="T338" s="86"/>
      <c r="U338" s="86"/>
      <c r="V338" s="18"/>
      <c r="W338" s="18"/>
      <c r="X338" s="18"/>
    </row>
    <row r="339" spans="1:24" ht="14.25" customHeight="1">
      <c r="A339" s="745" t="s">
        <v>532</v>
      </c>
      <c r="B339" s="745"/>
      <c r="C339" s="769"/>
      <c r="D339" s="66">
        <v>13118</v>
      </c>
      <c r="E339" s="66">
        <v>5478</v>
      </c>
      <c r="F339" s="66">
        <v>7640</v>
      </c>
      <c r="G339" s="103">
        <v>12608</v>
      </c>
      <c r="H339" s="66">
        <v>5113</v>
      </c>
      <c r="I339" s="66">
        <v>7495</v>
      </c>
      <c r="J339" s="781" t="s">
        <v>532</v>
      </c>
      <c r="K339" s="745"/>
      <c r="L339" s="769"/>
      <c r="M339" s="66">
        <v>11069</v>
      </c>
      <c r="N339" s="66">
        <v>4959</v>
      </c>
      <c r="O339" s="66">
        <v>6110</v>
      </c>
      <c r="P339" s="427">
        <v>10625</v>
      </c>
      <c r="Q339" s="428">
        <v>4573</v>
      </c>
      <c r="R339" s="428">
        <v>6052</v>
      </c>
      <c r="S339" s="94"/>
      <c r="T339" s="86"/>
      <c r="U339" s="86"/>
      <c r="V339" s="18"/>
      <c r="W339" s="18"/>
      <c r="X339" s="18"/>
    </row>
    <row r="340" spans="1:24" ht="14.25" customHeight="1">
      <c r="A340" s="745" t="s">
        <v>533</v>
      </c>
      <c r="B340" s="745"/>
      <c r="C340" s="769"/>
      <c r="D340" s="66">
        <v>8604</v>
      </c>
      <c r="E340" s="66">
        <v>5371</v>
      </c>
      <c r="F340" s="66">
        <v>3233</v>
      </c>
      <c r="G340" s="103">
        <v>8384</v>
      </c>
      <c r="H340" s="66">
        <v>4995</v>
      </c>
      <c r="I340" s="66">
        <v>3389</v>
      </c>
      <c r="J340" s="781" t="s">
        <v>533</v>
      </c>
      <c r="K340" s="745"/>
      <c r="L340" s="769"/>
      <c r="M340" s="66">
        <v>7266</v>
      </c>
      <c r="N340" s="66">
        <v>3892</v>
      </c>
      <c r="O340" s="66">
        <v>3374</v>
      </c>
      <c r="P340" s="427">
        <v>6531</v>
      </c>
      <c r="Q340" s="428">
        <v>3424</v>
      </c>
      <c r="R340" s="428">
        <v>3107</v>
      </c>
      <c r="S340" s="94"/>
      <c r="T340" s="86"/>
      <c r="U340" s="86"/>
      <c r="V340" s="18"/>
      <c r="W340" s="18"/>
      <c r="X340" s="18"/>
    </row>
    <row r="341" spans="1:24" ht="14.25" customHeight="1">
      <c r="A341" s="745" t="s">
        <v>534</v>
      </c>
      <c r="B341" s="745"/>
      <c r="C341" s="769"/>
      <c r="D341" s="66">
        <v>6476</v>
      </c>
      <c r="E341" s="66">
        <v>2238</v>
      </c>
      <c r="F341" s="66">
        <v>4238</v>
      </c>
      <c r="G341" s="103">
        <v>7616</v>
      </c>
      <c r="H341" s="66">
        <v>2565</v>
      </c>
      <c r="I341" s="66">
        <v>5051</v>
      </c>
      <c r="J341" s="781" t="s">
        <v>534</v>
      </c>
      <c r="K341" s="745"/>
      <c r="L341" s="769"/>
      <c r="M341" s="66">
        <v>8178</v>
      </c>
      <c r="N341" s="66">
        <v>2743</v>
      </c>
      <c r="O341" s="66">
        <v>5435</v>
      </c>
      <c r="P341" s="427">
        <v>7818</v>
      </c>
      <c r="Q341" s="428">
        <v>2537</v>
      </c>
      <c r="R341" s="428">
        <v>5281</v>
      </c>
      <c r="S341" s="94"/>
      <c r="T341" s="86"/>
      <c r="U341" s="86"/>
      <c r="V341" s="18"/>
      <c r="W341" s="18"/>
      <c r="X341" s="18"/>
    </row>
    <row r="342" spans="1:24" ht="14.25" customHeight="1">
      <c r="A342" s="56"/>
      <c r="B342" s="56"/>
      <c r="C342" s="57"/>
      <c r="D342" s="66"/>
      <c r="E342" s="66"/>
      <c r="F342" s="66"/>
      <c r="G342" s="103"/>
      <c r="H342" s="66"/>
      <c r="I342" s="66"/>
      <c r="J342" s="124"/>
      <c r="K342" s="56"/>
      <c r="L342" s="57"/>
      <c r="M342" s="66"/>
      <c r="N342" s="66"/>
      <c r="O342" s="66"/>
      <c r="P342" s="427"/>
      <c r="Q342" s="428"/>
      <c r="R342" s="428"/>
      <c r="S342" s="94"/>
      <c r="T342" s="86"/>
      <c r="U342" s="86"/>
      <c r="V342" s="18"/>
      <c r="W342" s="18"/>
      <c r="X342" s="18"/>
    </row>
    <row r="343" spans="1:24" ht="14.25" customHeight="1">
      <c r="A343" s="745" t="s">
        <v>535</v>
      </c>
      <c r="B343" s="745"/>
      <c r="C343" s="769"/>
      <c r="D343" s="66">
        <v>1219</v>
      </c>
      <c r="E343" s="66">
        <v>1180</v>
      </c>
      <c r="F343" s="66">
        <v>39</v>
      </c>
      <c r="G343" s="103">
        <v>1244</v>
      </c>
      <c r="H343" s="66">
        <v>1207</v>
      </c>
      <c r="I343" s="66">
        <v>37</v>
      </c>
      <c r="J343" s="781" t="s">
        <v>535</v>
      </c>
      <c r="K343" s="745"/>
      <c r="L343" s="769"/>
      <c r="M343" s="66">
        <v>1137</v>
      </c>
      <c r="N343" s="66">
        <v>1095</v>
      </c>
      <c r="O343" s="66">
        <v>42</v>
      </c>
      <c r="P343" s="427">
        <v>1107</v>
      </c>
      <c r="Q343" s="428">
        <v>1052</v>
      </c>
      <c r="R343" s="428">
        <v>55</v>
      </c>
      <c r="S343" s="94"/>
      <c r="T343" s="86"/>
      <c r="U343" s="86"/>
      <c r="V343" s="18"/>
      <c r="W343" s="18"/>
      <c r="X343" s="18"/>
    </row>
    <row r="344" spans="1:24" ht="14.25" customHeight="1">
      <c r="A344" s="745" t="s">
        <v>536</v>
      </c>
      <c r="B344" s="745"/>
      <c r="C344" s="769"/>
      <c r="D344" s="66">
        <v>806</v>
      </c>
      <c r="E344" s="66">
        <v>566</v>
      </c>
      <c r="F344" s="66">
        <v>240</v>
      </c>
      <c r="G344" s="103">
        <v>820</v>
      </c>
      <c r="H344" s="66">
        <v>596</v>
      </c>
      <c r="I344" s="66">
        <v>224</v>
      </c>
      <c r="J344" s="781" t="s">
        <v>536</v>
      </c>
      <c r="K344" s="745"/>
      <c r="L344" s="769"/>
      <c r="M344" s="66">
        <v>675</v>
      </c>
      <c r="N344" s="66">
        <v>524</v>
      </c>
      <c r="O344" s="66">
        <v>151</v>
      </c>
      <c r="P344" s="427">
        <v>667</v>
      </c>
      <c r="Q344" s="428">
        <v>512</v>
      </c>
      <c r="R344" s="428">
        <v>155</v>
      </c>
      <c r="S344" s="94"/>
      <c r="T344" s="86"/>
      <c r="U344" s="86"/>
      <c r="V344" s="18"/>
      <c r="W344" s="18"/>
      <c r="X344" s="18"/>
    </row>
    <row r="345" spans="1:24" ht="14.25" customHeight="1">
      <c r="A345" s="745" t="s">
        <v>537</v>
      </c>
      <c r="B345" s="745"/>
      <c r="C345" s="769"/>
      <c r="D345" s="66">
        <v>2380</v>
      </c>
      <c r="E345" s="66">
        <v>2264</v>
      </c>
      <c r="F345" s="66">
        <v>116</v>
      </c>
      <c r="G345" s="103">
        <v>2248</v>
      </c>
      <c r="H345" s="66">
        <v>2147</v>
      </c>
      <c r="I345" s="66">
        <v>101</v>
      </c>
      <c r="J345" s="781" t="s">
        <v>575</v>
      </c>
      <c r="K345" s="745"/>
      <c r="L345" s="769"/>
      <c r="M345" s="66">
        <v>10311</v>
      </c>
      <c r="N345" s="66">
        <v>7818</v>
      </c>
      <c r="O345" s="66">
        <v>2493</v>
      </c>
      <c r="P345" s="427">
        <v>9244</v>
      </c>
      <c r="Q345" s="428">
        <v>6972</v>
      </c>
      <c r="R345" s="428">
        <v>2272</v>
      </c>
      <c r="S345" s="94"/>
      <c r="T345" s="86"/>
      <c r="U345" s="86"/>
      <c r="V345" s="18"/>
      <c r="W345" s="18"/>
      <c r="X345" s="18"/>
    </row>
    <row r="346" spans="1:24" ht="14.25" customHeight="1">
      <c r="A346" s="745" t="s">
        <v>538</v>
      </c>
      <c r="B346" s="745"/>
      <c r="C346" s="769"/>
      <c r="D346" s="86">
        <v>23739</v>
      </c>
      <c r="E346" s="86">
        <v>17735</v>
      </c>
      <c r="F346" s="86">
        <v>6004</v>
      </c>
      <c r="G346" s="103">
        <v>22150</v>
      </c>
      <c r="H346" s="86">
        <v>16775</v>
      </c>
      <c r="I346" s="86">
        <v>5375</v>
      </c>
      <c r="J346" s="871" t="s">
        <v>576</v>
      </c>
      <c r="K346" s="841"/>
      <c r="L346" s="842"/>
      <c r="M346" s="86">
        <v>2166</v>
      </c>
      <c r="N346" s="86">
        <v>2106</v>
      </c>
      <c r="O346" s="86">
        <v>60</v>
      </c>
      <c r="P346" s="425">
        <v>2125</v>
      </c>
      <c r="Q346" s="426">
        <v>2047</v>
      </c>
      <c r="R346" s="426">
        <v>78</v>
      </c>
      <c r="S346" s="94"/>
      <c r="T346" s="86"/>
      <c r="U346" s="86"/>
      <c r="V346" s="18"/>
      <c r="W346" s="18"/>
      <c r="X346" s="18"/>
    </row>
    <row r="347" spans="1:24" ht="14.25" customHeight="1">
      <c r="A347" s="61"/>
      <c r="B347" s="61"/>
      <c r="C347" s="58"/>
      <c r="D347" s="66"/>
      <c r="E347" s="66"/>
      <c r="F347" s="66"/>
      <c r="G347" s="103"/>
      <c r="H347" s="66"/>
      <c r="I347" s="66"/>
      <c r="J347" s="885" t="s">
        <v>577</v>
      </c>
      <c r="K347" s="751"/>
      <c r="L347" s="752"/>
      <c r="M347" s="66">
        <v>2698</v>
      </c>
      <c r="N347" s="66">
        <v>2640</v>
      </c>
      <c r="O347" s="66">
        <v>58</v>
      </c>
      <c r="P347" s="425">
        <v>2483</v>
      </c>
      <c r="Q347" s="426">
        <v>2442</v>
      </c>
      <c r="R347" s="426">
        <v>41</v>
      </c>
      <c r="S347" s="94"/>
      <c r="T347" s="86"/>
      <c r="U347" s="86"/>
      <c r="V347" s="18"/>
      <c r="W347" s="18"/>
      <c r="X347" s="18"/>
    </row>
    <row r="348" spans="1:24" ht="14.25" customHeight="1">
      <c r="A348" s="738" t="s">
        <v>539</v>
      </c>
      <c r="B348" s="738"/>
      <c r="C348" s="739"/>
      <c r="D348" s="87">
        <v>1293</v>
      </c>
      <c r="E348" s="87">
        <v>749</v>
      </c>
      <c r="F348" s="87">
        <v>544</v>
      </c>
      <c r="G348" s="331">
        <v>2009</v>
      </c>
      <c r="H348" s="87">
        <v>1187</v>
      </c>
      <c r="I348" s="87">
        <v>822</v>
      </c>
      <c r="J348" s="885" t="s">
        <v>578</v>
      </c>
      <c r="K348" s="751"/>
      <c r="L348" s="752"/>
      <c r="M348" s="422">
        <v>4265</v>
      </c>
      <c r="N348" s="423">
        <v>2430</v>
      </c>
      <c r="O348" s="424">
        <v>1835</v>
      </c>
      <c r="P348" s="425">
        <v>4522</v>
      </c>
      <c r="Q348" s="426">
        <v>2530</v>
      </c>
      <c r="R348" s="426">
        <v>1992</v>
      </c>
      <c r="S348" s="94"/>
      <c r="T348" s="86"/>
      <c r="U348" s="86"/>
      <c r="V348" s="18"/>
      <c r="W348" s="18"/>
      <c r="X348" s="18"/>
    </row>
    <row r="349" spans="1:21" ht="14.25" customHeight="1">
      <c r="A349" s="10" t="s">
        <v>281</v>
      </c>
      <c r="B349" s="4"/>
      <c r="C349" s="4"/>
      <c r="D349" s="7"/>
      <c r="E349" s="7"/>
      <c r="F349" s="13"/>
      <c r="G349" s="7"/>
      <c r="H349" s="141"/>
      <c r="J349" s="404"/>
      <c r="K349" s="18"/>
      <c r="L349" s="405"/>
      <c r="P349" s="425"/>
      <c r="Q349" s="426"/>
      <c r="R349" s="426"/>
      <c r="S349" s="94"/>
      <c r="T349" s="86"/>
      <c r="U349" s="86"/>
    </row>
    <row r="350" spans="2:21" ht="14.25" customHeight="1">
      <c r="B350" s="4"/>
      <c r="C350" s="11"/>
      <c r="D350" s="7"/>
      <c r="E350" s="7"/>
      <c r="F350" s="13"/>
      <c r="G350" s="7"/>
      <c r="H350" s="141"/>
      <c r="J350" s="737" t="s">
        <v>539</v>
      </c>
      <c r="K350" s="738"/>
      <c r="L350" s="739"/>
      <c r="M350" s="406">
        <v>2303</v>
      </c>
      <c r="N350" s="407">
        <v>1266</v>
      </c>
      <c r="O350" s="408">
        <v>1037</v>
      </c>
      <c r="P350" s="429">
        <v>3624</v>
      </c>
      <c r="Q350" s="430">
        <v>2261</v>
      </c>
      <c r="R350" s="430">
        <v>1363</v>
      </c>
      <c r="S350" s="94"/>
      <c r="T350" s="86"/>
      <c r="U350" s="86"/>
    </row>
    <row r="351" spans="16:18" ht="14.25" customHeight="1">
      <c r="P351" s="18"/>
      <c r="Q351" s="18"/>
      <c r="R351" s="18"/>
    </row>
    <row r="352" spans="1:18" ht="14.25" customHeight="1">
      <c r="A352" s="818" t="s">
        <v>540</v>
      </c>
      <c r="B352" s="818"/>
      <c r="C352" s="818"/>
      <c r="D352" s="818"/>
      <c r="E352" s="818"/>
      <c r="F352" s="818"/>
      <c r="G352" s="818"/>
      <c r="H352" s="138"/>
      <c r="I352" s="1"/>
      <c r="M352" s="66"/>
      <c r="N352" s="66"/>
      <c r="O352" s="66"/>
      <c r="P352" s="412"/>
      <c r="Q352" s="412"/>
      <c r="R352" s="412"/>
    </row>
    <row r="353" spans="1:8" ht="14.25" customHeight="1">
      <c r="A353" s="829" t="s">
        <v>382</v>
      </c>
      <c r="B353" s="829"/>
      <c r="C353" s="829"/>
      <c r="D353" s="829"/>
      <c r="E353" s="829"/>
      <c r="F353" s="829"/>
      <c r="G353" s="829"/>
      <c r="H353" s="139"/>
    </row>
    <row r="354" spans="1:8" ht="14.25" customHeight="1">
      <c r="A354" s="805" t="s">
        <v>230</v>
      </c>
      <c r="B354" s="798" t="s">
        <v>226</v>
      </c>
      <c r="C354" s="798" t="s">
        <v>259</v>
      </c>
      <c r="D354" s="798"/>
      <c r="E354" s="798"/>
      <c r="F354" s="744" t="s">
        <v>541</v>
      </c>
      <c r="G354" s="735" t="s">
        <v>542</v>
      </c>
      <c r="H354" s="140"/>
    </row>
    <row r="355" spans="1:8" ht="14.25" customHeight="1">
      <c r="A355" s="806"/>
      <c r="B355" s="798"/>
      <c r="C355" s="798" t="s">
        <v>226</v>
      </c>
      <c r="D355" s="798" t="s">
        <v>543</v>
      </c>
      <c r="E355" s="798" t="s">
        <v>258</v>
      </c>
      <c r="F355" s="744"/>
      <c r="G355" s="745"/>
      <c r="H355" s="140"/>
    </row>
    <row r="356" spans="1:8" ht="14.25" customHeight="1">
      <c r="A356" s="807"/>
      <c r="B356" s="798"/>
      <c r="C356" s="798"/>
      <c r="D356" s="798"/>
      <c r="E356" s="798"/>
      <c r="F356" s="744"/>
      <c r="G356" s="738"/>
      <c r="H356" s="140"/>
    </row>
    <row r="357" spans="1:8" ht="14.25" customHeight="1">
      <c r="A357" s="41"/>
      <c r="B357" s="8"/>
      <c r="C357" s="29"/>
      <c r="D357" s="29"/>
      <c r="E357" s="29"/>
      <c r="F357" s="9"/>
      <c r="G357" s="5"/>
      <c r="H357" s="140"/>
    </row>
    <row r="358" spans="1:8" ht="14.25" customHeight="1">
      <c r="A358" s="27" t="s">
        <v>727</v>
      </c>
      <c r="B358" s="66">
        <v>16389</v>
      </c>
      <c r="C358" s="66">
        <v>15247</v>
      </c>
      <c r="D358" s="66">
        <v>10971</v>
      </c>
      <c r="E358" s="66">
        <v>4276</v>
      </c>
      <c r="F358" s="66">
        <v>37</v>
      </c>
      <c r="G358" s="66">
        <v>1105</v>
      </c>
      <c r="H358" s="141"/>
    </row>
    <row r="359" spans="1:8" ht="14.25" customHeight="1">
      <c r="A359" s="27">
        <v>50</v>
      </c>
      <c r="B359" s="66">
        <v>21701</v>
      </c>
      <c r="C359" s="66">
        <v>20027</v>
      </c>
      <c r="D359" s="66">
        <v>15394</v>
      </c>
      <c r="E359" s="66">
        <v>4633</v>
      </c>
      <c r="F359" s="66">
        <v>30</v>
      </c>
      <c r="G359" s="66">
        <v>1644</v>
      </c>
      <c r="H359" s="141"/>
    </row>
    <row r="360" spans="1:8" ht="14.25" customHeight="1">
      <c r="A360" s="27">
        <v>55</v>
      </c>
      <c r="B360" s="66">
        <v>25815</v>
      </c>
      <c r="C360" s="66">
        <v>23415</v>
      </c>
      <c r="D360" s="66">
        <v>18465</v>
      </c>
      <c r="E360" s="66">
        <v>4950</v>
      </c>
      <c r="F360" s="66">
        <v>36</v>
      </c>
      <c r="G360" s="66">
        <v>2364</v>
      </c>
      <c r="H360" s="141"/>
    </row>
    <row r="361" spans="1:8" ht="14.25" customHeight="1">
      <c r="A361" s="27">
        <v>60</v>
      </c>
      <c r="B361" s="66">
        <v>31938</v>
      </c>
      <c r="C361" s="66">
        <v>26337</v>
      </c>
      <c r="D361" s="66">
        <v>21197</v>
      </c>
      <c r="E361" s="66">
        <v>5140</v>
      </c>
      <c r="F361" s="66">
        <v>60</v>
      </c>
      <c r="G361" s="66">
        <v>5541</v>
      </c>
      <c r="H361" s="141"/>
    </row>
    <row r="362" spans="1:8" ht="14.25" customHeight="1">
      <c r="A362" s="27" t="s">
        <v>216</v>
      </c>
      <c r="B362" s="66">
        <v>38922</v>
      </c>
      <c r="C362" s="66">
        <v>30434</v>
      </c>
      <c r="D362" s="66">
        <v>25146</v>
      </c>
      <c r="E362" s="66">
        <v>5288</v>
      </c>
      <c r="F362" s="66">
        <v>96</v>
      </c>
      <c r="G362" s="66">
        <v>8392</v>
      </c>
      <c r="H362" s="141"/>
    </row>
    <row r="363" spans="2:8" ht="14.25" customHeight="1">
      <c r="B363" s="404"/>
      <c r="H363" s="141"/>
    </row>
    <row r="364" spans="1:8" ht="14.25" customHeight="1">
      <c r="A364" s="27" t="s">
        <v>726</v>
      </c>
      <c r="B364" s="86">
        <v>45181</v>
      </c>
      <c r="C364" s="86">
        <v>34476</v>
      </c>
      <c r="D364" s="86">
        <v>29129</v>
      </c>
      <c r="E364" s="86">
        <v>5347</v>
      </c>
      <c r="F364" s="86">
        <v>167</v>
      </c>
      <c r="G364" s="86">
        <v>10538</v>
      </c>
      <c r="H364" s="141"/>
    </row>
    <row r="365" spans="1:8" ht="14.25" customHeight="1">
      <c r="A365" s="27">
        <v>12</v>
      </c>
      <c r="B365" s="103">
        <v>49180</v>
      </c>
      <c r="C365" s="86">
        <v>36670</v>
      </c>
      <c r="D365" s="86">
        <v>31796</v>
      </c>
      <c r="E365" s="86">
        <v>4874</v>
      </c>
      <c r="F365" s="86">
        <v>202</v>
      </c>
      <c r="G365" s="86">
        <v>12308</v>
      </c>
      <c r="H365" s="141"/>
    </row>
    <row r="366" spans="1:8" ht="14.25" customHeight="1">
      <c r="A366" s="27">
        <v>17</v>
      </c>
      <c r="B366" s="86">
        <v>52090</v>
      </c>
      <c r="C366" s="86">
        <v>37356</v>
      </c>
      <c r="D366" s="86">
        <v>32804</v>
      </c>
      <c r="E366" s="86">
        <v>4552</v>
      </c>
      <c r="F366" s="86">
        <v>263</v>
      </c>
      <c r="G366" s="86">
        <v>14471</v>
      </c>
      <c r="H366" s="141"/>
    </row>
    <row r="367" spans="1:9" ht="14.25" customHeight="1">
      <c r="A367" s="27">
        <v>22</v>
      </c>
      <c r="B367" s="94">
        <v>52352</v>
      </c>
      <c r="C367" s="94">
        <v>37581</v>
      </c>
      <c r="D367" s="94">
        <v>33386</v>
      </c>
      <c r="E367" s="94">
        <v>4195</v>
      </c>
      <c r="F367" s="94">
        <v>437</v>
      </c>
      <c r="G367" s="94">
        <v>14333</v>
      </c>
      <c r="H367" s="141"/>
      <c r="I367" s="102"/>
    </row>
    <row r="368" spans="1:9" ht="14.25" customHeight="1">
      <c r="A368" s="328">
        <v>27</v>
      </c>
      <c r="B368" s="114">
        <v>54196</v>
      </c>
      <c r="C368" s="115">
        <v>37469</v>
      </c>
      <c r="D368" s="115">
        <v>33870</v>
      </c>
      <c r="E368" s="115">
        <v>3599</v>
      </c>
      <c r="F368" s="115">
        <v>557</v>
      </c>
      <c r="G368" s="115">
        <v>16166</v>
      </c>
      <c r="H368" s="141"/>
      <c r="I368" s="102"/>
    </row>
    <row r="369" spans="1:5" ht="14.25" customHeight="1">
      <c r="A369" s="15" t="s">
        <v>520</v>
      </c>
      <c r="B369" s="15"/>
      <c r="C369" s="15"/>
      <c r="D369" s="15"/>
      <c r="E369" s="15"/>
    </row>
    <row r="370" spans="1:7" ht="14.25" customHeight="1">
      <c r="A370" s="15" t="s">
        <v>544</v>
      </c>
      <c r="B370" s="15"/>
      <c r="C370" s="15"/>
      <c r="D370" s="15"/>
      <c r="E370" s="15"/>
      <c r="F370" s="15"/>
      <c r="G370" s="15"/>
    </row>
    <row r="371" spans="1:7" ht="14.25" customHeight="1">
      <c r="A371" s="15" t="s">
        <v>614</v>
      </c>
      <c r="B371" s="15"/>
      <c r="C371" s="15"/>
      <c r="D371" s="15"/>
      <c r="E371" s="15"/>
      <c r="F371" s="15"/>
      <c r="G371" s="15"/>
    </row>
    <row r="373" spans="1:14" ht="14.25" customHeight="1">
      <c r="A373" s="818" t="s">
        <v>545</v>
      </c>
      <c r="B373" s="818"/>
      <c r="C373" s="818"/>
      <c r="D373" s="818"/>
      <c r="E373" s="818"/>
      <c r="F373" s="818"/>
      <c r="G373" s="818"/>
      <c r="H373" s="818"/>
      <c r="I373" s="818"/>
      <c r="J373" s="818"/>
      <c r="K373" s="818"/>
      <c r="L373" s="818"/>
      <c r="M373" s="818"/>
      <c r="N373" s="818"/>
    </row>
    <row r="374" spans="1:14" ht="14.25" customHeight="1">
      <c r="A374" s="829" t="s">
        <v>382</v>
      </c>
      <c r="B374" s="829"/>
      <c r="C374" s="829"/>
      <c r="D374" s="829"/>
      <c r="E374" s="829"/>
      <c r="F374" s="829"/>
      <c r="G374" s="829"/>
      <c r="H374" s="829"/>
      <c r="I374" s="829"/>
      <c r="J374" s="829"/>
      <c r="K374" s="829"/>
      <c r="L374" s="829"/>
      <c r="M374" s="829"/>
      <c r="N374" s="829"/>
    </row>
    <row r="375" spans="1:14" ht="14.25" customHeight="1">
      <c r="A375" s="840" t="s">
        <v>230</v>
      </c>
      <c r="B375" s="668" t="s">
        <v>260</v>
      </c>
      <c r="C375" s="811"/>
      <c r="D375" s="811"/>
      <c r="E375" s="811"/>
      <c r="F375" s="811"/>
      <c r="G375" s="811"/>
      <c r="H375" s="811"/>
      <c r="I375" s="811"/>
      <c r="J375" s="811"/>
      <c r="K375" s="811"/>
      <c r="L375" s="669"/>
      <c r="M375" s="744" t="s">
        <v>546</v>
      </c>
      <c r="N375" s="735" t="s">
        <v>261</v>
      </c>
    </row>
    <row r="376" spans="1:14" ht="14.25" customHeight="1">
      <c r="A376" s="869"/>
      <c r="B376" s="798" t="s">
        <v>517</v>
      </c>
      <c r="C376" s="828" t="s">
        <v>547</v>
      </c>
      <c r="D376" s="828" t="s">
        <v>203</v>
      </c>
      <c r="E376" s="828" t="s">
        <v>204</v>
      </c>
      <c r="F376" s="828" t="s">
        <v>205</v>
      </c>
      <c r="G376" s="828" t="s">
        <v>206</v>
      </c>
      <c r="H376" s="856" t="s">
        <v>207</v>
      </c>
      <c r="I376" s="828" t="s">
        <v>208</v>
      </c>
      <c r="J376" s="828" t="s">
        <v>209</v>
      </c>
      <c r="K376" s="828" t="s">
        <v>210</v>
      </c>
      <c r="L376" s="828" t="s">
        <v>548</v>
      </c>
      <c r="M376" s="744"/>
      <c r="N376" s="745"/>
    </row>
    <row r="377" spans="1:14" ht="14.25" customHeight="1">
      <c r="A377" s="870"/>
      <c r="B377" s="798"/>
      <c r="C377" s="828"/>
      <c r="D377" s="828"/>
      <c r="E377" s="828"/>
      <c r="F377" s="828"/>
      <c r="G377" s="828"/>
      <c r="H377" s="856"/>
      <c r="I377" s="828"/>
      <c r="J377" s="828"/>
      <c r="K377" s="828"/>
      <c r="L377" s="828"/>
      <c r="M377" s="744"/>
      <c r="N377" s="738"/>
    </row>
    <row r="378" spans="1:8" ht="14.25" customHeight="1">
      <c r="A378" s="41"/>
      <c r="B378" s="8"/>
      <c r="C378" s="29"/>
      <c r="D378" s="29"/>
      <c r="E378" s="29"/>
      <c r="F378" s="9"/>
      <c r="G378" s="5"/>
      <c r="H378" s="140"/>
    </row>
    <row r="379" spans="1:14" ht="14.25" customHeight="1">
      <c r="A379" s="27" t="s">
        <v>573</v>
      </c>
      <c r="B379" s="66">
        <v>13155</v>
      </c>
      <c r="C379" s="66">
        <v>685</v>
      </c>
      <c r="D379" s="66">
        <v>1478</v>
      </c>
      <c r="E379" s="66">
        <v>2095</v>
      </c>
      <c r="F379" s="66">
        <v>2836</v>
      </c>
      <c r="G379" s="66">
        <v>2339</v>
      </c>
      <c r="H379" s="100">
        <v>1773</v>
      </c>
      <c r="I379" s="66">
        <v>1051</v>
      </c>
      <c r="J379" s="66">
        <v>529</v>
      </c>
      <c r="K379" s="66">
        <v>223</v>
      </c>
      <c r="L379" s="66">
        <v>146</v>
      </c>
      <c r="M379" s="66">
        <v>58787</v>
      </c>
      <c r="N379" s="120">
        <v>4.47</v>
      </c>
    </row>
    <row r="380" spans="1:14" ht="14.25" customHeight="1">
      <c r="A380" s="27">
        <v>45</v>
      </c>
      <c r="B380" s="66">
        <v>16389</v>
      </c>
      <c r="C380" s="66">
        <v>1105</v>
      </c>
      <c r="D380" s="66">
        <v>1939</v>
      </c>
      <c r="E380" s="66">
        <v>3020</v>
      </c>
      <c r="F380" s="66">
        <v>4423</v>
      </c>
      <c r="G380" s="66">
        <v>2859</v>
      </c>
      <c r="H380" s="100">
        <v>1710</v>
      </c>
      <c r="I380" s="66">
        <v>820</v>
      </c>
      <c r="J380" s="66">
        <v>325</v>
      </c>
      <c r="K380" s="66">
        <v>123</v>
      </c>
      <c r="L380" s="66">
        <v>65</v>
      </c>
      <c r="M380" s="66">
        <v>66407</v>
      </c>
      <c r="N380" s="120">
        <v>4.05</v>
      </c>
    </row>
    <row r="381" spans="1:14" ht="14.25" customHeight="1">
      <c r="A381" s="27">
        <v>50</v>
      </c>
      <c r="B381" s="66">
        <v>21701</v>
      </c>
      <c r="C381" s="66">
        <v>1644</v>
      </c>
      <c r="D381" s="66">
        <v>2666</v>
      </c>
      <c r="E381" s="66">
        <v>4492</v>
      </c>
      <c r="F381" s="66">
        <v>6994</v>
      </c>
      <c r="G381" s="66">
        <v>3314</v>
      </c>
      <c r="H381" s="100">
        <v>1660</v>
      </c>
      <c r="I381" s="66">
        <v>627</v>
      </c>
      <c r="J381" s="66">
        <v>234</v>
      </c>
      <c r="K381" s="66">
        <v>48</v>
      </c>
      <c r="L381" s="66">
        <v>22</v>
      </c>
      <c r="M381" s="66">
        <v>81879</v>
      </c>
      <c r="N381" s="120">
        <v>3.77</v>
      </c>
    </row>
    <row r="382" spans="1:14" ht="14.25" customHeight="1">
      <c r="A382" s="27">
        <v>55</v>
      </c>
      <c r="B382" s="66">
        <v>25815</v>
      </c>
      <c r="C382" s="66">
        <v>2364</v>
      </c>
      <c r="D382" s="66">
        <v>3339</v>
      </c>
      <c r="E382" s="66">
        <v>4981</v>
      </c>
      <c r="F382" s="66">
        <v>8937</v>
      </c>
      <c r="G382" s="66">
        <v>3694</v>
      </c>
      <c r="H382" s="100">
        <v>1709</v>
      </c>
      <c r="I382" s="66">
        <v>597</v>
      </c>
      <c r="J382" s="66">
        <v>155</v>
      </c>
      <c r="K382" s="66">
        <v>25</v>
      </c>
      <c r="L382" s="66">
        <v>14</v>
      </c>
      <c r="M382" s="66">
        <v>94247</v>
      </c>
      <c r="N382" s="120">
        <v>3.65</v>
      </c>
    </row>
    <row r="383" spans="1:14" ht="14.25" customHeight="1">
      <c r="A383" s="27">
        <v>60</v>
      </c>
      <c r="B383" s="66">
        <v>31938</v>
      </c>
      <c r="C383" s="66">
        <v>5541</v>
      </c>
      <c r="D383" s="66">
        <v>4321</v>
      </c>
      <c r="E383" s="66">
        <v>5922</v>
      </c>
      <c r="F383" s="66">
        <v>9756</v>
      </c>
      <c r="G383" s="66">
        <v>4030</v>
      </c>
      <c r="H383" s="100">
        <v>1655</v>
      </c>
      <c r="I383" s="66">
        <v>565</v>
      </c>
      <c r="J383" s="66">
        <v>122</v>
      </c>
      <c r="K383" s="66">
        <v>20</v>
      </c>
      <c r="L383" s="66">
        <v>6</v>
      </c>
      <c r="M383" s="66">
        <v>106224</v>
      </c>
      <c r="N383" s="120">
        <v>3.33</v>
      </c>
    </row>
    <row r="384" spans="1:14" ht="14.25" customHeight="1">
      <c r="A384" s="27"/>
      <c r="B384" s="66"/>
      <c r="C384" s="66"/>
      <c r="D384" s="66"/>
      <c r="E384" s="66"/>
      <c r="F384" s="66"/>
      <c r="G384" s="66"/>
      <c r="H384" s="100"/>
      <c r="I384" s="66"/>
      <c r="J384" s="66"/>
      <c r="K384" s="66"/>
      <c r="L384" s="66"/>
      <c r="M384" s="66"/>
      <c r="N384" s="120"/>
    </row>
    <row r="385" spans="1:14" ht="14.25" customHeight="1">
      <c r="A385" s="27" t="s">
        <v>385</v>
      </c>
      <c r="B385" s="66">
        <v>38922</v>
      </c>
      <c r="C385" s="66">
        <v>8392</v>
      </c>
      <c r="D385" s="66">
        <v>6234</v>
      </c>
      <c r="E385" s="66">
        <v>7243</v>
      </c>
      <c r="F385" s="66">
        <v>10647</v>
      </c>
      <c r="G385" s="66">
        <v>4045</v>
      </c>
      <c r="H385" s="100">
        <v>1640</v>
      </c>
      <c r="I385" s="66">
        <v>590</v>
      </c>
      <c r="J385" s="66">
        <v>99</v>
      </c>
      <c r="K385" s="66">
        <v>27</v>
      </c>
      <c r="L385" s="66">
        <v>5</v>
      </c>
      <c r="M385" s="66">
        <v>120457</v>
      </c>
      <c r="N385" s="120">
        <v>3.09</v>
      </c>
    </row>
    <row r="386" spans="1:14" ht="14.25" customHeight="1">
      <c r="A386" s="27">
        <v>7</v>
      </c>
      <c r="B386" s="86">
        <v>45181</v>
      </c>
      <c r="C386" s="86">
        <v>10538</v>
      </c>
      <c r="D386" s="86">
        <v>8818</v>
      </c>
      <c r="E386" s="86">
        <v>8998</v>
      </c>
      <c r="F386" s="86">
        <v>10779</v>
      </c>
      <c r="G386" s="86">
        <v>3897</v>
      </c>
      <c r="H386" s="94">
        <v>1499</v>
      </c>
      <c r="I386" s="86">
        <v>535</v>
      </c>
      <c r="J386" s="86">
        <v>98</v>
      </c>
      <c r="K386" s="86">
        <v>15</v>
      </c>
      <c r="L386" s="86">
        <v>4</v>
      </c>
      <c r="M386" s="86">
        <v>131467</v>
      </c>
      <c r="N386" s="119">
        <v>2.91</v>
      </c>
    </row>
    <row r="387" spans="1:14" ht="14.25" customHeight="1">
      <c r="A387" s="27">
        <v>12</v>
      </c>
      <c r="B387" s="103">
        <v>49180</v>
      </c>
      <c r="C387" s="86">
        <v>12308</v>
      </c>
      <c r="D387" s="86">
        <v>11325</v>
      </c>
      <c r="E387" s="86">
        <v>10100</v>
      </c>
      <c r="F387" s="86">
        <v>10159</v>
      </c>
      <c r="G387" s="86">
        <v>3566</v>
      </c>
      <c r="H387" s="94">
        <v>1208</v>
      </c>
      <c r="I387" s="86">
        <v>421</v>
      </c>
      <c r="J387" s="86">
        <v>76</v>
      </c>
      <c r="K387" s="86">
        <v>11</v>
      </c>
      <c r="L387" s="86">
        <v>6</v>
      </c>
      <c r="M387" s="86">
        <v>134686</v>
      </c>
      <c r="N387" s="119">
        <v>2.74</v>
      </c>
    </row>
    <row r="388" spans="1:14" ht="14.25" customHeight="1">
      <c r="A388" s="27">
        <v>17</v>
      </c>
      <c r="B388" s="86">
        <v>52090</v>
      </c>
      <c r="C388" s="86">
        <v>14471</v>
      </c>
      <c r="D388" s="86">
        <v>12905</v>
      </c>
      <c r="E388" s="86">
        <v>10655</v>
      </c>
      <c r="F388" s="86">
        <v>9365</v>
      </c>
      <c r="G388" s="86">
        <v>3233</v>
      </c>
      <c r="H388" s="94">
        <v>1056</v>
      </c>
      <c r="I388" s="86">
        <v>334</v>
      </c>
      <c r="J388" s="86">
        <v>55</v>
      </c>
      <c r="K388" s="86">
        <v>10</v>
      </c>
      <c r="L388" s="86">
        <v>6</v>
      </c>
      <c r="M388" s="86">
        <v>135137</v>
      </c>
      <c r="N388" s="119">
        <v>2.59</v>
      </c>
    </row>
    <row r="389" spans="1:14" s="39" customFormat="1" ht="14.25" customHeight="1">
      <c r="A389" s="83">
        <v>22</v>
      </c>
      <c r="B389" s="94">
        <f>SUM(C389:L389)</f>
        <v>52352</v>
      </c>
      <c r="C389" s="94">
        <v>14333</v>
      </c>
      <c r="D389" s="94">
        <v>14689</v>
      </c>
      <c r="E389" s="94">
        <v>10480</v>
      </c>
      <c r="F389" s="94">
        <v>8627</v>
      </c>
      <c r="G389" s="94">
        <v>2972</v>
      </c>
      <c r="H389" s="94">
        <v>933</v>
      </c>
      <c r="I389" s="94">
        <v>258</v>
      </c>
      <c r="J389" s="94">
        <v>44</v>
      </c>
      <c r="K389" s="94">
        <v>12</v>
      </c>
      <c r="L389" s="94">
        <v>4</v>
      </c>
      <c r="M389" s="94">
        <v>132428</v>
      </c>
      <c r="N389" s="415">
        <v>2.53</v>
      </c>
    </row>
    <row r="390" spans="1:14" s="39" customFormat="1" ht="14.25" customHeight="1">
      <c r="A390" s="174"/>
      <c r="B390" s="96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415"/>
    </row>
    <row r="391" spans="1:14" s="39" customFormat="1" ht="14.25" customHeight="1">
      <c r="A391" s="330">
        <v>27</v>
      </c>
      <c r="B391" s="114">
        <v>54196</v>
      </c>
      <c r="C391" s="115">
        <v>16166</v>
      </c>
      <c r="D391" s="115">
        <v>16157</v>
      </c>
      <c r="E391" s="115">
        <v>10479</v>
      </c>
      <c r="F391" s="115">
        <v>7839</v>
      </c>
      <c r="G391" s="115">
        <v>2598</v>
      </c>
      <c r="H391" s="115">
        <v>740</v>
      </c>
      <c r="I391" s="115">
        <v>157</v>
      </c>
      <c r="J391" s="115">
        <v>47</v>
      </c>
      <c r="K391" s="115">
        <v>9</v>
      </c>
      <c r="L391" s="115">
        <v>4</v>
      </c>
      <c r="M391" s="115">
        <v>130306</v>
      </c>
      <c r="N391" s="203">
        <v>2.4</v>
      </c>
    </row>
    <row r="392" spans="1:5" ht="14.25" customHeight="1">
      <c r="A392" s="15" t="s">
        <v>520</v>
      </c>
      <c r="B392" s="15"/>
      <c r="C392" s="15"/>
      <c r="D392" s="15"/>
      <c r="E392" s="15"/>
    </row>
    <row r="393" spans="1:7" ht="14.25" customHeight="1">
      <c r="A393" s="15" t="s">
        <v>549</v>
      </c>
      <c r="B393" s="15"/>
      <c r="C393" s="15"/>
      <c r="D393" s="15"/>
      <c r="E393" s="15"/>
      <c r="F393" s="15"/>
      <c r="G393" s="109"/>
    </row>
    <row r="394" spans="1:7" ht="14.25" customHeight="1">
      <c r="A394" s="15"/>
      <c r="B394" s="15"/>
      <c r="C394" s="15"/>
      <c r="D394" s="15"/>
      <c r="E394" s="15"/>
      <c r="F394" s="15"/>
      <c r="G394" s="15"/>
    </row>
    <row r="396" spans="1:21" s="39" customFormat="1" ht="14.25" customHeight="1">
      <c r="A396" s="818" t="s">
        <v>566</v>
      </c>
      <c r="B396" s="818"/>
      <c r="C396" s="818"/>
      <c r="D396" s="818"/>
      <c r="E396" s="818"/>
      <c r="F396" s="818"/>
      <c r="G396" s="818"/>
      <c r="H396" s="818"/>
      <c r="I396" s="818"/>
      <c r="J396" s="818"/>
      <c r="K396" s="818"/>
      <c r="L396" s="818"/>
      <c r="M396" s="818"/>
      <c r="N396" s="818"/>
      <c r="O396" s="818"/>
      <c r="P396" s="818"/>
      <c r="Q396" s="818"/>
      <c r="R396" s="818"/>
      <c r="S396" s="818"/>
      <c r="T396" s="818"/>
      <c r="U396" s="818"/>
    </row>
    <row r="397" spans="2:24" ht="14.25" customHeight="1">
      <c r="B397" s="110"/>
      <c r="C397" s="110"/>
      <c r="D397" s="110"/>
      <c r="E397" s="110"/>
      <c r="F397" s="110"/>
      <c r="G397" s="110"/>
      <c r="H397" s="135"/>
      <c r="I397" s="110"/>
      <c r="J397" s="110"/>
      <c r="K397" s="110"/>
      <c r="L397" s="110"/>
      <c r="M397" s="110"/>
      <c r="N397" s="110"/>
      <c r="O397" s="28"/>
      <c r="P397" s="28"/>
      <c r="Q397" s="28"/>
      <c r="R397" s="28"/>
      <c r="S397" s="28"/>
      <c r="T397" s="28"/>
      <c r="U397" s="110" t="s">
        <v>728</v>
      </c>
      <c r="V397" s="1"/>
      <c r="W397" s="1"/>
      <c r="X397" s="1"/>
    </row>
    <row r="398" spans="1:21" ht="14.25" customHeight="1">
      <c r="A398" s="872" t="s">
        <v>262</v>
      </c>
      <c r="B398" s="847" t="s">
        <v>226</v>
      </c>
      <c r="C398" s="861" t="s">
        <v>276</v>
      </c>
      <c r="D398" s="862"/>
      <c r="E398" s="862"/>
      <c r="F398" s="862"/>
      <c r="G398" s="862"/>
      <c r="H398" s="862"/>
      <c r="I398" s="862"/>
      <c r="J398" s="862"/>
      <c r="K398" s="862"/>
      <c r="L398" s="862"/>
      <c r="M398" s="862"/>
      <c r="N398" s="862"/>
      <c r="O398" s="862"/>
      <c r="P398" s="862"/>
      <c r="Q398" s="862"/>
      <c r="R398" s="862"/>
      <c r="S398" s="863"/>
      <c r="T398" s="744" t="s">
        <v>541</v>
      </c>
      <c r="U398" s="735" t="s">
        <v>542</v>
      </c>
    </row>
    <row r="399" spans="1:21" ht="14.25" customHeight="1">
      <c r="A399" s="873"/>
      <c r="B399" s="852"/>
      <c r="C399" s="847" t="s">
        <v>226</v>
      </c>
      <c r="D399" s="861" t="s">
        <v>277</v>
      </c>
      <c r="E399" s="862"/>
      <c r="F399" s="862"/>
      <c r="G399" s="862"/>
      <c r="H399" s="863"/>
      <c r="I399" s="861" t="s">
        <v>278</v>
      </c>
      <c r="J399" s="862"/>
      <c r="K399" s="862"/>
      <c r="L399" s="862"/>
      <c r="M399" s="862"/>
      <c r="N399" s="862"/>
      <c r="O399" s="862"/>
      <c r="P399" s="862"/>
      <c r="Q399" s="862"/>
      <c r="R399" s="862"/>
      <c r="S399" s="863"/>
      <c r="T399" s="744"/>
      <c r="U399" s="745"/>
    </row>
    <row r="400" spans="1:21" ht="14.25" customHeight="1">
      <c r="A400" s="873"/>
      <c r="B400" s="852"/>
      <c r="C400" s="852"/>
      <c r="D400" s="858" t="s">
        <v>226</v>
      </c>
      <c r="E400" s="808" t="s">
        <v>263</v>
      </c>
      <c r="F400" s="808" t="s">
        <v>264</v>
      </c>
      <c r="G400" s="808" t="s">
        <v>265</v>
      </c>
      <c r="H400" s="864" t="s">
        <v>266</v>
      </c>
      <c r="I400" s="808" t="s">
        <v>226</v>
      </c>
      <c r="J400" s="808" t="s">
        <v>267</v>
      </c>
      <c r="K400" s="808" t="s">
        <v>268</v>
      </c>
      <c r="L400" s="808" t="s">
        <v>269</v>
      </c>
      <c r="M400" s="808" t="s">
        <v>270</v>
      </c>
      <c r="N400" s="808" t="s">
        <v>271</v>
      </c>
      <c r="O400" s="808" t="s">
        <v>550</v>
      </c>
      <c r="P400" s="808" t="s">
        <v>272</v>
      </c>
      <c r="Q400" s="808" t="s">
        <v>273</v>
      </c>
      <c r="R400" s="747" t="s">
        <v>274</v>
      </c>
      <c r="S400" s="747" t="s">
        <v>275</v>
      </c>
      <c r="T400" s="744"/>
      <c r="U400" s="745"/>
    </row>
    <row r="401" spans="1:21" ht="14.25" customHeight="1">
      <c r="A401" s="873"/>
      <c r="B401" s="852"/>
      <c r="C401" s="852"/>
      <c r="D401" s="859"/>
      <c r="E401" s="809"/>
      <c r="F401" s="809"/>
      <c r="G401" s="809"/>
      <c r="H401" s="865"/>
      <c r="I401" s="809"/>
      <c r="J401" s="809"/>
      <c r="K401" s="809"/>
      <c r="L401" s="809"/>
      <c r="M401" s="809"/>
      <c r="N401" s="809"/>
      <c r="O401" s="809"/>
      <c r="P401" s="809"/>
      <c r="Q401" s="809"/>
      <c r="R401" s="750"/>
      <c r="S401" s="750"/>
      <c r="T401" s="744"/>
      <c r="U401" s="745"/>
    </row>
    <row r="402" spans="1:21" ht="14.25" customHeight="1">
      <c r="A402" s="873"/>
      <c r="B402" s="852"/>
      <c r="C402" s="852"/>
      <c r="D402" s="859"/>
      <c r="E402" s="809"/>
      <c r="F402" s="809"/>
      <c r="G402" s="809"/>
      <c r="H402" s="865"/>
      <c r="I402" s="809"/>
      <c r="J402" s="809"/>
      <c r="K402" s="809"/>
      <c r="L402" s="809"/>
      <c r="M402" s="809"/>
      <c r="N402" s="809"/>
      <c r="O402" s="809"/>
      <c r="P402" s="809"/>
      <c r="Q402" s="809"/>
      <c r="R402" s="750"/>
      <c r="S402" s="750"/>
      <c r="T402" s="744"/>
      <c r="U402" s="745"/>
    </row>
    <row r="403" spans="1:21" ht="14.25" customHeight="1">
      <c r="A403" s="873"/>
      <c r="B403" s="852"/>
      <c r="C403" s="852"/>
      <c r="D403" s="859"/>
      <c r="E403" s="809"/>
      <c r="F403" s="809"/>
      <c r="G403" s="809"/>
      <c r="H403" s="865"/>
      <c r="I403" s="809"/>
      <c r="J403" s="809"/>
      <c r="K403" s="809"/>
      <c r="L403" s="809"/>
      <c r="M403" s="809"/>
      <c r="N403" s="809"/>
      <c r="O403" s="809"/>
      <c r="P403" s="809"/>
      <c r="Q403" s="809"/>
      <c r="R403" s="750"/>
      <c r="S403" s="750"/>
      <c r="T403" s="744"/>
      <c r="U403" s="745"/>
    </row>
    <row r="404" spans="1:21" ht="14.25" customHeight="1">
      <c r="A404" s="873"/>
      <c r="B404" s="852"/>
      <c r="C404" s="852"/>
      <c r="D404" s="859"/>
      <c r="E404" s="809"/>
      <c r="F404" s="809"/>
      <c r="G404" s="809"/>
      <c r="H404" s="865"/>
      <c r="I404" s="809"/>
      <c r="J404" s="809"/>
      <c r="K404" s="809"/>
      <c r="L404" s="809"/>
      <c r="M404" s="809"/>
      <c r="N404" s="809"/>
      <c r="O404" s="809"/>
      <c r="P404" s="809"/>
      <c r="Q404" s="809"/>
      <c r="R404" s="750"/>
      <c r="S404" s="750"/>
      <c r="T404" s="744"/>
      <c r="U404" s="745"/>
    </row>
    <row r="405" spans="1:21" ht="14.25" customHeight="1">
      <c r="A405" s="873"/>
      <c r="B405" s="852"/>
      <c r="C405" s="852"/>
      <c r="D405" s="859"/>
      <c r="E405" s="809"/>
      <c r="F405" s="809"/>
      <c r="G405" s="809"/>
      <c r="H405" s="865"/>
      <c r="I405" s="809"/>
      <c r="J405" s="809"/>
      <c r="K405" s="809"/>
      <c r="L405" s="809"/>
      <c r="M405" s="809"/>
      <c r="N405" s="809"/>
      <c r="O405" s="809"/>
      <c r="P405" s="809"/>
      <c r="Q405" s="809"/>
      <c r="R405" s="750"/>
      <c r="S405" s="750"/>
      <c r="T405" s="744"/>
      <c r="U405" s="745"/>
    </row>
    <row r="406" spans="1:21" ht="14.25" customHeight="1">
      <c r="A406" s="873"/>
      <c r="B406" s="852"/>
      <c r="C406" s="852"/>
      <c r="D406" s="859"/>
      <c r="E406" s="809"/>
      <c r="F406" s="809"/>
      <c r="G406" s="809"/>
      <c r="H406" s="865"/>
      <c r="I406" s="809"/>
      <c r="J406" s="809"/>
      <c r="K406" s="809"/>
      <c r="L406" s="809"/>
      <c r="M406" s="809"/>
      <c r="N406" s="809"/>
      <c r="O406" s="809"/>
      <c r="P406" s="809"/>
      <c r="Q406" s="809"/>
      <c r="R406" s="750"/>
      <c r="S406" s="750"/>
      <c r="T406" s="744"/>
      <c r="U406" s="745"/>
    </row>
    <row r="407" spans="1:21" ht="14.25" customHeight="1">
      <c r="A407" s="874"/>
      <c r="B407" s="848"/>
      <c r="C407" s="848"/>
      <c r="D407" s="860"/>
      <c r="E407" s="810"/>
      <c r="F407" s="810"/>
      <c r="G407" s="810"/>
      <c r="H407" s="866"/>
      <c r="I407" s="810"/>
      <c r="J407" s="810"/>
      <c r="K407" s="810"/>
      <c r="L407" s="810"/>
      <c r="M407" s="810"/>
      <c r="N407" s="810"/>
      <c r="O407" s="810"/>
      <c r="P407" s="810"/>
      <c r="Q407" s="810"/>
      <c r="R407" s="748"/>
      <c r="S407" s="748"/>
      <c r="T407" s="744"/>
      <c r="U407" s="738"/>
    </row>
    <row r="408" spans="1:24" ht="14.25" customHeight="1">
      <c r="A408" s="65"/>
      <c r="B408" s="71"/>
      <c r="C408" s="71"/>
      <c r="D408" s="71"/>
      <c r="E408" s="17"/>
      <c r="F408" s="17"/>
      <c r="G408" s="71"/>
      <c r="H408" s="160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16"/>
      <c r="V408" s="16"/>
      <c r="W408" s="16"/>
      <c r="X408" s="16"/>
    </row>
    <row r="409" spans="1:24" s="39" customFormat="1" ht="14.25" customHeight="1">
      <c r="A409" s="204" t="s">
        <v>517</v>
      </c>
      <c r="B409" s="125">
        <v>54196</v>
      </c>
      <c r="C409" s="125">
        <f>SUM(D409,I409)</f>
        <v>37469</v>
      </c>
      <c r="D409" s="125">
        <f>SUM(E409:H409)</f>
        <v>33870</v>
      </c>
      <c r="E409" s="125">
        <f>SUM(E410:E411)</f>
        <v>11678</v>
      </c>
      <c r="F409" s="125">
        <f>SUM(F410:F411)</f>
        <v>16771</v>
      </c>
      <c r="G409" s="125">
        <f>SUM(G410:G411)</f>
        <v>915</v>
      </c>
      <c r="H409" s="125">
        <f>SUM(H410:H411)</f>
        <v>4506</v>
      </c>
      <c r="I409" s="125">
        <f>SUM(J409:S409)</f>
        <v>3599</v>
      </c>
      <c r="J409" s="125">
        <f>SUM(J410:J411)</f>
        <v>106</v>
      </c>
      <c r="K409" s="125">
        <f aca="true" t="shared" si="17" ref="K409:S409">SUM(K410:K411)</f>
        <v>426</v>
      </c>
      <c r="L409" s="125">
        <f t="shared" si="17"/>
        <v>506</v>
      </c>
      <c r="M409" s="125">
        <f t="shared" si="17"/>
        <v>1047</v>
      </c>
      <c r="N409" s="125">
        <f t="shared" si="17"/>
        <v>114</v>
      </c>
      <c r="O409" s="125">
        <f t="shared" si="17"/>
        <v>368</v>
      </c>
      <c r="P409" s="125">
        <f t="shared" si="17"/>
        <v>43</v>
      </c>
      <c r="Q409" s="125">
        <f t="shared" si="17"/>
        <v>120</v>
      </c>
      <c r="R409" s="125">
        <f t="shared" si="17"/>
        <v>361</v>
      </c>
      <c r="S409" s="125">
        <f t="shared" si="17"/>
        <v>508</v>
      </c>
      <c r="T409" s="125">
        <f>SUM(T410:T411)</f>
        <v>557</v>
      </c>
      <c r="U409" s="125">
        <f>SUM(U410:U411)</f>
        <v>16166</v>
      </c>
      <c r="V409" s="136"/>
      <c r="W409" s="136"/>
      <c r="X409" s="136"/>
    </row>
    <row r="410" spans="1:24" s="39" customFormat="1" ht="14.25" customHeight="1">
      <c r="A410" s="205" t="s">
        <v>30</v>
      </c>
      <c r="B410" s="94">
        <v>43134</v>
      </c>
      <c r="C410" s="94">
        <f>SUM(D410,I410)</f>
        <v>32803</v>
      </c>
      <c r="D410" s="94">
        <f>SUM(E410:H410)</f>
        <v>29799</v>
      </c>
      <c r="E410" s="94">
        <v>11527</v>
      </c>
      <c r="F410" s="94">
        <v>16627</v>
      </c>
      <c r="G410" s="94">
        <v>901</v>
      </c>
      <c r="H410" s="161">
        <v>744</v>
      </c>
      <c r="I410" s="161">
        <v>3004</v>
      </c>
      <c r="J410" s="161">
        <v>106</v>
      </c>
      <c r="K410" s="161">
        <v>390</v>
      </c>
      <c r="L410" s="161">
        <v>504</v>
      </c>
      <c r="M410" s="161">
        <v>977</v>
      </c>
      <c r="N410" s="161">
        <v>113</v>
      </c>
      <c r="O410" s="161">
        <v>358</v>
      </c>
      <c r="P410" s="161">
        <v>36</v>
      </c>
      <c r="Q410" s="161">
        <v>108</v>
      </c>
      <c r="R410" s="161">
        <v>241</v>
      </c>
      <c r="S410" s="161">
        <v>171</v>
      </c>
      <c r="T410" s="161">
        <v>393</v>
      </c>
      <c r="U410" s="161">
        <v>9935</v>
      </c>
      <c r="V410" s="136"/>
      <c r="W410" s="136"/>
      <c r="X410" s="136"/>
    </row>
    <row r="411" spans="1:21" s="39" customFormat="1" ht="14.25" customHeight="1">
      <c r="A411" s="84" t="s">
        <v>31</v>
      </c>
      <c r="B411" s="115">
        <v>11062</v>
      </c>
      <c r="C411" s="115">
        <f>SUM(D411,I411)</f>
        <v>4666</v>
      </c>
      <c r="D411" s="115">
        <f>SUM(E411:H411)</f>
        <v>4071</v>
      </c>
      <c r="E411" s="206">
        <v>151</v>
      </c>
      <c r="F411" s="207">
        <v>144</v>
      </c>
      <c r="G411" s="115">
        <v>14</v>
      </c>
      <c r="H411" s="115">
        <v>3762</v>
      </c>
      <c r="I411" s="207">
        <v>595</v>
      </c>
      <c r="J411" s="175" t="s">
        <v>704</v>
      </c>
      <c r="K411" s="175">
        <v>36</v>
      </c>
      <c r="L411" s="175">
        <v>2</v>
      </c>
      <c r="M411" s="175">
        <v>70</v>
      </c>
      <c r="N411" s="175">
        <v>1</v>
      </c>
      <c r="O411" s="175">
        <v>10</v>
      </c>
      <c r="P411" s="175">
        <v>7</v>
      </c>
      <c r="Q411" s="175">
        <v>12</v>
      </c>
      <c r="R411" s="175">
        <v>120</v>
      </c>
      <c r="S411" s="175">
        <v>337</v>
      </c>
      <c r="T411" s="175">
        <v>164</v>
      </c>
      <c r="U411" s="175">
        <v>6231</v>
      </c>
    </row>
    <row r="412" ht="14.25" customHeight="1">
      <c r="A412" s="15" t="s">
        <v>520</v>
      </c>
    </row>
    <row r="413" ht="14.25" customHeight="1">
      <c r="A413" s="15" t="s">
        <v>614</v>
      </c>
    </row>
    <row r="415" spans="1:24" s="39" customFormat="1" ht="14.25" customHeight="1">
      <c r="A415" s="799" t="s">
        <v>567</v>
      </c>
      <c r="B415" s="799"/>
      <c r="C415" s="799"/>
      <c r="D415" s="799"/>
      <c r="E415" s="799"/>
      <c r="F415" s="799"/>
      <c r="G415" s="799"/>
      <c r="H415" s="799"/>
      <c r="I415" s="799"/>
      <c r="J415" s="799"/>
      <c r="K415" s="799"/>
      <c r="L415" s="799"/>
      <c r="M415" s="799"/>
      <c r="N415" s="799"/>
      <c r="O415" s="799"/>
      <c r="P415" s="799"/>
      <c r="Q415" s="799"/>
      <c r="R415" s="799"/>
      <c r="S415" s="799"/>
      <c r="T415" s="799"/>
      <c r="U415" s="799"/>
      <c r="V415" s="799"/>
      <c r="W415" s="799"/>
      <c r="X415" s="799"/>
    </row>
    <row r="416" spans="2:22" ht="14.25" customHeight="1">
      <c r="B416" s="123"/>
      <c r="C416" s="123"/>
      <c r="D416" s="123"/>
      <c r="E416" s="123"/>
      <c r="F416" s="123"/>
      <c r="G416" s="123"/>
      <c r="H416" s="162"/>
      <c r="I416" s="123"/>
      <c r="J416" s="123"/>
      <c r="K416" s="123"/>
      <c r="L416" s="123"/>
      <c r="M416" s="123"/>
      <c r="N416" s="123"/>
      <c r="O416" s="123"/>
      <c r="P416" s="110" t="s">
        <v>569</v>
      </c>
      <c r="Q416" s="92" t="s">
        <v>551</v>
      </c>
      <c r="S416" s="77"/>
      <c r="T416" s="77"/>
      <c r="U416" s="128"/>
      <c r="V416" s="77"/>
    </row>
    <row r="417" spans="1:23" ht="14.25" customHeight="1">
      <c r="A417" s="805" t="s">
        <v>552</v>
      </c>
      <c r="B417" s="805"/>
      <c r="C417" s="805"/>
      <c r="D417" s="789" t="s">
        <v>358</v>
      </c>
      <c r="E417" s="790"/>
      <c r="F417" s="790"/>
      <c r="G417" s="790"/>
      <c r="H417" s="857"/>
      <c r="I417" s="789" t="s">
        <v>574</v>
      </c>
      <c r="J417" s="790"/>
      <c r="K417" s="790"/>
      <c r="L417" s="790"/>
      <c r="M417" s="857"/>
      <c r="N417" s="789" t="s">
        <v>729</v>
      </c>
      <c r="O417" s="790"/>
      <c r="P417" s="790"/>
      <c r="Q417" s="790"/>
      <c r="R417" s="790"/>
      <c r="W417" s="18"/>
    </row>
    <row r="418" spans="1:18" ht="14.25" customHeight="1">
      <c r="A418" s="806"/>
      <c r="B418" s="806"/>
      <c r="C418" s="806"/>
      <c r="D418" s="795" t="s">
        <v>553</v>
      </c>
      <c r="E418" s="798" t="s">
        <v>546</v>
      </c>
      <c r="F418" s="798" t="s">
        <v>280</v>
      </c>
      <c r="G418" s="798" t="s">
        <v>279</v>
      </c>
      <c r="H418" s="853" t="s">
        <v>554</v>
      </c>
      <c r="I418" s="795" t="s">
        <v>553</v>
      </c>
      <c r="J418" s="798" t="s">
        <v>546</v>
      </c>
      <c r="K418" s="798" t="s">
        <v>280</v>
      </c>
      <c r="L418" s="798" t="s">
        <v>279</v>
      </c>
      <c r="M418" s="805" t="s">
        <v>554</v>
      </c>
      <c r="N418" s="795" t="s">
        <v>553</v>
      </c>
      <c r="O418" s="798" t="s">
        <v>546</v>
      </c>
      <c r="P418" s="798" t="s">
        <v>280</v>
      </c>
      <c r="Q418" s="798" t="s">
        <v>279</v>
      </c>
      <c r="R418" s="805" t="s">
        <v>554</v>
      </c>
    </row>
    <row r="419" spans="1:18" ht="14.25" customHeight="1">
      <c r="A419" s="806"/>
      <c r="B419" s="806"/>
      <c r="C419" s="806"/>
      <c r="D419" s="796"/>
      <c r="E419" s="798"/>
      <c r="F419" s="798"/>
      <c r="G419" s="798"/>
      <c r="H419" s="854"/>
      <c r="I419" s="796"/>
      <c r="J419" s="798"/>
      <c r="K419" s="798"/>
      <c r="L419" s="798"/>
      <c r="M419" s="806"/>
      <c r="N419" s="796"/>
      <c r="O419" s="798"/>
      <c r="P419" s="798"/>
      <c r="Q419" s="798"/>
      <c r="R419" s="806"/>
    </row>
    <row r="420" spans="1:18" ht="14.25" customHeight="1">
      <c r="A420" s="807"/>
      <c r="B420" s="807"/>
      <c r="C420" s="807"/>
      <c r="D420" s="797"/>
      <c r="E420" s="798"/>
      <c r="F420" s="798"/>
      <c r="G420" s="798"/>
      <c r="H420" s="855"/>
      <c r="I420" s="797"/>
      <c r="J420" s="798"/>
      <c r="K420" s="798"/>
      <c r="L420" s="798"/>
      <c r="M420" s="807"/>
      <c r="N420" s="797"/>
      <c r="O420" s="798"/>
      <c r="P420" s="798"/>
      <c r="Q420" s="798"/>
      <c r="R420" s="807"/>
    </row>
    <row r="421" spans="1:18" s="39" customFormat="1" ht="14.25" customHeight="1">
      <c r="A421" s="208"/>
      <c r="B421" s="208"/>
      <c r="C421" s="209"/>
      <c r="D421" s="163"/>
      <c r="E421" s="163"/>
      <c r="F421" s="163"/>
      <c r="G421" s="163"/>
      <c r="H421" s="163"/>
      <c r="I421" s="416"/>
      <c r="J421" s="163"/>
      <c r="K421" s="163"/>
      <c r="L421" s="163"/>
      <c r="M421" s="163"/>
      <c r="N421" s="416"/>
      <c r="O421" s="163"/>
      <c r="P421" s="163"/>
      <c r="Q421" s="163"/>
      <c r="R421" s="163"/>
    </row>
    <row r="422" spans="1:18" s="39" customFormat="1" ht="14.25" customHeight="1">
      <c r="A422" s="812" t="s">
        <v>555</v>
      </c>
      <c r="B422" s="812"/>
      <c r="C422" s="813"/>
      <c r="D422" s="100">
        <f>SUM(D424+D434)</f>
        <v>52090</v>
      </c>
      <c r="E422" s="100">
        <f>SUM(E424+E434)</f>
        <v>135137</v>
      </c>
      <c r="F422" s="164">
        <v>2.59</v>
      </c>
      <c r="G422" s="164" t="s">
        <v>28</v>
      </c>
      <c r="H422" s="164" t="s">
        <v>28</v>
      </c>
      <c r="I422" s="96">
        <f>SUM(I424+I434)</f>
        <v>52352</v>
      </c>
      <c r="J422" s="100">
        <f>SUM(J424+J434)</f>
        <v>132428</v>
      </c>
      <c r="K422" s="164">
        <v>2.53</v>
      </c>
      <c r="L422" s="164" t="s">
        <v>28</v>
      </c>
      <c r="M422" s="164" t="s">
        <v>28</v>
      </c>
      <c r="N422" s="96">
        <f>SUM(N424+N434)</f>
        <v>54196</v>
      </c>
      <c r="O422" s="100">
        <f>SUM(O424+O434)</f>
        <v>130306</v>
      </c>
      <c r="P422" s="164">
        <v>2.4</v>
      </c>
      <c r="Q422" s="164" t="s">
        <v>730</v>
      </c>
      <c r="R422" s="164" t="s">
        <v>731</v>
      </c>
    </row>
    <row r="423" spans="1:18" s="39" customFormat="1" ht="14.25" customHeight="1">
      <c r="A423" s="197"/>
      <c r="B423" s="197"/>
      <c r="C423" s="105"/>
      <c r="D423" s="100"/>
      <c r="E423" s="100"/>
      <c r="F423" s="164"/>
      <c r="G423" s="164"/>
      <c r="H423" s="164"/>
      <c r="I423" s="96"/>
      <c r="J423" s="100"/>
      <c r="K423" s="164"/>
      <c r="L423" s="164"/>
      <c r="M423" s="164"/>
      <c r="N423" s="96"/>
      <c r="O423" s="100"/>
      <c r="P423" s="164"/>
      <c r="Q423" s="164"/>
      <c r="R423" s="164"/>
    </row>
    <row r="424" spans="1:18" s="39" customFormat="1" ht="14.25" customHeight="1">
      <c r="A424" s="812" t="s">
        <v>556</v>
      </c>
      <c r="B424" s="812"/>
      <c r="C424" s="813"/>
      <c r="D424" s="100">
        <v>50006</v>
      </c>
      <c r="E424" s="100">
        <v>132913</v>
      </c>
      <c r="F424" s="164">
        <v>2.66</v>
      </c>
      <c r="G424" s="165">
        <v>81.9</v>
      </c>
      <c r="H424" s="165">
        <v>30.8</v>
      </c>
      <c r="I424" s="96">
        <f>SUM(I426+I432)</f>
        <v>50909</v>
      </c>
      <c r="J424" s="100">
        <f>SUM(J426+J432)</f>
        <v>130874</v>
      </c>
      <c r="K424" s="164">
        <v>2.57</v>
      </c>
      <c r="L424" s="165" t="s">
        <v>615</v>
      </c>
      <c r="M424" s="165" t="s">
        <v>615</v>
      </c>
      <c r="N424" s="96">
        <v>52841</v>
      </c>
      <c r="O424" s="100">
        <v>128701</v>
      </c>
      <c r="P424" s="164">
        <v>2.44</v>
      </c>
      <c r="Q424" s="165" t="s">
        <v>615</v>
      </c>
      <c r="R424" s="165" t="s">
        <v>615</v>
      </c>
    </row>
    <row r="425" spans="1:18" s="39" customFormat="1" ht="14.25" customHeight="1">
      <c r="A425" s="197"/>
      <c r="B425" s="197"/>
      <c r="C425" s="105"/>
      <c r="D425" s="100"/>
      <c r="E425" s="100"/>
      <c r="F425" s="164"/>
      <c r="G425" s="165"/>
      <c r="H425" s="165"/>
      <c r="I425" s="96"/>
      <c r="J425" s="100"/>
      <c r="K425" s="164"/>
      <c r="L425" s="165"/>
      <c r="M425" s="165"/>
      <c r="N425" s="96"/>
      <c r="O425" s="100"/>
      <c r="P425" s="164"/>
      <c r="Q425" s="165"/>
      <c r="R425" s="165"/>
    </row>
    <row r="426" spans="1:18" s="39" customFormat="1" ht="14.25" customHeight="1">
      <c r="A426" s="812" t="s">
        <v>557</v>
      </c>
      <c r="B426" s="812"/>
      <c r="C426" s="813"/>
      <c r="D426" s="100">
        <v>49459</v>
      </c>
      <c r="E426" s="100">
        <v>131763</v>
      </c>
      <c r="F426" s="164">
        <v>2.66</v>
      </c>
      <c r="G426" s="165">
        <v>82.3</v>
      </c>
      <c r="H426" s="165">
        <v>30.9</v>
      </c>
      <c r="I426" s="96">
        <f>SUM(I427:I430)</f>
        <v>50501</v>
      </c>
      <c r="J426" s="100">
        <f>SUM(J427:J430)</f>
        <v>130014</v>
      </c>
      <c r="K426" s="164">
        <v>2.57</v>
      </c>
      <c r="L426" s="165" t="s">
        <v>25</v>
      </c>
      <c r="M426" s="165" t="s">
        <v>25</v>
      </c>
      <c r="N426" s="96">
        <v>52469</v>
      </c>
      <c r="O426" s="100">
        <v>128015</v>
      </c>
      <c r="P426" s="164">
        <v>2.44</v>
      </c>
      <c r="Q426" s="165" t="s">
        <v>615</v>
      </c>
      <c r="R426" s="165" t="s">
        <v>615</v>
      </c>
    </row>
    <row r="427" spans="1:18" s="39" customFormat="1" ht="14.25" customHeight="1">
      <c r="A427" s="812" t="s">
        <v>558</v>
      </c>
      <c r="B427" s="812"/>
      <c r="C427" s="813"/>
      <c r="D427" s="100">
        <v>34016</v>
      </c>
      <c r="E427" s="100">
        <v>101393</v>
      </c>
      <c r="F427" s="164">
        <v>2.98</v>
      </c>
      <c r="G427" s="165">
        <v>100.4</v>
      </c>
      <c r="H427" s="165">
        <v>33.7</v>
      </c>
      <c r="I427" s="96">
        <v>36036</v>
      </c>
      <c r="J427" s="100">
        <v>102118</v>
      </c>
      <c r="K427" s="164">
        <v>2.83</v>
      </c>
      <c r="L427" s="165" t="s">
        <v>25</v>
      </c>
      <c r="M427" s="165" t="s">
        <v>25</v>
      </c>
      <c r="N427" s="96">
        <v>37811</v>
      </c>
      <c r="O427" s="100">
        <v>101295</v>
      </c>
      <c r="P427" s="164">
        <v>2.68</v>
      </c>
      <c r="Q427" s="165" t="s">
        <v>615</v>
      </c>
      <c r="R427" s="165" t="s">
        <v>615</v>
      </c>
    </row>
    <row r="428" spans="1:18" s="39" customFormat="1" ht="14.25" customHeight="1">
      <c r="A428" s="812" t="s">
        <v>559</v>
      </c>
      <c r="B428" s="812"/>
      <c r="C428" s="813"/>
      <c r="D428" s="100">
        <v>1992</v>
      </c>
      <c r="E428" s="100">
        <v>4474</v>
      </c>
      <c r="F428" s="164">
        <v>2.25</v>
      </c>
      <c r="G428" s="165">
        <v>41.2</v>
      </c>
      <c r="H428" s="165">
        <v>18.4</v>
      </c>
      <c r="I428" s="96">
        <v>2024</v>
      </c>
      <c r="J428" s="100">
        <v>4197</v>
      </c>
      <c r="K428" s="164">
        <v>2.07</v>
      </c>
      <c r="L428" s="165" t="s">
        <v>25</v>
      </c>
      <c r="M428" s="165" t="s">
        <v>25</v>
      </c>
      <c r="N428" s="96">
        <v>1966</v>
      </c>
      <c r="O428" s="100">
        <v>3668</v>
      </c>
      <c r="P428" s="164">
        <v>1.87</v>
      </c>
      <c r="Q428" s="165" t="s">
        <v>615</v>
      </c>
      <c r="R428" s="165" t="s">
        <v>615</v>
      </c>
    </row>
    <row r="429" spans="1:18" s="39" customFormat="1" ht="14.25" customHeight="1">
      <c r="A429" s="812" t="s">
        <v>560</v>
      </c>
      <c r="B429" s="812"/>
      <c r="C429" s="813"/>
      <c r="D429" s="100">
        <v>12557</v>
      </c>
      <c r="E429" s="100">
        <v>23827</v>
      </c>
      <c r="F429" s="164">
        <v>1.9</v>
      </c>
      <c r="G429" s="165">
        <v>41.9</v>
      </c>
      <c r="H429" s="165">
        <v>22.1</v>
      </c>
      <c r="I429" s="96">
        <v>11812</v>
      </c>
      <c r="J429" s="100">
        <v>22228</v>
      </c>
      <c r="K429" s="164">
        <v>1.88</v>
      </c>
      <c r="L429" s="165" t="s">
        <v>25</v>
      </c>
      <c r="M429" s="165" t="s">
        <v>25</v>
      </c>
      <c r="N429" s="96">
        <v>12144</v>
      </c>
      <c r="O429" s="100">
        <v>21942</v>
      </c>
      <c r="P429" s="164">
        <v>1.81</v>
      </c>
      <c r="Q429" s="165" t="s">
        <v>615</v>
      </c>
      <c r="R429" s="165" t="s">
        <v>615</v>
      </c>
    </row>
    <row r="430" spans="1:18" s="39" customFormat="1" ht="14.25" customHeight="1">
      <c r="A430" s="812" t="s">
        <v>561</v>
      </c>
      <c r="B430" s="812"/>
      <c r="C430" s="813"/>
      <c r="D430" s="100">
        <v>894</v>
      </c>
      <c r="E430" s="100">
        <v>2069</v>
      </c>
      <c r="F430" s="164">
        <v>2.31</v>
      </c>
      <c r="G430" s="165">
        <v>52.7</v>
      </c>
      <c r="H430" s="165">
        <v>22.8</v>
      </c>
      <c r="I430" s="96">
        <v>629</v>
      </c>
      <c r="J430" s="100">
        <v>1471</v>
      </c>
      <c r="K430" s="164">
        <v>2.34</v>
      </c>
      <c r="L430" s="165" t="s">
        <v>25</v>
      </c>
      <c r="M430" s="165" t="s">
        <v>25</v>
      </c>
      <c r="N430" s="96">
        <v>548</v>
      </c>
      <c r="O430" s="100">
        <v>1110</v>
      </c>
      <c r="P430" s="164">
        <v>2.03</v>
      </c>
      <c r="Q430" s="165" t="s">
        <v>615</v>
      </c>
      <c r="R430" s="165" t="s">
        <v>615</v>
      </c>
    </row>
    <row r="431" spans="1:18" s="39" customFormat="1" ht="14.25" customHeight="1">
      <c r="A431" s="197"/>
      <c r="B431" s="197"/>
      <c r="C431" s="105"/>
      <c r="D431" s="100"/>
      <c r="E431" s="100"/>
      <c r="F431" s="210"/>
      <c r="G431" s="165"/>
      <c r="H431" s="165"/>
      <c r="I431" s="96"/>
      <c r="J431" s="100"/>
      <c r="K431" s="164"/>
      <c r="L431" s="165"/>
      <c r="M431" s="165"/>
      <c r="N431" s="96"/>
      <c r="O431" s="100"/>
      <c r="P431" s="164"/>
      <c r="Q431" s="165"/>
      <c r="R431" s="165"/>
    </row>
    <row r="432" spans="1:18" s="39" customFormat="1" ht="14.25" customHeight="1">
      <c r="A432" s="832" t="s">
        <v>562</v>
      </c>
      <c r="B432" s="832"/>
      <c r="C432" s="833"/>
      <c r="D432" s="100">
        <v>547</v>
      </c>
      <c r="E432" s="100">
        <v>1150</v>
      </c>
      <c r="F432" s="164">
        <v>2.1</v>
      </c>
      <c r="G432" s="165">
        <v>48.4</v>
      </c>
      <c r="H432" s="165">
        <v>23</v>
      </c>
      <c r="I432" s="96">
        <v>408</v>
      </c>
      <c r="J432" s="100">
        <v>860</v>
      </c>
      <c r="K432" s="164">
        <v>2.11</v>
      </c>
      <c r="L432" s="165" t="s">
        <v>25</v>
      </c>
      <c r="M432" s="165" t="s">
        <v>25</v>
      </c>
      <c r="N432" s="96">
        <v>372</v>
      </c>
      <c r="O432" s="100">
        <v>686</v>
      </c>
      <c r="P432" s="164">
        <v>1.84</v>
      </c>
      <c r="Q432" s="165" t="s">
        <v>615</v>
      </c>
      <c r="R432" s="165" t="s">
        <v>615</v>
      </c>
    </row>
    <row r="433" spans="1:18" s="39" customFormat="1" ht="14.25" customHeight="1">
      <c r="A433" s="197"/>
      <c r="B433" s="197"/>
      <c r="C433" s="105"/>
      <c r="D433" s="100"/>
      <c r="E433" s="100"/>
      <c r="F433" s="210"/>
      <c r="G433" s="166"/>
      <c r="H433" s="166"/>
      <c r="I433" s="96"/>
      <c r="J433" s="100"/>
      <c r="K433" s="164"/>
      <c r="L433" s="166"/>
      <c r="M433" s="166"/>
      <c r="N433" s="96"/>
      <c r="O433" s="100"/>
      <c r="P433" s="164"/>
      <c r="Q433" s="166"/>
      <c r="R433" s="166"/>
    </row>
    <row r="434" spans="1:18" s="39" customFormat="1" ht="14.25" customHeight="1">
      <c r="A434" s="830" t="s">
        <v>563</v>
      </c>
      <c r="B434" s="830"/>
      <c r="C434" s="831"/>
      <c r="D434" s="115">
        <v>2084</v>
      </c>
      <c r="E434" s="115">
        <v>2224</v>
      </c>
      <c r="F434" s="95">
        <v>1.07</v>
      </c>
      <c r="G434" s="95" t="s">
        <v>28</v>
      </c>
      <c r="H434" s="95" t="s">
        <v>28</v>
      </c>
      <c r="I434" s="114">
        <v>1443</v>
      </c>
      <c r="J434" s="115">
        <v>1554</v>
      </c>
      <c r="K434" s="211">
        <v>1.08</v>
      </c>
      <c r="L434" s="211" t="s">
        <v>616</v>
      </c>
      <c r="M434" s="211" t="s">
        <v>616</v>
      </c>
      <c r="N434" s="114">
        <v>1355</v>
      </c>
      <c r="O434" s="115">
        <v>1605</v>
      </c>
      <c r="P434" s="211">
        <v>1.18</v>
      </c>
      <c r="Q434" s="211" t="s">
        <v>615</v>
      </c>
      <c r="R434" s="211" t="s">
        <v>615</v>
      </c>
    </row>
    <row r="435" spans="1:5" ht="14.25" customHeight="1">
      <c r="A435" s="15" t="s">
        <v>520</v>
      </c>
      <c r="B435" s="15"/>
      <c r="C435" s="15"/>
      <c r="D435" s="15"/>
      <c r="E435" s="15"/>
    </row>
    <row r="436" spans="1:5" ht="14.25" customHeight="1">
      <c r="A436" s="15"/>
      <c r="B436" s="15"/>
      <c r="C436" s="15"/>
      <c r="D436" s="15"/>
      <c r="E436" s="15"/>
    </row>
    <row r="438" spans="1:14" ht="14.25" customHeight="1">
      <c r="A438" s="8"/>
      <c r="B438" s="7"/>
      <c r="C438" s="7"/>
      <c r="D438" s="12"/>
      <c r="E438" s="13"/>
      <c r="F438" s="13"/>
      <c r="G438" s="7"/>
      <c r="H438" s="141"/>
      <c r="I438" s="7"/>
      <c r="J438" s="7"/>
      <c r="K438" s="7"/>
      <c r="L438" s="7"/>
      <c r="M438" s="7"/>
      <c r="N438" s="14"/>
    </row>
    <row r="439" spans="2:14" ht="14.25" customHeight="1">
      <c r="B439" s="7"/>
      <c r="C439" s="7"/>
      <c r="D439" s="12"/>
      <c r="E439" s="13"/>
      <c r="F439" s="13"/>
      <c r="G439" s="7"/>
      <c r="H439" s="141"/>
      <c r="I439" s="7"/>
      <c r="J439" s="7"/>
      <c r="K439" s="7"/>
      <c r="L439" s="7"/>
      <c r="M439" s="7"/>
      <c r="N439" s="14"/>
    </row>
    <row r="440" spans="1:14" ht="14.25" customHeight="1">
      <c r="A440" s="8"/>
      <c r="B440" s="7"/>
      <c r="C440" s="7"/>
      <c r="D440" s="12"/>
      <c r="E440" s="12"/>
      <c r="F440" s="13"/>
      <c r="G440" s="7"/>
      <c r="H440" s="141"/>
      <c r="I440" s="7"/>
      <c r="J440" s="7"/>
      <c r="K440" s="7"/>
      <c r="L440" s="7"/>
      <c r="M440" s="7"/>
      <c r="N440" s="14"/>
    </row>
    <row r="441" spans="1:14" ht="14.25" customHeight="1">
      <c r="A441" s="8"/>
      <c r="B441" s="7"/>
      <c r="C441" s="7"/>
      <c r="D441" s="12"/>
      <c r="E441" s="12"/>
      <c r="F441" s="13"/>
      <c r="G441" s="7"/>
      <c r="H441" s="141"/>
      <c r="I441" s="7"/>
      <c r="J441" s="7"/>
      <c r="K441" s="7"/>
      <c r="L441" s="7"/>
      <c r="M441" s="7"/>
      <c r="N441" s="14"/>
    </row>
    <row r="442" spans="1:14" ht="14.25" customHeight="1">
      <c r="A442" s="8"/>
      <c r="B442" s="7"/>
      <c r="C442" s="7"/>
      <c r="D442" s="12"/>
      <c r="E442" s="12"/>
      <c r="F442" s="13"/>
      <c r="G442" s="7"/>
      <c r="H442" s="141"/>
      <c r="I442" s="7"/>
      <c r="J442" s="7"/>
      <c r="K442" s="7"/>
      <c r="L442" s="7"/>
      <c r="M442" s="7"/>
      <c r="N442" s="14"/>
    </row>
    <row r="443" spans="1:8" ht="14.25" customHeight="1">
      <c r="A443" s="5"/>
      <c r="B443" s="7"/>
      <c r="C443" s="7"/>
      <c r="D443" s="7"/>
      <c r="E443" s="7"/>
      <c r="F443" s="7"/>
      <c r="G443" s="7"/>
      <c r="H443" s="141"/>
    </row>
    <row r="444" ht="14.25" customHeight="1">
      <c r="E444" s="15"/>
    </row>
    <row r="445" spans="1:7" ht="14.25" customHeight="1">
      <c r="A445" s="15"/>
      <c r="B445" s="15"/>
      <c r="C445" s="15"/>
      <c r="D445" s="15"/>
      <c r="E445" s="15"/>
      <c r="F445" s="15"/>
      <c r="G445" s="15"/>
    </row>
  </sheetData>
  <sheetProtection/>
  <mergeCells count="510">
    <mergeCell ref="A151:H152"/>
    <mergeCell ref="G135:G136"/>
    <mergeCell ref="H135:H136"/>
    <mergeCell ref="A131:B131"/>
    <mergeCell ref="A128:B129"/>
    <mergeCell ref="C128:C129"/>
    <mergeCell ref="D128:D129"/>
    <mergeCell ref="E128:E129"/>
    <mergeCell ref="F128:F129"/>
    <mergeCell ref="G128:G129"/>
    <mergeCell ref="H128:H129"/>
    <mergeCell ref="A135:B136"/>
    <mergeCell ref="A139:B139"/>
    <mergeCell ref="A142:B142"/>
    <mergeCell ref="A147:B147"/>
    <mergeCell ref="A149:B149"/>
    <mergeCell ref="C135:C136"/>
    <mergeCell ref="D135:D136"/>
    <mergeCell ref="E135:E136"/>
    <mergeCell ref="F135:F136"/>
    <mergeCell ref="J343:L343"/>
    <mergeCell ref="J344:L344"/>
    <mergeCell ref="J345:L345"/>
    <mergeCell ref="J346:L346"/>
    <mergeCell ref="J332:L333"/>
    <mergeCell ref="J338:L338"/>
    <mergeCell ref="J348:L348"/>
    <mergeCell ref="F218:G218"/>
    <mergeCell ref="K221:L221"/>
    <mergeCell ref="F248:G248"/>
    <mergeCell ref="F247:G247"/>
    <mergeCell ref="F243:G243"/>
    <mergeCell ref="F255:G255"/>
    <mergeCell ref="F256:G256"/>
    <mergeCell ref="J347:L347"/>
    <mergeCell ref="J341:L341"/>
    <mergeCell ref="A248:B248"/>
    <mergeCell ref="K241:L241"/>
    <mergeCell ref="F230:G230"/>
    <mergeCell ref="F235:G235"/>
    <mergeCell ref="A242:B242"/>
    <mergeCell ref="A237:B237"/>
    <mergeCell ref="K247:L247"/>
    <mergeCell ref="K232:L232"/>
    <mergeCell ref="F232:G232"/>
    <mergeCell ref="K234:L234"/>
    <mergeCell ref="C376:C377"/>
    <mergeCell ref="B354:B356"/>
    <mergeCell ref="E355:E356"/>
    <mergeCell ref="A272:C272"/>
    <mergeCell ref="A261:B261"/>
    <mergeCell ref="A275:C275"/>
    <mergeCell ref="S152:S153"/>
    <mergeCell ref="O159:O162"/>
    <mergeCell ref="A285:C285"/>
    <mergeCell ref="K249:L249"/>
    <mergeCell ref="K255:L255"/>
    <mergeCell ref="A222:B222"/>
    <mergeCell ref="K242:L242"/>
    <mergeCell ref="F242:G242"/>
    <mergeCell ref="F253:G253"/>
    <mergeCell ref="A276:C276"/>
    <mergeCell ref="A223:B223"/>
    <mergeCell ref="E232:E233"/>
    <mergeCell ref="Q150:Q151"/>
    <mergeCell ref="Q152:Q153"/>
    <mergeCell ref="Q145:Q146"/>
    <mergeCell ref="R145:R146"/>
    <mergeCell ref="A156:N156"/>
    <mergeCell ref="R152:R153"/>
    <mergeCell ref="A228:O228"/>
    <mergeCell ref="K224:L224"/>
    <mergeCell ref="J159:J162"/>
    <mergeCell ref="I148:J148"/>
    <mergeCell ref="I155:J155"/>
    <mergeCell ref="I144:J144"/>
    <mergeCell ref="I145:J146"/>
    <mergeCell ref="F159:F162"/>
    <mergeCell ref="G159:G162"/>
    <mergeCell ref="I149:J149"/>
    <mergeCell ref="I150:J151"/>
    <mergeCell ref="I152:J153"/>
    <mergeCell ref="A158:A162"/>
    <mergeCell ref="A146:B146"/>
    <mergeCell ref="A145:B145"/>
    <mergeCell ref="A268:C270"/>
    <mergeCell ref="J335:L335"/>
    <mergeCell ref="Q142:Q143"/>
    <mergeCell ref="M332:O332"/>
    <mergeCell ref="K251:L251"/>
    <mergeCell ref="K253:L253"/>
    <mergeCell ref="K244:L244"/>
    <mergeCell ref="K257:L257"/>
    <mergeCell ref="A259:B259"/>
    <mergeCell ref="A256:B256"/>
    <mergeCell ref="A258:B258"/>
    <mergeCell ref="A255:B255"/>
    <mergeCell ref="A266:G266"/>
    <mergeCell ref="F262:G262"/>
    <mergeCell ref="A262:B262"/>
    <mergeCell ref="F260:G260"/>
    <mergeCell ref="A257:B257"/>
    <mergeCell ref="A251:B251"/>
    <mergeCell ref="A263:B263"/>
    <mergeCell ref="A279:C279"/>
    <mergeCell ref="E268:E270"/>
    <mergeCell ref="F268:F270"/>
    <mergeCell ref="A291:C291"/>
    <mergeCell ref="A280:C280"/>
    <mergeCell ref="A278:C278"/>
    <mergeCell ref="A283:C283"/>
    <mergeCell ref="A290:C290"/>
    <mergeCell ref="A288:C288"/>
    <mergeCell ref="A284:C284"/>
    <mergeCell ref="A297:C297"/>
    <mergeCell ref="C307:C309"/>
    <mergeCell ref="A306:A309"/>
    <mergeCell ref="S332:U332"/>
    <mergeCell ref="F306:F309"/>
    <mergeCell ref="P332:R332"/>
    <mergeCell ref="A293:C293"/>
    <mergeCell ref="A339:C339"/>
    <mergeCell ref="B306:B309"/>
    <mergeCell ref="A332:C333"/>
    <mergeCell ref="C306:E306"/>
    <mergeCell ref="A330:U330"/>
    <mergeCell ref="A335:C335"/>
    <mergeCell ref="D307:D309"/>
    <mergeCell ref="D332:F332"/>
    <mergeCell ref="G332:I332"/>
    <mergeCell ref="A375:A377"/>
    <mergeCell ref="C398:S398"/>
    <mergeCell ref="A396:U396"/>
    <mergeCell ref="J337:L337"/>
    <mergeCell ref="J339:L339"/>
    <mergeCell ref="A340:C340"/>
    <mergeCell ref="J340:L340"/>
    <mergeCell ref="A398:A407"/>
    <mergeCell ref="A343:C343"/>
    <mergeCell ref="A344:C344"/>
    <mergeCell ref="O400:O407"/>
    <mergeCell ref="I399:S399"/>
    <mergeCell ref="F354:F356"/>
    <mergeCell ref="N375:N377"/>
    <mergeCell ref="L376:L377"/>
    <mergeCell ref="M375:M377"/>
    <mergeCell ref="K376:K377"/>
    <mergeCell ref="G376:G377"/>
    <mergeCell ref="J376:J377"/>
    <mergeCell ref="G354:G356"/>
    <mergeCell ref="A282:C282"/>
    <mergeCell ref="A338:C338"/>
    <mergeCell ref="A281:C281"/>
    <mergeCell ref="A292:C292"/>
    <mergeCell ref="A253:B253"/>
    <mergeCell ref="A295:C295"/>
    <mergeCell ref="A337:C337"/>
    <mergeCell ref="A294:C294"/>
    <mergeCell ref="A286:C286"/>
    <mergeCell ref="A305:G305"/>
    <mergeCell ref="U398:U407"/>
    <mergeCell ref="P400:P407"/>
    <mergeCell ref="D399:H399"/>
    <mergeCell ref="K400:K407"/>
    <mergeCell ref="H400:H407"/>
    <mergeCell ref="M400:M407"/>
    <mergeCell ref="E400:E407"/>
    <mergeCell ref="S400:S407"/>
    <mergeCell ref="F400:F407"/>
    <mergeCell ref="R400:R407"/>
    <mergeCell ref="K418:K420"/>
    <mergeCell ref="J418:J420"/>
    <mergeCell ref="E376:E377"/>
    <mergeCell ref="G418:G420"/>
    <mergeCell ref="I418:I420"/>
    <mergeCell ref="H418:H420"/>
    <mergeCell ref="H376:H377"/>
    <mergeCell ref="D417:H417"/>
    <mergeCell ref="D400:D407"/>
    <mergeCell ref="I417:M417"/>
    <mergeCell ref="R418:R420"/>
    <mergeCell ref="N400:N407"/>
    <mergeCell ref="B398:B407"/>
    <mergeCell ref="I400:I407"/>
    <mergeCell ref="J400:J407"/>
    <mergeCell ref="D418:D420"/>
    <mergeCell ref="L418:L420"/>
    <mergeCell ref="F418:F420"/>
    <mergeCell ref="C399:C407"/>
    <mergeCell ref="L400:L407"/>
    <mergeCell ref="C199:C200"/>
    <mergeCell ref="F202:G202"/>
    <mergeCell ref="F261:G261"/>
    <mergeCell ref="F238:G238"/>
    <mergeCell ref="F236:G236"/>
    <mergeCell ref="F244:G244"/>
    <mergeCell ref="D232:D233"/>
    <mergeCell ref="F200:G200"/>
    <mergeCell ref="F237:G237"/>
    <mergeCell ref="F249:G249"/>
    <mergeCell ref="K205:L205"/>
    <mergeCell ref="F210:G210"/>
    <mergeCell ref="K209:L209"/>
    <mergeCell ref="F221:G221"/>
    <mergeCell ref="F208:G208"/>
    <mergeCell ref="F212:G212"/>
    <mergeCell ref="F205:G205"/>
    <mergeCell ref="K218:L218"/>
    <mergeCell ref="K206:L206"/>
    <mergeCell ref="F209:G209"/>
    <mergeCell ref="K203:L203"/>
    <mergeCell ref="K202:L202"/>
    <mergeCell ref="D199:D200"/>
    <mergeCell ref="F198:G198"/>
    <mergeCell ref="F196:G196"/>
    <mergeCell ref="F199:G199"/>
    <mergeCell ref="K200:L200"/>
    <mergeCell ref="W159:W162"/>
    <mergeCell ref="V159:V162"/>
    <mergeCell ref="A205:B205"/>
    <mergeCell ref="P159:P162"/>
    <mergeCell ref="N159:N162"/>
    <mergeCell ref="A191:B191"/>
    <mergeCell ref="K193:L193"/>
    <mergeCell ref="F204:G204"/>
    <mergeCell ref="C193:C194"/>
    <mergeCell ref="E193:E194"/>
    <mergeCell ref="M115:M116"/>
    <mergeCell ref="C159:C162"/>
    <mergeCell ref="A144:B144"/>
    <mergeCell ref="M159:M162"/>
    <mergeCell ref="H159:H162"/>
    <mergeCell ref="L159:L162"/>
    <mergeCell ref="A141:B141"/>
    <mergeCell ref="E159:E162"/>
    <mergeCell ref="K115:K116"/>
    <mergeCell ref="F115:F116"/>
    <mergeCell ref="L115:L116"/>
    <mergeCell ref="I114:J116"/>
    <mergeCell ref="K215:L215"/>
    <mergeCell ref="A112:R112"/>
    <mergeCell ref="A114:B116"/>
    <mergeCell ref="A123:B123"/>
    <mergeCell ref="A133:B133"/>
    <mergeCell ref="D115:D116"/>
    <mergeCell ref="H115:H116"/>
    <mergeCell ref="G115:G116"/>
    <mergeCell ref="A130:B130"/>
    <mergeCell ref="A118:B118"/>
    <mergeCell ref="A124:B124"/>
    <mergeCell ref="E115:E116"/>
    <mergeCell ref="A120:B120"/>
    <mergeCell ref="C115:C116"/>
    <mergeCell ref="A1:F1"/>
    <mergeCell ref="A3:F3"/>
    <mergeCell ref="D5:D6"/>
    <mergeCell ref="C5:C6"/>
    <mergeCell ref="B4:B6"/>
    <mergeCell ref="L82:P82"/>
    <mergeCell ref="G82:K82"/>
    <mergeCell ref="F39:F40"/>
    <mergeCell ref="E39:E40"/>
    <mergeCell ref="A61:E61"/>
    <mergeCell ref="A2:F2"/>
    <mergeCell ref="C39:C40"/>
    <mergeCell ref="A37:F37"/>
    <mergeCell ref="F4:F6"/>
    <mergeCell ref="E5:E6"/>
    <mergeCell ref="B39:B40"/>
    <mergeCell ref="A39:A40"/>
    <mergeCell ref="A4:A6"/>
    <mergeCell ref="C4:E4"/>
    <mergeCell ref="A138:B138"/>
    <mergeCell ref="A137:B137"/>
    <mergeCell ref="A143:B143"/>
    <mergeCell ref="A140:B140"/>
    <mergeCell ref="D159:D162"/>
    <mergeCell ref="A38:F38"/>
    <mergeCell ref="A122:B122"/>
    <mergeCell ref="A126:B126"/>
    <mergeCell ref="B158:B162"/>
    <mergeCell ref="A80:P80"/>
    <mergeCell ref="A60:E60"/>
    <mergeCell ref="D39:D40"/>
    <mergeCell ref="N115:N116"/>
    <mergeCell ref="C114:E114"/>
    <mergeCell ref="F114:H114"/>
    <mergeCell ref="B82:F82"/>
    <mergeCell ref="A82:A83"/>
    <mergeCell ref="A113:P113"/>
    <mergeCell ref="K114:M114"/>
    <mergeCell ref="N114:Q114"/>
    <mergeCell ref="K201:L201"/>
    <mergeCell ref="K199:L199"/>
    <mergeCell ref="K197:L197"/>
    <mergeCell ref="K195:L195"/>
    <mergeCell ref="K198:L198"/>
    <mergeCell ref="N150:N151"/>
    <mergeCell ref="L152:L153"/>
    <mergeCell ref="M152:M153"/>
    <mergeCell ref="K194:L194"/>
    <mergeCell ref="U159:U162"/>
    <mergeCell ref="T159:T162"/>
    <mergeCell ref="K191:L191"/>
    <mergeCell ref="K192:L192"/>
    <mergeCell ref="K159:K162"/>
    <mergeCell ref="R159:R162"/>
    <mergeCell ref="Q159:Q162"/>
    <mergeCell ref="K189:L189"/>
    <mergeCell ref="A187:O187"/>
    <mergeCell ref="I159:I162"/>
    <mergeCell ref="A422:C422"/>
    <mergeCell ref="A225:B225"/>
    <mergeCell ref="C232:C233"/>
    <mergeCell ref="F215:G215"/>
    <mergeCell ref="F220:G220"/>
    <mergeCell ref="F216:G216"/>
    <mergeCell ref="F217:G217"/>
    <mergeCell ref="F224:G224"/>
    <mergeCell ref="F222:G222"/>
    <mergeCell ref="F246:G246"/>
    <mergeCell ref="A220:B220"/>
    <mergeCell ref="A374:N374"/>
    <mergeCell ref="D355:D356"/>
    <mergeCell ref="I376:I377"/>
    <mergeCell ref="B376:B377"/>
    <mergeCell ref="A434:C434"/>
    <mergeCell ref="A428:C428"/>
    <mergeCell ref="A430:C430"/>
    <mergeCell ref="A432:C432"/>
    <mergeCell ref="A429:C429"/>
    <mergeCell ref="A417:C420"/>
    <mergeCell ref="G400:G407"/>
    <mergeCell ref="A212:B212"/>
    <mergeCell ref="A218:B218"/>
    <mergeCell ref="A424:C424"/>
    <mergeCell ref="A426:C426"/>
    <mergeCell ref="C355:C356"/>
    <mergeCell ref="A348:C348"/>
    <mergeCell ref="A353:G353"/>
    <mergeCell ref="A260:B260"/>
    <mergeCell ref="A427:C427"/>
    <mergeCell ref="E418:E420"/>
    <mergeCell ref="B375:L375"/>
    <mergeCell ref="D268:D270"/>
    <mergeCell ref="A304:G304"/>
    <mergeCell ref="A244:B244"/>
    <mergeCell ref="A346:C346"/>
    <mergeCell ref="D376:D377"/>
    <mergeCell ref="A373:N373"/>
    <mergeCell ref="F376:F377"/>
    <mergeCell ref="A210:B210"/>
    <mergeCell ref="A224:B224"/>
    <mergeCell ref="A232:B233"/>
    <mergeCell ref="A250:B250"/>
    <mergeCell ref="F234:G234"/>
    <mergeCell ref="A213:B213"/>
    <mergeCell ref="A219:B219"/>
    <mergeCell ref="A216:B216"/>
    <mergeCell ref="A217:B217"/>
    <mergeCell ref="A211:B211"/>
    <mergeCell ref="A208:B208"/>
    <mergeCell ref="A189:B189"/>
    <mergeCell ref="A197:B197"/>
    <mergeCell ref="A202:B202"/>
    <mergeCell ref="E199:E200"/>
    <mergeCell ref="F193:G193"/>
    <mergeCell ref="A193:B194"/>
    <mergeCell ref="F191:G191"/>
    <mergeCell ref="F197:G197"/>
    <mergeCell ref="F206:G206"/>
    <mergeCell ref="A206:B206"/>
    <mergeCell ref="A207:B207"/>
    <mergeCell ref="A196:B196"/>
    <mergeCell ref="A199:B200"/>
    <mergeCell ref="F192:G192"/>
    <mergeCell ref="F189:G189"/>
    <mergeCell ref="A204:B204"/>
    <mergeCell ref="F203:G203"/>
    <mergeCell ref="F194:G194"/>
    <mergeCell ref="D193:D194"/>
    <mergeCell ref="K207:L207"/>
    <mergeCell ref="K212:L212"/>
    <mergeCell ref="K214:L214"/>
    <mergeCell ref="F211:G211"/>
    <mergeCell ref="F223:G223"/>
    <mergeCell ref="K220:L220"/>
    <mergeCell ref="K211:L211"/>
    <mergeCell ref="K213:L213"/>
    <mergeCell ref="K222:L222"/>
    <mergeCell ref="J350:L350"/>
    <mergeCell ref="C354:E354"/>
    <mergeCell ref="A354:A356"/>
    <mergeCell ref="A287:C287"/>
    <mergeCell ref="A352:G352"/>
    <mergeCell ref="G306:G309"/>
    <mergeCell ref="A289:C289"/>
    <mergeCell ref="E307:E309"/>
    <mergeCell ref="A345:C345"/>
    <mergeCell ref="A341:C341"/>
    <mergeCell ref="K233:L233"/>
    <mergeCell ref="A274:C274"/>
    <mergeCell ref="A240:B240"/>
    <mergeCell ref="A235:B235"/>
    <mergeCell ref="F252:G252"/>
    <mergeCell ref="A238:B238"/>
    <mergeCell ref="F241:G241"/>
    <mergeCell ref="F259:G259"/>
    <mergeCell ref="F258:G258"/>
    <mergeCell ref="G268:G270"/>
    <mergeCell ref="A230:B230"/>
    <mergeCell ref="A254:B254"/>
    <mergeCell ref="A252:B252"/>
    <mergeCell ref="A246:B246"/>
    <mergeCell ref="A245:B245"/>
    <mergeCell ref="F254:G254"/>
    <mergeCell ref="A249:B249"/>
    <mergeCell ref="F250:G250"/>
    <mergeCell ref="A247:B247"/>
    <mergeCell ref="F240:G240"/>
    <mergeCell ref="A267:G267"/>
    <mergeCell ref="M418:M420"/>
    <mergeCell ref="Q400:Q407"/>
    <mergeCell ref="S135:S136"/>
    <mergeCell ref="Q418:Q420"/>
    <mergeCell ref="K230:L230"/>
    <mergeCell ref="K248:L248"/>
    <mergeCell ref="K245:L245"/>
    <mergeCell ref="K239:L239"/>
    <mergeCell ref="K243:L243"/>
    <mergeCell ref="K237:L237"/>
    <mergeCell ref="T115:T116"/>
    <mergeCell ref="N418:N420"/>
    <mergeCell ref="O418:O420"/>
    <mergeCell ref="P418:P420"/>
    <mergeCell ref="S159:S162"/>
    <mergeCell ref="T398:T407"/>
    <mergeCell ref="A415:X415"/>
    <mergeCell ref="F214:G214"/>
    <mergeCell ref="A214:B214"/>
    <mergeCell ref="Q115:Q116"/>
    <mergeCell ref="R115:R116"/>
    <mergeCell ref="S115:S116"/>
    <mergeCell ref="N152:N153"/>
    <mergeCell ref="O152:O153"/>
    <mergeCell ref="P152:P153"/>
    <mergeCell ref="Q135:Q136"/>
    <mergeCell ref="R135:R136"/>
    <mergeCell ref="S142:S143"/>
    <mergeCell ref="S150:S151"/>
    <mergeCell ref="S128:S129"/>
    <mergeCell ref="Q128:Q129"/>
    <mergeCell ref="R128:R129"/>
    <mergeCell ref="O145:O146"/>
    <mergeCell ref="P145:P146"/>
    <mergeCell ref="R142:R143"/>
    <mergeCell ref="S145:S146"/>
    <mergeCell ref="O142:O143"/>
    <mergeCell ref="P142:P143"/>
    <mergeCell ref="O150:O151"/>
    <mergeCell ref="P150:P151"/>
    <mergeCell ref="O135:O136"/>
    <mergeCell ref="R150:R151"/>
    <mergeCell ref="I138:J138"/>
    <mergeCell ref="N417:R417"/>
    <mergeCell ref="K216:L216"/>
    <mergeCell ref="K208:L208"/>
    <mergeCell ref="P135:P136"/>
    <mergeCell ref="N142:N143"/>
    <mergeCell ref="N145:N146"/>
    <mergeCell ref="K235:L235"/>
    <mergeCell ref="I118:J118"/>
    <mergeCell ref="I120:J120"/>
    <mergeCell ref="I122:J122"/>
    <mergeCell ref="I123:J123"/>
    <mergeCell ref="I124:J124"/>
    <mergeCell ref="I126:J126"/>
    <mergeCell ref="I128:J129"/>
    <mergeCell ref="I130:J130"/>
    <mergeCell ref="I131:J131"/>
    <mergeCell ref="I147:J147"/>
    <mergeCell ref="I133:J133"/>
    <mergeCell ref="I135:J136"/>
    <mergeCell ref="I137:J137"/>
    <mergeCell ref="K152:K153"/>
    <mergeCell ref="I141:J141"/>
    <mergeCell ref="I142:J143"/>
    <mergeCell ref="I139:J139"/>
    <mergeCell ref="I140:J140"/>
    <mergeCell ref="M128:M129"/>
    <mergeCell ref="K135:K136"/>
    <mergeCell ref="L135:L136"/>
    <mergeCell ref="M135:M136"/>
    <mergeCell ref="K142:K143"/>
    <mergeCell ref="L142:L143"/>
    <mergeCell ref="M142:M143"/>
    <mergeCell ref="L128:L129"/>
    <mergeCell ref="K128:K129"/>
    <mergeCell ref="M145:M146"/>
    <mergeCell ref="L145:L146"/>
    <mergeCell ref="K145:K146"/>
    <mergeCell ref="M150:M151"/>
    <mergeCell ref="L150:L151"/>
    <mergeCell ref="K150:K151"/>
    <mergeCell ref="O115:O116"/>
    <mergeCell ref="P115:P116"/>
    <mergeCell ref="N128:N129"/>
    <mergeCell ref="O128:O129"/>
    <mergeCell ref="P128:P129"/>
    <mergeCell ref="N135:N136"/>
  </mergeCells>
  <printOptions horizontalCentered="1"/>
  <pageMargins left="0" right="0" top="0.984251968503937" bottom="0.984251968503937" header="0.5511811023622047" footer="0.5118110236220472"/>
  <pageSetup horizontalDpi="600" verticalDpi="600" orientation="landscape" paperSize="9" r:id="rId1"/>
  <rowBreaks count="3" manualBreakCount="3">
    <brk id="148" max="17" man="1"/>
    <brk id="184" max="17" man="1"/>
    <brk id="225" max="17" man="1"/>
  </rowBreaks>
  <colBreaks count="4" manualBreakCount="4">
    <brk id="8" min="372" max="389" man="1"/>
    <brk id="8" min="79" max="108" man="1"/>
    <brk id="8" min="111" max="144" man="1"/>
    <brk id="11" min="414" max="434" man="1"/>
  </colBreaks>
  <ignoredErrors>
    <ignoredError sqref="I409" formula="1"/>
    <ignoredError sqref="B389 D410:D411" formulaRange="1"/>
    <ignoredError sqref="J2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2016-11-15T04:27:43Z</dcterms:created>
  <dcterms:modified xsi:type="dcterms:W3CDTF">2022-01-19T02:20:18Z</dcterms:modified>
  <cp:category/>
  <cp:version/>
  <cp:contentType/>
  <cp:contentStatus/>
</cp:coreProperties>
</file>